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13_ncr:1_{DBA9FEF3-79E5-413A-AF9E-B39E083249D7}" xr6:coauthVersionLast="47" xr6:coauthVersionMax="47" xr10:uidLastSave="{00000000-0000-0000-0000-000000000000}"/>
  <bookViews>
    <workbookView xWindow="-28920" yWindow="1515" windowWidth="29040" windowHeight="15720" xr2:uid="{DA63AF34-C524-4E8E-B743-1E7BF5B4B1F0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/>
  <c r="F12" i="1"/>
  <c r="G12" i="1" s="1"/>
  <c r="I12" i="1" s="1"/>
  <c r="J12" i="1" s="1"/>
  <c r="E12" i="1"/>
  <c r="D12" i="1"/>
  <c r="C12" i="1"/>
  <c r="B12" i="1"/>
  <c r="F11" i="1"/>
  <c r="G11" i="1" s="1"/>
  <c r="I11" i="1" s="1"/>
  <c r="J11" i="1" s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G5" i="1" s="1"/>
  <c r="E5" i="1"/>
  <c r="D5" i="1"/>
  <c r="C5" i="1"/>
  <c r="B5" i="1"/>
  <c r="I5" i="1" l="1"/>
  <c r="J5" i="1" l="1"/>
  <c r="J13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<sst xmlns="http://schemas.openxmlformats.org/spreadsheetml/2006/main" count="10" uniqueCount="10">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</sst>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4A9CC25E-5E07-4AB3-A831-A523998390E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47-24%20UNIVERSIDAD%20DE%20LOS%20ANDES.xlsx" TargetMode="External"/><Relationship Id="rId1" Type="http://schemas.openxmlformats.org/officeDocument/2006/relationships/externalLinkPath" Target="/Costos/PRECIOS/ANALISIS%20DE%20PRECIOS%20DE%20VENTA/PHY-2847-24%20UNIVERSIDAD%20DE%20LOS%20AN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09057-99</v>
          </cell>
          <cell r="E16" t="str">
            <v>XR 4.0 Unidad de rayos X, 35 kV</v>
          </cell>
          <cell r="G16" t="str">
            <v>PHYWE</v>
          </cell>
          <cell r="I16">
            <v>1</v>
          </cell>
          <cell r="AB16">
            <v>27041.911764705885</v>
          </cell>
        </row>
        <row r="17">
          <cell r="D17" t="str">
            <v>09056-99</v>
          </cell>
          <cell r="E17" t="str">
            <v>Máquina de Rayos X, XR 4.0 unidad LI, 35 Kv</v>
          </cell>
          <cell r="G17" t="str">
            <v>PHYWE</v>
          </cell>
          <cell r="I17">
            <v>1</v>
          </cell>
          <cell r="AB17">
            <v>22338.970588235297</v>
          </cell>
        </row>
        <row r="18">
          <cell r="D18" t="str">
            <v>09057-81</v>
          </cell>
          <cell r="E18" t="str">
            <v>X-ray MODULO ENCHUFABLE CON TUBO DE RAYOS X DE TUNGSTENO</v>
          </cell>
          <cell r="G18" t="str">
            <v>PHYWE</v>
          </cell>
          <cell r="I18">
            <v>1</v>
          </cell>
          <cell r="AB18">
            <v>5453.0602941176467</v>
          </cell>
        </row>
        <row r="19">
          <cell r="D19" t="str">
            <v>09057-51</v>
          </cell>
          <cell r="E19" t="str">
            <v>X-ray Módulo enchufable con tubo de rayos X de cobre (Cu)</v>
          </cell>
          <cell r="G19" t="str">
            <v>PHYWE</v>
          </cell>
          <cell r="I19">
            <v>1</v>
          </cell>
          <cell r="AB19">
            <v>5453.0602941176467</v>
          </cell>
        </row>
        <row r="20">
          <cell r="D20" t="str">
            <v>09057-10</v>
          </cell>
          <cell r="E20" t="str">
            <v>XR 4.0 X-ray goniometro</v>
          </cell>
          <cell r="G20" t="str">
            <v>PHYWE</v>
          </cell>
          <cell r="I20">
            <v>1</v>
          </cell>
          <cell r="AB20">
            <v>4935.7367647058827</v>
          </cell>
        </row>
        <row r="21">
          <cell r="D21" t="str">
            <v>09185-88</v>
          </cell>
          <cell r="E21" t="str">
            <v>XR 4.0 X-ray Set d.Extens.Tomografia Computariz. c.Rayos X</v>
          </cell>
          <cell r="G21" t="str">
            <v>PHYWE</v>
          </cell>
          <cell r="I21">
            <v>1</v>
          </cell>
          <cell r="AB21">
            <v>50556.617647058825</v>
          </cell>
        </row>
        <row r="22">
          <cell r="D22" t="str">
            <v>09145-88</v>
          </cell>
          <cell r="E22" t="str">
            <v>XR 4.0 Set de Extensión Análisis Estructural con Rayos X</v>
          </cell>
          <cell r="G22" t="str">
            <v>PHYWE</v>
          </cell>
          <cell r="I22">
            <v>1</v>
          </cell>
          <cell r="AB22">
            <v>6816.9132352941187</v>
          </cell>
        </row>
        <row r="23">
          <cell r="D23" t="str">
            <v>09125-88</v>
          </cell>
          <cell r="E23" t="str">
            <v>XR 4.0 Set de Extensión Física de Estado Sólido con Rayos-X</v>
          </cell>
          <cell r="G23" t="str">
            <v>PHYWE</v>
          </cell>
          <cell r="I23">
            <v>1</v>
          </cell>
          <cell r="AB23">
            <v>2819.4132352941178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CABA-5CEE-4605-99A5-B816098CA3A7}">
  <dimension ref="B4:J13"/>
  <sheetViews>
    <sheetView showGridLines="0" tabSelected="1" zoomScale="87" zoomScaleNormal="87" workbookViewId="0">
      <selection activeCell="H6" sqref="H6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5.54296875" bestFit="1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0.453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09057-99</v>
      </c>
      <c r="C5" s="2" t="str">
        <f>+'[1]MODELO COSTEO'!E16</f>
        <v>XR 4.0 Unidad de rayos X, 35 kV</v>
      </c>
      <c r="D5" s="3" t="str">
        <f>+'[1]MODELO COSTEO'!G16</f>
        <v>PHYWE</v>
      </c>
      <c r="E5" s="4">
        <f>'[1]MODELO COSTEO'!AB16</f>
        <v>27041.911764705885</v>
      </c>
      <c r="F5" s="2">
        <f>+'[1]MODELO COSTEO'!I16</f>
        <v>1</v>
      </c>
      <c r="G5" s="4">
        <f>+F5*E5</f>
        <v>27041.911764705885</v>
      </c>
      <c r="H5" s="5">
        <v>0.19</v>
      </c>
      <c r="I5" s="4">
        <f>H5*G5</f>
        <v>5137.963235294118</v>
      </c>
      <c r="J5" s="4">
        <f>I5+G5</f>
        <v>32179.875000000004</v>
      </c>
    </row>
    <row r="6" spans="2:10" x14ac:dyDescent="0.35">
      <c r="B6" s="2" t="str">
        <f>+'[1]MODELO COSTEO'!D17</f>
        <v>09056-99</v>
      </c>
      <c r="C6" s="2" t="str">
        <f>+'[1]MODELO COSTEO'!E17</f>
        <v>Máquina de Rayos X, XR 4.0 unidad LI, 35 Kv</v>
      </c>
      <c r="D6" s="3" t="str">
        <f>+'[1]MODELO COSTEO'!G17</f>
        <v>PHYWE</v>
      </c>
      <c r="E6" s="4">
        <f>'[1]MODELO COSTEO'!AB17</f>
        <v>22338.970588235297</v>
      </c>
      <c r="F6" s="2">
        <f>+'[1]MODELO COSTEO'!I17</f>
        <v>1</v>
      </c>
      <c r="G6" s="4">
        <f t="shared" ref="G6:G12" si="0">+F6*E6</f>
        <v>22338.970588235297</v>
      </c>
      <c r="H6" s="5">
        <v>0.19</v>
      </c>
      <c r="I6" s="4">
        <f t="shared" ref="I6:I12" si="1">H6*G6</f>
        <v>4244.4044117647063</v>
      </c>
      <c r="J6" s="4">
        <f t="shared" ref="J6:J12" si="2">I6+G6</f>
        <v>26583.375000000004</v>
      </c>
    </row>
    <row r="7" spans="2:10" x14ac:dyDescent="0.35">
      <c r="B7" s="2" t="str">
        <f>+'[1]MODELO COSTEO'!D18</f>
        <v>09057-81</v>
      </c>
      <c r="C7" s="2" t="str">
        <f>+'[1]MODELO COSTEO'!E18</f>
        <v>X-ray MODULO ENCHUFABLE CON TUBO DE RAYOS X DE TUNGSTENO</v>
      </c>
      <c r="D7" s="3" t="str">
        <f>+'[1]MODELO COSTEO'!G18</f>
        <v>PHYWE</v>
      </c>
      <c r="E7" s="4">
        <f>'[1]MODELO COSTEO'!AB18</f>
        <v>5453.0602941176467</v>
      </c>
      <c r="F7" s="2">
        <f>+'[1]MODELO COSTEO'!I18</f>
        <v>1</v>
      </c>
      <c r="G7" s="4">
        <f t="shared" si="0"/>
        <v>5453.0602941176467</v>
      </c>
      <c r="H7" s="5">
        <v>0.19</v>
      </c>
      <c r="I7" s="4">
        <f t="shared" si="1"/>
        <v>1036.0814558823529</v>
      </c>
      <c r="J7" s="4">
        <f t="shared" si="2"/>
        <v>6489.1417499999998</v>
      </c>
    </row>
    <row r="8" spans="2:10" x14ac:dyDescent="0.35">
      <c r="B8" s="2" t="str">
        <f>+'[1]MODELO COSTEO'!D19</f>
        <v>09057-51</v>
      </c>
      <c r="C8" s="2" t="str">
        <f>+'[1]MODELO COSTEO'!E19</f>
        <v>X-ray Módulo enchufable con tubo de rayos X de cobre (Cu)</v>
      </c>
      <c r="D8" s="3" t="str">
        <f>+'[1]MODELO COSTEO'!G19</f>
        <v>PHYWE</v>
      </c>
      <c r="E8" s="4">
        <f>'[1]MODELO COSTEO'!AB19</f>
        <v>5453.0602941176467</v>
      </c>
      <c r="F8" s="2">
        <f>+'[1]MODELO COSTEO'!I19</f>
        <v>1</v>
      </c>
      <c r="G8" s="4">
        <f t="shared" si="0"/>
        <v>5453.0602941176467</v>
      </c>
      <c r="H8" s="5">
        <v>0.19</v>
      </c>
      <c r="I8" s="4">
        <f t="shared" si="1"/>
        <v>1036.0814558823529</v>
      </c>
      <c r="J8" s="4">
        <f t="shared" si="2"/>
        <v>6489.1417499999998</v>
      </c>
    </row>
    <row r="9" spans="2:10" x14ac:dyDescent="0.35">
      <c r="B9" s="2" t="str">
        <f>+'[1]MODELO COSTEO'!D20</f>
        <v>09057-10</v>
      </c>
      <c r="C9" s="2" t="str">
        <f>+'[1]MODELO COSTEO'!E20</f>
        <v>XR 4.0 X-ray goniometro</v>
      </c>
      <c r="D9" s="3" t="str">
        <f>+'[1]MODELO COSTEO'!G20</f>
        <v>PHYWE</v>
      </c>
      <c r="E9" s="4">
        <f>'[1]MODELO COSTEO'!AB20</f>
        <v>4935.7367647058827</v>
      </c>
      <c r="F9" s="2">
        <f>+'[1]MODELO COSTEO'!I20</f>
        <v>1</v>
      </c>
      <c r="G9" s="4">
        <f t="shared" si="0"/>
        <v>4935.7367647058827</v>
      </c>
      <c r="H9" s="5">
        <v>0.19</v>
      </c>
      <c r="I9" s="4">
        <f t="shared" si="1"/>
        <v>937.78998529411774</v>
      </c>
      <c r="J9" s="4">
        <f t="shared" si="2"/>
        <v>5873.5267500000009</v>
      </c>
    </row>
    <row r="10" spans="2:10" x14ac:dyDescent="0.35">
      <c r="B10" s="2" t="str">
        <f>+'[1]MODELO COSTEO'!D21</f>
        <v>09185-88</v>
      </c>
      <c r="C10" s="2" t="str">
        <f>+'[1]MODELO COSTEO'!E21</f>
        <v>XR 4.0 X-ray Set d.Extens.Tomografia Computariz. c.Rayos X</v>
      </c>
      <c r="D10" s="3" t="str">
        <f>+'[1]MODELO COSTEO'!G21</f>
        <v>PHYWE</v>
      </c>
      <c r="E10" s="4">
        <f>'[1]MODELO COSTEO'!AB21</f>
        <v>50556.617647058825</v>
      </c>
      <c r="F10" s="2">
        <f>+'[1]MODELO COSTEO'!I21</f>
        <v>1</v>
      </c>
      <c r="G10" s="4">
        <f t="shared" si="0"/>
        <v>50556.617647058825</v>
      </c>
      <c r="H10" s="5">
        <v>0.19</v>
      </c>
      <c r="I10" s="4">
        <f t="shared" si="1"/>
        <v>9605.7573529411766</v>
      </c>
      <c r="J10" s="4">
        <f t="shared" si="2"/>
        <v>60162.375</v>
      </c>
    </row>
    <row r="11" spans="2:10" x14ac:dyDescent="0.35">
      <c r="B11" s="2" t="str">
        <f>+'[1]MODELO COSTEO'!D22</f>
        <v>09145-88</v>
      </c>
      <c r="C11" s="2" t="str">
        <f>+'[1]MODELO COSTEO'!E22</f>
        <v>XR 4.0 Set de Extensión Análisis Estructural con Rayos X</v>
      </c>
      <c r="D11" s="3" t="str">
        <f>+'[1]MODELO COSTEO'!G22</f>
        <v>PHYWE</v>
      </c>
      <c r="E11" s="4">
        <f>'[1]MODELO COSTEO'!AB22</f>
        <v>6816.9132352941187</v>
      </c>
      <c r="F11" s="2">
        <f>+'[1]MODELO COSTEO'!I22</f>
        <v>1</v>
      </c>
      <c r="G11" s="4">
        <f t="shared" si="0"/>
        <v>6816.9132352941187</v>
      </c>
      <c r="H11" s="5">
        <v>0.19</v>
      </c>
      <c r="I11" s="4">
        <f t="shared" si="1"/>
        <v>1295.2135147058825</v>
      </c>
      <c r="J11" s="4">
        <f t="shared" si="2"/>
        <v>8112.1267500000013</v>
      </c>
    </row>
    <row r="12" spans="2:10" ht="15" thickBot="1" x14ac:dyDescent="0.4">
      <c r="B12" s="2" t="str">
        <f>+'[1]MODELO COSTEO'!D23</f>
        <v>09125-88</v>
      </c>
      <c r="C12" s="2" t="str">
        <f>+'[1]MODELO COSTEO'!E23</f>
        <v>XR 4.0 Set de Extensión Física de Estado Sólido con Rayos-X</v>
      </c>
      <c r="D12" s="3" t="str">
        <f>+'[1]MODELO COSTEO'!G23</f>
        <v>PHYWE</v>
      </c>
      <c r="E12" s="4">
        <f>'[1]MODELO COSTEO'!AB23</f>
        <v>2819.4132352941178</v>
      </c>
      <c r="F12" s="2">
        <f>+'[1]MODELO COSTEO'!I23</f>
        <v>1</v>
      </c>
      <c r="G12" s="4">
        <f t="shared" si="0"/>
        <v>2819.4132352941178</v>
      </c>
      <c r="H12" s="5">
        <v>0.19</v>
      </c>
      <c r="I12" s="4">
        <f t="shared" si="1"/>
        <v>535.68851470588243</v>
      </c>
      <c r="J12" s="4">
        <f t="shared" si="2"/>
        <v>3355.1017500000003</v>
      </c>
    </row>
    <row r="13" spans="2:10" ht="15" thickBot="1" x14ac:dyDescent="0.4">
      <c r="B13" s="6" t="s">
        <v>9</v>
      </c>
      <c r="C13" s="7"/>
      <c r="D13" s="7"/>
      <c r="E13" s="7"/>
      <c r="F13" s="8"/>
      <c r="G13" s="9">
        <f>SUM(G5:G12)</f>
        <v>125415.68382352943</v>
      </c>
      <c r="H13" s="9"/>
      <c r="I13" s="9">
        <f>SUM(I5:I12)</f>
        <v>23828.979926470591</v>
      </c>
      <c r="J13" s="9">
        <f>SUM(J5:J12)</f>
        <v>149244.66375000001</v>
      </c>
    </row>
  </sheetData>
  <mergeCells count="1"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2024-05-29T23:13:40Z</dcterms:created>
  <dcterms:modified xsi:type="dcterms:W3CDTF">2024-05-29T23:14:14Z</dcterms:modified>
</cp:coreProperties>
</file>