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16.0.9\Files\Costos\PRECIOS\PRECIOS FINAL OPERACIONES\"/>
    </mc:Choice>
  </mc:AlternateContent>
  <xr:revisionPtr revIDLastSave="0" documentId="8_{E4BE99A5-1563-4194-B8AE-314EE67DD07D}" xr6:coauthVersionLast="47" xr6:coauthVersionMax="47" xr10:uidLastSave="{00000000-0000-0000-0000-000000000000}"/>
  <bookViews>
    <workbookView xWindow="-28920" yWindow="1515" windowWidth="29040" windowHeight="15720" xr2:uid="{CC4BC20D-7153-44D5-851A-AAF10CC7BA0A}"/>
  </bookViews>
  <sheets>
    <sheet name="PRECIOS DE VENTA" sheetId="1" r:id="rId1"/>
  </sheets>
  <externalReferences>
    <externalReference r:id="rId2"/>
    <externalReference r:id="rId3"/>
  </externalReferences>
  <definedNames>
    <definedName name="TAX">'[2]FACTURACION ESPERADA X CANAL '!$A$48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G7" i="1" s="1"/>
  <c r="I7" i="1" s="1"/>
  <c r="J7" i="1" s="1"/>
  <c r="E7" i="1"/>
  <c r="D7" i="1"/>
  <c r="C7" i="1"/>
  <c r="B7" i="1"/>
  <c r="F6" i="1"/>
  <c r="G6" i="1" s="1"/>
  <c r="I6" i="1" s="1"/>
  <c r="J6" i="1" s="1"/>
  <c r="E6" i="1"/>
  <c r="D6" i="1"/>
  <c r="C6" i="1"/>
  <c r="B6" i="1"/>
  <c r="F5" i="1"/>
  <c r="G5" i="1" s="1"/>
  <c r="E5" i="1"/>
  <c r="D5" i="1"/>
  <c r="C5" i="1"/>
  <c r="B5" i="1"/>
  <c r="I5" i="1" l="1"/>
  <c r="G8" i="1"/>
  <c r="J5" i="1" l="1"/>
  <c r="J8" i="1" s="1"/>
  <c r="I8" i="1"/>
</calcChain>
</file>

<file path=xl/sharedStrings.xml><?xml version="1.0" encoding="utf-8"?>
<sst xmlns="http://schemas.openxmlformats.org/spreadsheetml/2006/main" count="10" uniqueCount="10">
  <si>
    <t>REFERENCIA</t>
  </si>
  <si>
    <t>DESCRIPCION</t>
  </si>
  <si>
    <t>PROVEEDOR</t>
  </si>
  <si>
    <t>SUBTOTAL UNITARIO</t>
  </si>
  <si>
    <t>CANTIDAD</t>
  </si>
  <si>
    <t>SUBTOTAL</t>
  </si>
  <si>
    <t>IVA %</t>
  </si>
  <si>
    <t>IVA</t>
  </si>
  <si>
    <t>TOTAL INCLUIDO IVA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</si>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</sst>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164" formatCode="_-[$COP]\ * #,##0.00_-;\-[$COP]\ * #,##0.00_-;_-[$COP]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Calibri Light"/>
      <family val="2"/>
      <scheme val="major"/>
    </font>
    <font>
      <b/>
      <sz val="10"/>
      <color theme="0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0" borderId="0"/>
  </cellStyleXfs>
  <cellXfs count="11">
    <xf numFmtId="0" fontId="0" fillId="0" borderId="0" xfId="0"/>
    <xf numFmtId="0" fontId="3" fillId="2" borderId="1" xfId="2" applyFont="1" applyFill="1" applyBorder="1" applyAlignment="1">
      <alignment horizontal="center" vertical="center" wrapText="1"/>
    </xf>
    <xf numFmtId="1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9" fontId="0" fillId="0" borderId="1" xfId="0" applyNumberFormat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64" fontId="4" fillId="2" borderId="5" xfId="1" applyNumberFormat="1" applyFont="1" applyFill="1" applyBorder="1" applyAlignment="1"/>
    <xf numFmtId="42" fontId="5" fillId="2" borderId="5" xfId="1" applyNumberFormat="1" applyFont="1" applyFill="1" applyBorder="1" applyAlignment="1"/>
  </cellXfs>
  <cellStyles count="3">
    <cellStyle name="Normal" xfId="0" builtinId="0"/>
    <cellStyle name="Normal 3" xfId="2" xr:uid="{69167AD4-6A4E-4B3F-945F-5D9345AC31A3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72.16.0.9\Files\Costos\PRECIOS\ANALISIS%20DE%20PRECIOS%20DE%20VENTA\PHY-2851-24%20THE%20ENGLISH%20SCHOOL.xlsx" TargetMode="External"/><Relationship Id="rId1" Type="http://schemas.openxmlformats.org/officeDocument/2006/relationships/externalLinkPath" Target="/Costos/PRECIOS/ANALISIS%20DE%20PRECIOS%20DE%20VENTA/PHY-2851-24%20THE%20ENGLISH%20SCHOO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onstanza.bravo\Documents\GERENCIA%20%20ADMON%20Y%20FINANCIERA\PRESUPUESTO%202021\ERI%20PROYECTADO%202021.xlsx" TargetMode="External"/><Relationship Id="rId1" Type="http://schemas.openxmlformats.org/officeDocument/2006/relationships/externalLinkPath" Target="/Users/constanza.bravo/Documents/GERENCIA%20%20ADMON%20Y%20FINANCIERA/PRESUPUESTO%202021/ERI%20PROYECTADO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LICITUD"/>
      <sheetName val="LISTAS DESPLEGABLES"/>
      <sheetName val="MODELO COSTEO"/>
      <sheetName val="ERI PROYECTADO"/>
      <sheetName val="PRECIOS DE VENTA"/>
      <sheetName val="BASE"/>
      <sheetName val="TD1"/>
      <sheetName val="TD2"/>
    </sheetNames>
    <sheetDataSet>
      <sheetData sheetId="0"/>
      <sheetData sheetId="1"/>
      <sheetData sheetId="2">
        <row r="16">
          <cell r="D16" t="str">
            <v>05613-10</v>
          </cell>
          <cell r="E16" t="str">
            <v>Resistor 100 Ohm,module SB</v>
          </cell>
          <cell r="G16" t="str">
            <v>PHYWE</v>
          </cell>
          <cell r="I16">
            <v>16</v>
          </cell>
          <cell r="AB16">
            <v>371140.76392482303</v>
          </cell>
        </row>
        <row r="17">
          <cell r="D17" t="str">
            <v>05612-50</v>
          </cell>
          <cell r="E17" t="str">
            <v>Resistor 50 Ohm,module SB</v>
          </cell>
          <cell r="G17" t="str">
            <v>PHYWE</v>
          </cell>
          <cell r="I17">
            <v>16</v>
          </cell>
          <cell r="AB17">
            <v>371140.76392482303</v>
          </cell>
        </row>
        <row r="18">
          <cell r="D18" t="str">
            <v>05604-00</v>
          </cell>
          <cell r="E18" t="str">
            <v>Enchufe para lámpara incandescente, E10</v>
          </cell>
          <cell r="G18" t="str">
            <v>PHYWE</v>
          </cell>
          <cell r="I18">
            <v>8</v>
          </cell>
          <cell r="AB18">
            <v>468382.88547717838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YECTADO 2021"/>
      <sheetName val="CONSOLID PROYEC "/>
      <sheetName val="EJECUTADO AÑO 2021 CON PT  "/>
      <sheetName val="ANTES DE  PT. 2021 "/>
      <sheetName val="AUXILIAR REAL GASTOS"/>
      <sheetName val="NOTA "/>
      <sheetName val="VACIADO DE CIFRAS "/>
      <sheetName val="GG"/>
      <sheetName val="ERI POR CANAL "/>
      <sheetName val="P.E X CANAL "/>
      <sheetName val="FACTURACION ESPERADA X CANAL "/>
      <sheetName val="GASTOS VARIABLES"/>
      <sheetName val="DISTRIBUCION DE GASTOS"/>
      <sheetName val="MEDELLIN "/>
      <sheetName val="EJECUTADO VS PROYECTADO  A MAYO"/>
      <sheetName val="FACTURACION  JUNIO"/>
      <sheetName val="FACTURACION A JULIO "/>
      <sheetName val="CUMPLIMIENTO PRESUP A 0621"/>
      <sheetName val="FACTURACION PENDIENTE OCTUBER"/>
      <sheetName val="FACTURACION PENDIENTE NOVIEMBRE"/>
      <sheetName val="Hoja2"/>
      <sheetName val="Sheet1 (2)"/>
      <sheetName val="INSTRUMENTACION "/>
      <sheetName val="PLANEACION TRIBUTARIA "/>
    </sheetNames>
    <sheetDataSet>
      <sheetData sheetId="0">
        <row r="25">
          <cell r="N25">
            <v>4866671310.738061</v>
          </cell>
        </row>
      </sheetData>
      <sheetData sheetId="1">
        <row r="41">
          <cell r="AC41">
            <v>3938097.6</v>
          </cell>
        </row>
      </sheetData>
      <sheetData sheetId="2">
        <row r="5">
          <cell r="Q5">
            <v>149136600</v>
          </cell>
        </row>
      </sheetData>
      <sheetData sheetId="3"/>
      <sheetData sheetId="4">
        <row r="10">
          <cell r="B10" t="str">
            <v>HONORARIOS</v>
          </cell>
        </row>
      </sheetData>
      <sheetData sheetId="5"/>
      <sheetData sheetId="6">
        <row r="11">
          <cell r="AC11">
            <v>15292538212.820002</v>
          </cell>
        </row>
      </sheetData>
      <sheetData sheetId="7">
        <row r="22">
          <cell r="D22">
            <v>122000000</v>
          </cell>
        </row>
      </sheetData>
      <sheetData sheetId="8">
        <row r="2">
          <cell r="B2">
            <v>0.3943246281048603</v>
          </cell>
        </row>
      </sheetData>
      <sheetData sheetId="9"/>
      <sheetData sheetId="10">
        <row r="48">
          <cell r="A48">
            <v>0.35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684A0-D443-4A47-99AB-A470FE812FC7}">
  <dimension ref="B4:J8"/>
  <sheetViews>
    <sheetView showGridLines="0" tabSelected="1" zoomScale="87" zoomScaleNormal="87" workbookViewId="0">
      <selection activeCell="H36" sqref="H36"/>
    </sheetView>
  </sheetViews>
  <sheetFormatPr baseColWidth="10" defaultRowHeight="14.5" x14ac:dyDescent="0.35"/>
  <cols>
    <col min="1" max="1" width="4.7265625" customWidth="1"/>
    <col min="2" max="2" width="18.1796875" customWidth="1"/>
    <col min="3" max="3" width="23.453125" bestFit="1" customWidth="1"/>
    <col min="4" max="4" width="18.1796875" customWidth="1"/>
    <col min="5" max="5" width="22" customWidth="1"/>
    <col min="7" max="7" width="20.26953125" bestFit="1" customWidth="1"/>
    <col min="9" max="9" width="23.26953125" customWidth="1"/>
    <col min="10" max="10" width="20.453125" customWidth="1"/>
    <col min="11" max="11" width="11.36328125" customWidth="1"/>
  </cols>
  <sheetData>
    <row r="4" spans="2:10" x14ac:dyDescent="0.3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</row>
    <row r="5" spans="2:10" x14ac:dyDescent="0.35">
      <c r="B5" s="2" t="str">
        <f>+'[1]MODELO COSTEO'!D16</f>
        <v>05613-10</v>
      </c>
      <c r="C5" s="2" t="str">
        <f>+'[1]MODELO COSTEO'!E16</f>
        <v>Resistor 100 Ohm,module SB</v>
      </c>
      <c r="D5" s="3" t="str">
        <f>+'[1]MODELO COSTEO'!G16</f>
        <v>PHYWE</v>
      </c>
      <c r="E5" s="4">
        <f>MROUND(+'[1]MODELO COSTEO'!AB16,100)</f>
        <v>371100</v>
      </c>
      <c r="F5" s="2">
        <f>+'[1]MODELO COSTEO'!I16</f>
        <v>16</v>
      </c>
      <c r="G5" s="4">
        <f>+F5*E5</f>
        <v>5937600</v>
      </c>
      <c r="H5" s="5">
        <v>0.19</v>
      </c>
      <c r="I5" s="4">
        <f>H5*G5</f>
        <v>1128144</v>
      </c>
      <c r="J5" s="4">
        <f>I5+G5</f>
        <v>7065744</v>
      </c>
    </row>
    <row r="6" spans="2:10" x14ac:dyDescent="0.35">
      <c r="B6" s="2" t="str">
        <f>+'[1]MODELO COSTEO'!D17</f>
        <v>05612-50</v>
      </c>
      <c r="C6" s="2" t="str">
        <f>+'[1]MODELO COSTEO'!E17</f>
        <v>Resistor 50 Ohm,module SB</v>
      </c>
      <c r="D6" s="3" t="str">
        <f>+'[1]MODELO COSTEO'!G17</f>
        <v>PHYWE</v>
      </c>
      <c r="E6" s="4">
        <f>MROUND(+'[1]MODELO COSTEO'!AB17,100)</f>
        <v>371100</v>
      </c>
      <c r="F6" s="2">
        <f>+'[1]MODELO COSTEO'!I17</f>
        <v>16</v>
      </c>
      <c r="G6" s="4">
        <f t="shared" ref="G6:G7" si="0">+F6*E6</f>
        <v>5937600</v>
      </c>
      <c r="H6" s="5">
        <v>0.19</v>
      </c>
      <c r="I6" s="4">
        <f t="shared" ref="I6:I7" si="1">H6*G6</f>
        <v>1128144</v>
      </c>
      <c r="J6" s="4">
        <f t="shared" ref="J6:J7" si="2">I6+G6</f>
        <v>7065744</v>
      </c>
    </row>
    <row r="7" spans="2:10" ht="15" thickBot="1" x14ac:dyDescent="0.4">
      <c r="B7" s="2" t="str">
        <f>+'[1]MODELO COSTEO'!D18</f>
        <v>05604-00</v>
      </c>
      <c r="C7" s="2" t="str">
        <f>+'[1]MODELO COSTEO'!E18</f>
        <v>Enchufe para lámpara incandescente, E10</v>
      </c>
      <c r="D7" s="3" t="str">
        <f>+'[1]MODELO COSTEO'!G18</f>
        <v>PHYWE</v>
      </c>
      <c r="E7" s="4">
        <f>MROUND(+'[1]MODELO COSTEO'!AB18,100)</f>
        <v>468400</v>
      </c>
      <c r="F7" s="2">
        <f>+'[1]MODELO COSTEO'!I18</f>
        <v>8</v>
      </c>
      <c r="G7" s="4">
        <f t="shared" si="0"/>
        <v>3747200</v>
      </c>
      <c r="H7" s="5">
        <v>0.19</v>
      </c>
      <c r="I7" s="4">
        <f t="shared" si="1"/>
        <v>711968</v>
      </c>
      <c r="J7" s="4">
        <f t="shared" si="2"/>
        <v>4459168</v>
      </c>
    </row>
    <row r="8" spans="2:10" ht="15" thickBot="1" x14ac:dyDescent="0.4">
      <c r="B8" s="6" t="s">
        <v>9</v>
      </c>
      <c r="C8" s="7"/>
      <c r="D8" s="7"/>
      <c r="E8" s="7"/>
      <c r="F8" s="8"/>
      <c r="G8" s="9">
        <f>SUM(G5:G7)</f>
        <v>15622400</v>
      </c>
      <c r="H8" s="10"/>
      <c r="I8" s="9">
        <f>SUM(I5:I7)</f>
        <v>2968256</v>
      </c>
      <c r="J8" s="9">
        <f>SUM(J5:J7)</f>
        <v>18590656</v>
      </c>
    </row>
  </sheetData>
  <mergeCells count="1">
    <mergeCell ref="B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PRECIOS DE VENTA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Lizeth Mirque Canchon</dc:creator>
  <cp:lastModifiedBy>Angie Lizeth Mirque Canchon</cp:lastModifiedBy>
  <dcterms:created xsi:type="dcterms:W3CDTF">2024-06-06T21:35:40Z</dcterms:created>
  <dcterms:modified xsi:type="dcterms:W3CDTF">2024-06-06T21:36:04Z</dcterms:modified>
</cp:coreProperties>
</file>