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avid.herrera\programmingProjects\ofertaElectroInterfaz\COTIZACIONES\PHYWE\PHY 2854-24 FSC-JO-727 INSTITUTO TECNOLÓGICO METROPOLITANO DE MEDELLÍN\"/>
    </mc:Choice>
  </mc:AlternateContent>
  <xr:revisionPtr revIDLastSave="0" documentId="13_ncr:1_{9E8BEF78-87AF-41D2-94D2-60CA0A6D8CDB}" xr6:coauthVersionLast="47" xr6:coauthVersionMax="47" xr10:uidLastSave="{00000000-0000-0000-0000-000000000000}"/>
  <bookViews>
    <workbookView xWindow="20370" yWindow="-1890" windowWidth="29040" windowHeight="15720" xr2:uid="{00000000-000D-0000-FFFF-FFFF00000000}"/>
  </bookViews>
  <sheets>
    <sheet name="SOLICITUD" sheetId="1" r:id="rId1"/>
    <sheet name="GASTOS" sheetId="2" r:id="rId2"/>
    <sheet name="TARIFAS" sheetId="3" r:id="rId3"/>
    <sheet name="INTRUCTIVO" sheetId="4" r:id="rId4"/>
  </sheets>
  <externalReferences>
    <externalReference r:id="rId5"/>
  </externalReferences>
  <definedNames>
    <definedName name="TAX">'[1]FACTURACION ESPERADA X CANAL '!$A$48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c r="D18" i="2"/>
  <c r="D16" i="2"/>
  <c r="D14" i="2"/>
  <c r="F6" i="2"/>
  <c r="E16" i="2" s="1"/>
  <c r="F16" i="2" l="1"/>
  <c r="E18" i="2"/>
  <c r="F18" i="2" s="1"/>
  <c r="E17" i="2"/>
  <c r="F17" i="2" s="1"/>
  <c r="E14" i="2"/>
  <c r="F14" i="2" s="1"/>
  <c r="E11" i="2"/>
  <c r="F11" i="2" s="1"/>
  <c r="E15" i="2"/>
  <c r="F15" i="2" s="1"/>
  <c r="E12" i="2"/>
  <c r="F12" i="2" s="1"/>
  <c r="E13" i="2"/>
  <c r="F13" i="2" s="1"/>
  <c r="F21" i="2" l="1"/>
  <c r="F22" i="2" s="1"/>
  <c r="E4" i="1" s="1"/>
</calcChain>
</file>

<file path=xl/sharedStrings.xml><?xml version="1.0" encoding="utf-8"?>
<sst xmlns="http://schemas.openxmlformats.org/spreadsheetml/2006/main" count="1774" uniqueCount="483">
  <si>
    <t>ESTAMPILLAS</t>
  </si>
  <si>
    <t>IMPREVISTOS</t>
  </si>
  <si>
    <t>COMENTARIOS:
1. Las cotizaciones no pueden ser mayor a 30 días (Si el proveedor mantiene precios y condiciones de venta se debe dejar constancia por medio de  correo) 
2. Las cantidades, descripciones deben concordar con la cotización.
3. No se puede enviar link de cotizaciones de proveedores.
Nota: En el caso de almacenes de cadena: Alkosto, Homecenter y demás deben anexar el soporte donde se vea hora y fecha
4. Los proveedores nuevos se verifican por parte de: Financiera, Compras y Comex.
5. Las cotizaciones deben indicar forma de pago, moneda  y fecha de la cotización.</t>
  </si>
  <si>
    <t>GASTOS OPERACIONES</t>
  </si>
  <si>
    <t>TRANSPORTE NACIONAL</t>
  </si>
  <si>
    <t xml:space="preserve">CLIENTE </t>
  </si>
  <si>
    <t>INSTITUTO TECNOLÓGICO METROPOLITANO DE MEDELLÍN</t>
  </si>
  <si>
    <t xml:space="preserve">CANAL </t>
  </si>
  <si>
    <t>IES</t>
  </si>
  <si>
    <t xml:space="preserve">Key Account Manager (K.A.M) </t>
  </si>
  <si>
    <t>JIMMY ORTIZ</t>
  </si>
  <si>
    <t xml:space="preserve">Ejecutivo Comercial </t>
  </si>
  <si>
    <t>Product Owner (P.O)</t>
  </si>
  <si>
    <t xml:space="preserve">Proyect Manager (PM) </t>
  </si>
  <si>
    <t>E.L (Espercialista de Linea)</t>
  </si>
  <si>
    <t>DAVID HERRERA</t>
  </si>
  <si>
    <t xml:space="preserve">Gerente de la P.M.O </t>
  </si>
  <si>
    <t xml:space="preserve">CIUDAD </t>
  </si>
  <si>
    <t>MEDELLÍN</t>
  </si>
  <si>
    <t>AÑO DE EJECUCION</t>
  </si>
  <si>
    <t>Q3-2024</t>
  </si>
  <si>
    <t>PRESUPUESTO(SIN IVA)</t>
  </si>
  <si>
    <t>Ojo este valor siempre va a ser sin IVA</t>
  </si>
  <si>
    <t>LA OFERTA SE REQUIERE EN</t>
  </si>
  <si>
    <t>COP</t>
  </si>
  <si>
    <t>REFERENCIA</t>
  </si>
  <si>
    <t>PESO APROX</t>
  </si>
  <si>
    <t>LARGO CM</t>
  </si>
  <si>
    <t>ANCHO CM</t>
  </si>
  <si>
    <t>ALTO CM</t>
  </si>
  <si>
    <t>DESCRIPCION</t>
  </si>
  <si>
    <t>TIPO DE COMPRA</t>
  </si>
  <si>
    <t>PROVEEDOR</t>
  </si>
  <si>
    <t>CANTIDAD</t>
  </si>
  <si>
    <t>MONEDA</t>
  </si>
  <si>
    <t>VALOR UNITARIO COMPRA</t>
  </si>
  <si>
    <t>IVA</t>
  </si>
  <si>
    <t>PRECIOS DE REFERENCIA O LINK</t>
  </si>
  <si>
    <t>11306-00</t>
  </si>
  <si>
    <t>Carro con cojinete de baja fricción de zafiro</t>
  </si>
  <si>
    <t>Internacional</t>
  </si>
  <si>
    <t>PHYWE</t>
  </si>
  <si>
    <t>EUR</t>
  </si>
  <si>
    <t>11309-00</t>
  </si>
  <si>
    <t>ARRANCADOR P.11305-00</t>
  </si>
  <si>
    <t>12999-99</t>
  </si>
  <si>
    <t>Cobra SMARTlink, Dispositivo móvil de medición, visualización y adquisición de datos</t>
  </si>
  <si>
    <t>13604-99</t>
  </si>
  <si>
    <t>PHYWE CRONOMETRO 4-4</t>
  </si>
  <si>
    <t>11207-20</t>
  </si>
  <si>
    <t>Barrera fotoeléctrica compacta</t>
  </si>
  <si>
    <t>03916-00</t>
  </si>
  <si>
    <t>PESA DE RANURA 1 G</t>
  </si>
  <si>
    <t>02205-03</t>
  </si>
  <si>
    <t xml:space="preserve">Peso con ranura, 10 g, plateado  </t>
  </si>
  <si>
    <t>02206-03</t>
  </si>
  <si>
    <t xml:space="preserve">Peso con ranura, 50 g, platado  </t>
  </si>
  <si>
    <t>11202-14</t>
  </si>
  <si>
    <t>IMAN DE RETENCION CON ENCHUFE</t>
  </si>
  <si>
    <t>11202-05</t>
  </si>
  <si>
    <t>TUBITO CON ENCHUFE</t>
  </si>
  <si>
    <t>03935-03</t>
  </si>
  <si>
    <t xml:space="preserve">Plastilina, 10 barras  </t>
  </si>
  <si>
    <t>02412-00</t>
  </si>
  <si>
    <t>HILO DE SEDA, L 200 M</t>
  </si>
  <si>
    <t>02407-00</t>
  </si>
  <si>
    <t>PLATILLO DE PESAS 1 g</t>
  </si>
  <si>
    <t>11308-00</t>
  </si>
  <si>
    <t>PANTALLA PARA CARRITO DE MEDICION</t>
  </si>
  <si>
    <t>11202-06</t>
  </si>
  <si>
    <t>AGUJA CON ENCHUFE</t>
  </si>
  <si>
    <t>11305-00</t>
  </si>
  <si>
    <t>Riel de aluminio, l=1.5 m</t>
  </si>
  <si>
    <t>11305-10</t>
  </si>
  <si>
    <t>Polea para pista de demostración</t>
  </si>
  <si>
    <t>11305-11</t>
  </si>
  <si>
    <t>Soporte para polea</t>
  </si>
  <si>
    <t>11306-10</t>
  </si>
  <si>
    <t>Pesa para carro de baja fricción 400 g</t>
  </si>
  <si>
    <t>03970-00</t>
  </si>
  <si>
    <t>POLEA, DIAM. 40 mm, CON GANCHO DE CARGA</t>
  </si>
  <si>
    <t>11305-12</t>
  </si>
  <si>
    <t>SOPORTE FINAL P. 11305-00</t>
  </si>
  <si>
    <t>11307-00</t>
  </si>
  <si>
    <t>SOPORTE PARA BARRERA FOTOELECTRICA</t>
  </si>
  <si>
    <t>48921-00</t>
  </si>
  <si>
    <t>BALANZA PORTÁTIL OHAUS CX2200</t>
  </si>
  <si>
    <t>07363-01</t>
  </si>
  <si>
    <t>Cable de conexión, 32 A, 1000 mm, rojo</t>
  </si>
  <si>
    <t>07363-04</t>
  </si>
  <si>
    <t>Cable de conexión, 32 A, 1000mm, AZUL</t>
  </si>
  <si>
    <t>07363-02</t>
  </si>
  <si>
    <t>CABLE DE CONEX., 32 A, 1000 mm, AMARILLO</t>
  </si>
  <si>
    <t>02204-01</t>
  </si>
  <si>
    <t>Soporte para pesas con ranura, 10 g</t>
  </si>
  <si>
    <t>06305-04</t>
  </si>
  <si>
    <t>PUNTOS ADHESIVOS, ROJOS, 416 PZS.</t>
  </si>
  <si>
    <t>14440-61</t>
  </si>
  <si>
    <t>SOFTWARE "Measure Dynamics", licencia para 1 computadora</t>
  </si>
  <si>
    <t>11229-10</t>
  </si>
  <si>
    <t>Unidad balística</t>
  </si>
  <si>
    <t>11221-01</t>
  </si>
  <si>
    <t>CINTA REGISTRADORA, A 210MM</t>
  </si>
  <si>
    <t>02502-01</t>
  </si>
  <si>
    <t>Bola de acero, d = 19 mm</t>
  </si>
  <si>
    <t>02076-03</t>
  </si>
  <si>
    <t>Plataforma de soporte en 2 niveles</t>
  </si>
  <si>
    <t>02200-00</t>
  </si>
  <si>
    <t>Regla graduada en forma de varillla, l=750 mm</t>
  </si>
  <si>
    <t>02004-00</t>
  </si>
  <si>
    <t>Pie cónico expert</t>
  </si>
  <si>
    <t>12651-99</t>
  </si>
  <si>
    <t xml:space="preserve">Fuente de alimentación 5 VDC/4 A, según EN61558-2-16  </t>
  </si>
  <si>
    <t>11229-20</t>
  </si>
  <si>
    <t>Péndulo balístico (accesorio para Unidad balística)</t>
  </si>
  <si>
    <t>09936-00</t>
  </si>
  <si>
    <t>Cinta métrica, l = 2 m</t>
  </si>
  <si>
    <t>11202-08</t>
  </si>
  <si>
    <t>HORQUILLA CON ENCHUFE</t>
  </si>
  <si>
    <t>11202-09</t>
  </si>
  <si>
    <t>CINTAS DE GOMA P.HORQUILLA,10 UN.</t>
  </si>
  <si>
    <t>11202-10</t>
  </si>
  <si>
    <t>PLACA CON ENCHUFE</t>
  </si>
  <si>
    <t>11207-23</t>
  </si>
  <si>
    <t>11310-00</t>
  </si>
  <si>
    <t>Accesorios de fricción</t>
  </si>
  <si>
    <t>11311-00</t>
  </si>
  <si>
    <t>Accesorios para arranque por explosión</t>
  </si>
  <si>
    <t>02043-10</t>
  </si>
  <si>
    <t>Pinza de soporte para caja pequeña</t>
  </si>
  <si>
    <t>48914-00</t>
  </si>
  <si>
    <t>BALANZA PORTATIL, OHAUS CR2200</t>
  </si>
  <si>
    <t>11061-00</t>
  </si>
  <si>
    <t>Carrito con accionamiento</t>
  </si>
  <si>
    <t>07400-00</t>
  </si>
  <si>
    <t xml:space="preserve"> Batería Type C 1.5 V - 2 piezas  </t>
  </si>
  <si>
    <t>11061-03</t>
  </si>
  <si>
    <t>Placa para el carrito de accionamiento</t>
  </si>
  <si>
    <t>14440-62</t>
  </si>
  <si>
    <t>SOFTWARE "Measure Dynamics", licencia múltiple</t>
  </si>
  <si>
    <t>02555-00</t>
  </si>
  <si>
    <t>GIROSCOPIO DE 3 EJES</t>
  </si>
  <si>
    <t>02556-00</t>
  </si>
  <si>
    <t>DISCO ADICIONAL C.CONTRAPESO</t>
  </si>
  <si>
    <t>24025-00</t>
  </si>
  <si>
    <t>CRONOMETRO DIGITAL, 24 h, 1/100 s y 1 s</t>
  </si>
  <si>
    <t>12945-00</t>
  </si>
  <si>
    <t>Cobra SMARTsense Dual Photogate - Doble barrera fotoeléctrico 0 ... ∞ s (Bluetooth + USB)</t>
  </si>
  <si>
    <t>02089-01</t>
  </si>
  <si>
    <t>Hilo de pescar. Rollo. l =5 m</t>
  </si>
  <si>
    <t>02011-00</t>
  </si>
  <si>
    <t>Pinza para mesa Expert</t>
  </si>
  <si>
    <t>02031-00</t>
  </si>
  <si>
    <t xml:space="preserve">Varilla de acero inoxidable, 18/8, 250 mm  </t>
  </si>
  <si>
    <t>37697-00</t>
  </si>
  <si>
    <t>Doble nuez</t>
  </si>
  <si>
    <t>06233-02</t>
  </si>
  <si>
    <t>PLACA DE CONDENSADOR 283X283 MM</t>
  </si>
  <si>
    <t>11500-05</t>
  </si>
  <si>
    <t>PLANCHA CONDENSADOR CON ORIFICIO  DE DIAM. 55 mm</t>
  </si>
  <si>
    <t>11501-00</t>
  </si>
  <si>
    <t>SONDA DE MEDICION DE POTENCIAL  E</t>
  </si>
  <si>
    <t>13672-93</t>
  </si>
  <si>
    <t>PHYWE Fuente de alimentación regulada DC: 0...12 V, 0,5 A; 0...650 V, 50 mA / AC: 6,3 V, 2 A</t>
  </si>
  <si>
    <t>07160-00</t>
  </si>
  <si>
    <t>RESISTENCIA DE 10 M-OHMIOS</t>
  </si>
  <si>
    <t>46930-00</t>
  </si>
  <si>
    <t>LAMP.D.SOLDAR,BUT.,SOUDOGAZX2000</t>
  </si>
  <si>
    <t>47535-01</t>
  </si>
  <si>
    <t>Cartucho de butano, 190 g</t>
  </si>
  <si>
    <t>39282-00</t>
  </si>
  <si>
    <t>Manguera de conexión, d int = 6 mm, l = 1  m</t>
  </si>
  <si>
    <t>07122-00</t>
  </si>
  <si>
    <t>Multímetro digital, 3 1/2-visualizado de caracteres</t>
  </si>
  <si>
    <t>07359-16</t>
  </si>
  <si>
    <t>CABLE DE CONEX. 100 mm, VERDE-AMA.</t>
  </si>
  <si>
    <t>07362-01</t>
  </si>
  <si>
    <t>CABLE DE CONEX., 32 A, 750 mm, ROJO</t>
  </si>
  <si>
    <t>07362-04</t>
  </si>
  <si>
    <t>CABLE DE CONEX., 32 A, 750 mm,AZUL</t>
  </si>
  <si>
    <t>08283-00</t>
  </si>
  <si>
    <t>Banco óptico expert l = 60 cm</t>
  </si>
  <si>
    <t>08284-00</t>
  </si>
  <si>
    <t>BASE PARA BANCO OPTICO expert, REGULABLE</t>
  </si>
  <si>
    <t>08286-02</t>
  </si>
  <si>
    <t>JINETE P.BANCO OPTICO expert, H = 80MM</t>
  </si>
  <si>
    <t>02054-00</t>
  </si>
  <si>
    <t>09937-01</t>
  </si>
  <si>
    <t>REGLA, L 200M, PLASTICO</t>
  </si>
  <si>
    <t>02060-00</t>
  </si>
  <si>
    <t>Soporte para tubo</t>
  </si>
  <si>
    <t>11500-30</t>
  </si>
  <si>
    <t>Medidor de campo eléctrico</t>
  </si>
  <si>
    <t>06220-00</t>
  </si>
  <si>
    <t>CONDENSADOR DE PLACAS, D 260MM</t>
  </si>
  <si>
    <t>06235-00</t>
  </si>
  <si>
    <t>Placa de plástico (dieléctrica), 283 x 283 mm</t>
  </si>
  <si>
    <t>06233-03</t>
  </si>
  <si>
    <t>Placa de vidrio (dieléctrica), 300 x 300 mm</t>
  </si>
  <si>
    <t>13626-93</t>
  </si>
  <si>
    <t>AMPLIFICAD.D.MEDICION UNIVERSAL</t>
  </si>
  <si>
    <t>13673-93</t>
  </si>
  <si>
    <t>PHYWE Fuente de alimentación de alto voltaje, 10kV DC: 0... ± 10 kV, 2 mA</t>
  </si>
  <si>
    <t>39105-19</t>
  </si>
  <si>
    <t>CONDENSADOR, 220NF/250V, G1</t>
  </si>
  <si>
    <t>07361-01</t>
  </si>
  <si>
    <t>Cable de conexión, 32 A, 500 mm, rojo</t>
  </si>
  <si>
    <t>07361-04</t>
  </si>
  <si>
    <t>Cable de conexión, 32 A, 500 mm, azul</t>
  </si>
  <si>
    <t>07366-00</t>
  </si>
  <si>
    <t>CABLE DE CONEX., 30 kV, 500 mm</t>
  </si>
  <si>
    <t>07542-11</t>
  </si>
  <si>
    <t>CABLE BLINDADO BNC, LONG. 1 m</t>
  </si>
  <si>
    <t>07542-20</t>
  </si>
  <si>
    <t>ADAPTADOR,TOMA BNC-ENCHUFE DE 4MM</t>
  </si>
  <si>
    <t>07542-21</t>
  </si>
  <si>
    <t>CONECTOR EN T BNC,TOMA-TOMA-ENCH.</t>
  </si>
  <si>
    <t>07542-26</t>
  </si>
  <si>
    <t>ADAPTADOR,CLAVIJA BNC/HEMBRIL.4MM</t>
  </si>
  <si>
    <t>06960-06</t>
  </si>
  <si>
    <t>BOBINAS DE HELMHOLTZ, UN PAR</t>
  </si>
  <si>
    <t>13503-93</t>
  </si>
  <si>
    <t>PHYWE Fuente de alimentación universal, señal analogue DC: 18 V, 5 A / AC: 15 V, 5 A</t>
  </si>
  <si>
    <t>13610-93</t>
  </si>
  <si>
    <t>PHYWE Teslametro, digital</t>
  </si>
  <si>
    <t>13610-01</t>
  </si>
  <si>
    <t>Sonda de Hall, axial</t>
  </si>
  <si>
    <t>03001-00</t>
  </si>
  <si>
    <t>Regla graduada, l = 1000mm</t>
  </si>
  <si>
    <t>37715-01</t>
  </si>
  <si>
    <t>Pinza universal</t>
  </si>
  <si>
    <t>06404-00</t>
  </si>
  <si>
    <t>CONDUCTORES CIRCULARES, JUEGO</t>
  </si>
  <si>
    <t>02416-00</t>
  </si>
  <si>
    <t>DINAMOMETRO DE TORSION 0,01 N</t>
  </si>
  <si>
    <t>02416-02</t>
  </si>
  <si>
    <t>PORTABOBINA PARA 02416-00</t>
  </si>
  <si>
    <t>06024-00</t>
  </si>
  <si>
    <t>DISTRIBUIDOR</t>
  </si>
  <si>
    <t>13542-93</t>
  </si>
  <si>
    <t>PHYWE TRANSF.VAR. DC: 0...20 V, 12 A / AC: 0...25 V, 12 A</t>
  </si>
  <si>
    <t>02007-55</t>
  </si>
  <si>
    <t>Base soporte DEMO</t>
  </si>
  <si>
    <t>02033-00</t>
  </si>
  <si>
    <t xml:space="preserve">Varilla de acero inoxidable, 18/8, 750 mm  </t>
  </si>
  <si>
    <t>06114-03</t>
  </si>
  <si>
    <t>Resistencia deslizante 100 Ohm, 160 W</t>
  </si>
  <si>
    <t>06355-00</t>
  </si>
  <si>
    <t>DECLINATORIO E INCLINATORIO</t>
  </si>
  <si>
    <t>07938-99</t>
  </si>
  <si>
    <t>Cargador USB para Cobra SMARTsense y Cobra 4</t>
  </si>
  <si>
    <t>02002-55</t>
  </si>
  <si>
    <t>Base trípode PHYWE</t>
  </si>
  <si>
    <t>02034-00</t>
  </si>
  <si>
    <t xml:space="preserve">Varilla de acero inoxidable, 18/8, 1000 mm  </t>
  </si>
  <si>
    <t>02220-00</t>
  </si>
  <si>
    <t>Muelle helicoidal, 3N/m</t>
  </si>
  <si>
    <t>02222-00</t>
  </si>
  <si>
    <t>Muelle helicoidal, 20N/m</t>
  </si>
  <si>
    <t>14580-61</t>
  </si>
  <si>
    <t>measureLAB, Software para mediciones y evaluaciones</t>
  </si>
  <si>
    <t>12943-00</t>
  </si>
  <si>
    <t>Cobra SMARTsense Force &amp; Acceleration - Sensor para medir la fuerza y la aceleración ±50 N / ±16 g (Bluetooth + USB)</t>
  </si>
  <si>
    <t>02030-15</t>
  </si>
  <si>
    <t xml:space="preserve">Varilla de acero inoxidable, 18/8, 150 mm  </t>
  </si>
  <si>
    <t>02816-00</t>
  </si>
  <si>
    <t>PENDULO C.CONEXION P.REGISTRAD.</t>
  </si>
  <si>
    <t>02051-00</t>
  </si>
  <si>
    <t>Varillas con gancho</t>
  </si>
  <si>
    <t>12901-01</t>
  </si>
  <si>
    <t>Cobra SMARTsense Voltage - Sensor para medir la tensión eléctrica ± 30 V  (Bluetooth + USB)</t>
  </si>
  <si>
    <t>13506-93</t>
  </si>
  <si>
    <t>PHYWE Fuente de poder DC: 0...12 V, 2 A / AC: 6 V, 12 V, 5 A</t>
  </si>
  <si>
    <t>02032-00</t>
  </si>
  <si>
    <t xml:space="preserve">Varilla de acero inoxidable, 18/8, 500 mm  </t>
  </si>
  <si>
    <t>13654-99</t>
  </si>
  <si>
    <t>Generador de funciones digital con conexión USB</t>
  </si>
  <si>
    <t>11260-10</t>
  </si>
  <si>
    <t>GENERADOR DE VIBRACIONES EXTERNO PARA CUBETA DE ONDAS</t>
  </si>
  <si>
    <t>03989-00</t>
  </si>
  <si>
    <t>TIRA DE GOMA SECCION TETRAGONAL, 10 M</t>
  </si>
  <si>
    <t>14581-61</t>
  </si>
  <si>
    <t>measureAPP - el software de medición gratuito para todos los dispositivos y sistemas operativos</t>
  </si>
  <si>
    <t>21810-93</t>
  </si>
  <si>
    <t>ESTROBOSCOPIO CON INDIC. DIGIT</t>
  </si>
  <si>
    <t>13601-99</t>
  </si>
  <si>
    <t>PHYWE Contador universal</t>
  </si>
  <si>
    <t>03543-00</t>
  </si>
  <si>
    <t>MICROFONO CALIBRADO C. AMPLIF.</t>
  </si>
  <si>
    <t>07405-00</t>
  </si>
  <si>
    <t xml:space="preserve"> Batería 9 V  </t>
  </si>
  <si>
    <t>02036-01</t>
  </si>
  <si>
    <t>Barra de soporte con agujero, acero inoxidable, 10 cm</t>
  </si>
  <si>
    <t>09906-00</t>
  </si>
  <si>
    <t>VARILLA DE SOSTEN</t>
  </si>
  <si>
    <t>39113-01</t>
  </si>
  <si>
    <t>CONDENSADOR 1 MICROF/100V, G2</t>
  </si>
  <si>
    <t>03524-01</t>
  </si>
  <si>
    <t>Altavoz/audífonos 8 ohmios</t>
  </si>
  <si>
    <t>03475-88</t>
  </si>
  <si>
    <t>TUBO DE KUNDT</t>
  </si>
  <si>
    <t>03477-00</t>
  </si>
  <si>
    <t>HARINA DE CORCHO, EN CAJA TRANSP.</t>
  </si>
  <si>
    <t>38034-00</t>
  </si>
  <si>
    <t>Termómetro de laboratorio, -10...+50°C</t>
  </si>
  <si>
    <t>39260-00</t>
  </si>
  <si>
    <t>TAPON DE GOMA, DIAM. 38/35 MM</t>
  </si>
  <si>
    <t>11226-99</t>
  </si>
  <si>
    <t>APAR.MEDIDOR VELOCIDAD D.LA LUZ</t>
  </si>
  <si>
    <t>11226-02</t>
  </si>
  <si>
    <t>Banco óptico l=1800 mm para mediciones de la velocidad de la luz</t>
  </si>
  <si>
    <t>11226-03</t>
  </si>
  <si>
    <t>Soporte para instrumento para medir la velocidad de la luz en baco óptico</t>
  </si>
  <si>
    <t>09822-00</t>
  </si>
  <si>
    <t>Montaje deslizante para banco óptico</t>
  </si>
  <si>
    <t>11226-04</t>
  </si>
  <si>
    <t xml:space="preserve">Cilindro de vidrio acrílico con soporte </t>
  </si>
  <si>
    <t>11226-05</t>
  </si>
  <si>
    <t>Celda tubular con soporte</t>
  </si>
  <si>
    <t>14411-61</t>
  </si>
  <si>
    <t>SOFTWARE APAR.MEDIDOR VELOCIDAD D.LA LUZ</t>
  </si>
  <si>
    <t>14608-00</t>
  </si>
  <si>
    <t>Cable de datos USB, hembra tipo A/B, 1,8 m</t>
  </si>
  <si>
    <t>11226-01</t>
  </si>
  <si>
    <t>Retroreflector con pie</t>
  </si>
  <si>
    <t>EAK-P-1335</t>
  </si>
  <si>
    <t>08767-99</t>
  </si>
  <si>
    <t>35612-99</t>
  </si>
  <si>
    <t>Cámara de matriz digital</t>
  </si>
  <si>
    <t>08281-00</t>
  </si>
  <si>
    <t>BANCO OPTICO expert, LONG. 1500 mm</t>
  </si>
  <si>
    <t>08043-00</t>
  </si>
  <si>
    <t>Soporte de componentes</t>
  </si>
  <si>
    <t>08040-02</t>
  </si>
  <si>
    <t>08059-00</t>
  </si>
  <si>
    <t>08051-00</t>
  </si>
  <si>
    <t>Lente de cristal, biconvexa, f = + 100 mm</t>
  </si>
  <si>
    <t>08522-00</t>
  </si>
  <si>
    <t>DIAFRAGMA CON 3 RENDIJAS SIMPLES</t>
  </si>
  <si>
    <t>08526-00</t>
  </si>
  <si>
    <t>DIAFRAGMA C. 4 RENDIJAS MULTIPLES</t>
  </si>
  <si>
    <t>08532-00</t>
  </si>
  <si>
    <t>REJILLA IMPRESA DE 4 LINEAS / mm</t>
  </si>
  <si>
    <t>08534-00</t>
  </si>
  <si>
    <t>REJILLA IMPRESA DE 8 LINEAS / mm</t>
  </si>
  <si>
    <t>08540-00</t>
  </si>
  <si>
    <t>REJILLA IMPRESA DE 10 LINEAS / mm</t>
  </si>
  <si>
    <t>08543-00</t>
  </si>
  <si>
    <t>REJILLA IMPRESA DE 50 LÍNEAS / mm</t>
  </si>
  <si>
    <t>08523-00</t>
  </si>
  <si>
    <t>DIAFRAGMA CON 4 RENDIJAS DOBLES</t>
  </si>
  <si>
    <t>09826-00</t>
  </si>
  <si>
    <t>Pantalla blanca 150 x 150 mm</t>
  </si>
  <si>
    <t>08044-00</t>
  </si>
  <si>
    <t>08286-01</t>
  </si>
  <si>
    <t>JINETE PARA BANCO OPTICO expert, CON SOPORTE DE 30 mm</t>
  </si>
  <si>
    <t>08761-99</t>
  </si>
  <si>
    <t>LASER DE DIODOS, TINTO, 1 mW, 635 nm</t>
  </si>
  <si>
    <t>08045-01</t>
  </si>
  <si>
    <t>08139-00</t>
  </si>
  <si>
    <t>CONDENSADOR DOBLE, F = 7,5 CM</t>
  </si>
  <si>
    <t>08144-00</t>
  </si>
  <si>
    <t>LAMPARA VAPOR D.MERCURIO,50W</t>
  </si>
  <si>
    <t>13661-97</t>
  </si>
  <si>
    <t>UNID.ALIM.230V/50HZ P.LAMP.HG-50W</t>
  </si>
  <si>
    <t>08467-00</t>
  </si>
  <si>
    <t>FILTRO INTERFERENC.AMARILLO 578NM</t>
  </si>
  <si>
    <t>08610-02</t>
  </si>
  <si>
    <t>08282-00</t>
  </si>
  <si>
    <t>BANCO OPTICO expert  L = 1000 mm</t>
  </si>
  <si>
    <t>08664-00</t>
  </si>
  <si>
    <t>Preparado de polarización mica</t>
  </si>
  <si>
    <t>Total días</t>
  </si>
  <si>
    <t>Ciudad</t>
  </si>
  <si>
    <t>Número de profesionales</t>
  </si>
  <si>
    <t>Descripción - Gasto</t>
  </si>
  <si>
    <t>Cantidad/persona</t>
  </si>
  <si>
    <t>Valor Base</t>
  </si>
  <si>
    <t>Valor Total</t>
  </si>
  <si>
    <t>Observaciones:</t>
  </si>
  <si>
    <t xml:space="preserve">TIQUETES </t>
  </si>
  <si>
    <t>TRANSPORTE CASA-AEROPUERTO-CASA</t>
  </si>
  <si>
    <t>TRANSPORTE AEROPUERTO -HOTEL- AEROPUERTO</t>
  </si>
  <si>
    <t xml:space="preserve">ALIMENTACIÓN DIARIA </t>
  </si>
  <si>
    <t>TRANSPORTE INTERMUNICIPAL(2 trayectos)</t>
  </si>
  <si>
    <t xml:space="preserve">TAXIS </t>
  </si>
  <si>
    <t xml:space="preserve">OTROS GASTOS </t>
  </si>
  <si>
    <t>HOSPEDAJE</t>
  </si>
  <si>
    <t>INSUMOS TÉCNICOS ADICIONALES</t>
  </si>
  <si>
    <t>SUBTOTAL</t>
  </si>
  <si>
    <t>TOTAL</t>
  </si>
  <si>
    <t>CIUDAD</t>
  </si>
  <si>
    <t xml:space="preserve">VALOR PROMEDIO DE TIQUETES </t>
  </si>
  <si>
    <t xml:space="preserve"> TRANSPORTE CASA-AEROPUERTO-CASA</t>
  </si>
  <si>
    <t xml:space="preserve"> TRANSPORTE INTERMUNICIPAL(2 trayectos)</t>
  </si>
  <si>
    <t xml:space="preserve">HOSPEDAJE
(xNoche) iva incluido </t>
  </si>
  <si>
    <t>ACACÍAS</t>
  </si>
  <si>
    <t xml:space="preserve">AGUACHICA </t>
  </si>
  <si>
    <t>ALBAN</t>
  </si>
  <si>
    <t>AMAZONAS</t>
  </si>
  <si>
    <t>ARBELÁEZ</t>
  </si>
  <si>
    <t xml:space="preserve">ARMENIA </t>
  </si>
  <si>
    <t>BARRANCABERMEJA</t>
  </si>
  <si>
    <t>BARRANQUILLA</t>
  </si>
  <si>
    <t>BOGOTÁ</t>
  </si>
  <si>
    <t>BUCARAMANGA</t>
  </si>
  <si>
    <t>CAJICÁ</t>
  </si>
  <si>
    <t>CALI</t>
  </si>
  <si>
    <t>CARTAGENA</t>
  </si>
  <si>
    <t>CHIA</t>
  </si>
  <si>
    <t>CHIQUINQUIRÁ</t>
  </si>
  <si>
    <t>COROZAL</t>
  </si>
  <si>
    <t>CÚCUTA</t>
  </si>
  <si>
    <t>DOSQUEBRADAS</t>
  </si>
  <si>
    <t>DUITAMA</t>
  </si>
  <si>
    <t xml:space="preserve">EL ESPINAL </t>
  </si>
  <si>
    <t>FACATATIVA</t>
  </si>
  <si>
    <t>FLORENCIA</t>
  </si>
  <si>
    <t>FUSAGASUGA</t>
  </si>
  <si>
    <t>GACHETÁ</t>
  </si>
  <si>
    <t>GIRARDOT</t>
  </si>
  <si>
    <t>IBAGUÉ</t>
  </si>
  <si>
    <t>LA DORADA</t>
  </si>
  <si>
    <t>MANIZALES</t>
  </si>
  <si>
    <t xml:space="preserve">MONTERÍA </t>
  </si>
  <si>
    <t>NEIVA</t>
  </si>
  <si>
    <t>NILO (Melgar)</t>
  </si>
  <si>
    <t>PALMIRA</t>
  </si>
  <si>
    <t>PAMPLONA</t>
  </si>
  <si>
    <t>PASTO</t>
  </si>
  <si>
    <t>PEREIRA</t>
  </si>
  <si>
    <t>PITALITO</t>
  </si>
  <si>
    <t>POPAYÁN</t>
  </si>
  <si>
    <t>PUERTO BERRIO</t>
  </si>
  <si>
    <t>PUERTO INÍRIDA</t>
  </si>
  <si>
    <t>QUIBDÓ</t>
  </si>
  <si>
    <t>RICAURTE CUND</t>
  </si>
  <si>
    <t>RIOHACHA</t>
  </si>
  <si>
    <t xml:space="preserve">ROLDANILLO </t>
  </si>
  <si>
    <t>SAHAGÚN</t>
  </si>
  <si>
    <t xml:space="preserve">SAN JUAN DEL CESAR </t>
  </si>
  <si>
    <t>SANTA MARTA</t>
  </si>
  <si>
    <t>SINCELEJO</t>
  </si>
  <si>
    <t>SOGAMOSO</t>
  </si>
  <si>
    <t>TUNJA</t>
  </si>
  <si>
    <t>TURBO</t>
  </si>
  <si>
    <t>VALLEDUPAR</t>
  </si>
  <si>
    <t>VILLAVICENCIO</t>
  </si>
  <si>
    <t>VILLETA</t>
  </si>
  <si>
    <t>YOPAL</t>
  </si>
  <si>
    <t>ZIPAQUIRÁ</t>
  </si>
  <si>
    <t>Instructivo</t>
  </si>
  <si>
    <t xml:space="preserve">Es un % que debe indicar el comercial </t>
  </si>
  <si>
    <t>Gastos de viaje que ustedes usan para realiar en el proceso de capacitación e instalación</t>
  </si>
  <si>
    <t>Gasto de transportar los equipos hasta los sitios que disponga el cliente ( por favor indicar sitio exacto)</t>
  </si>
  <si>
    <t>Cliente final a quien se le va facturar</t>
  </si>
  <si>
    <t>Por donde ingrese el proyecto</t>
  </si>
  <si>
    <t>La persona que este liderando el proyecto</t>
  </si>
  <si>
    <t>La persona que este liderando la oferta</t>
  </si>
  <si>
    <t>Producto Owner (P.O)</t>
  </si>
  <si>
    <t>Del equipo de operaciones es la persona que este liderando el proyecto</t>
  </si>
  <si>
    <t>Del equipo de proyectos la persona que este formulando el proyecto</t>
  </si>
  <si>
    <t>E.L (Espercialista de Línea)</t>
  </si>
  <si>
    <t>Especialista de línea que este liderando la oferta</t>
  </si>
  <si>
    <t>Gerente de proyectos</t>
  </si>
  <si>
    <t>Ciudad o municipio donde debemos entregar los equipos.</t>
  </si>
  <si>
    <t>debe indicar el Q y AÑO de salir la oferta</t>
  </si>
  <si>
    <t>Precio de venta de la oferta</t>
  </si>
  <si>
    <t>Por favor tener presente que si la cotizaciones no pueden superar los 30 días.</t>
  </si>
  <si>
    <t>Las cotizaciones internacionales deben tener INCOTERMS, CIUDAD Y MONEDA</t>
  </si>
  <si>
    <t>Los precios que se colocan el formato deben ser igual a la cotización</t>
  </si>
  <si>
    <t>Los equipos que usted excepto o exceptuados deben ir acompañado con correo del proveedor.</t>
  </si>
  <si>
    <t>El formulado debe enviarse completo</t>
  </si>
  <si>
    <t>Los proveedores se deden revisar por el área de compras y financiera para realizar la compra.</t>
  </si>
  <si>
    <t xml:space="preserve">Los aumentos de precios se estarán </t>
  </si>
  <si>
    <t>Repuesto de ruedas de Zafiro para Carro con cojinete de baja fricción</t>
  </si>
  <si>
    <t>Digital storage oscilloscope, 20 MHz, 2 channels, 100 MS/s</t>
  </si>
  <si>
    <t>YAG Laser green, 1 mW, 532 nm for component holder</t>
  </si>
  <si>
    <t>Universal Holder, rotational</t>
  </si>
  <si>
    <t>Lens made of glass, biconvex, f = + 20 mm</t>
  </si>
  <si>
    <t>Ring for component holder</t>
  </si>
  <si>
    <t>Iris diaphragm 2- 28 mm</t>
  </si>
  <si>
    <t>Polarisation filter on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</si>
</sst>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quot;$&quot;\ #,##0"/>
    <numFmt numFmtId="165" formatCode="_-&quot;$&quot;\ * #,##0_-;\-&quot;$&quot;\ * #,##0_-;_-&quot;$&quot;\ * &quot;-&quot;??_-;_-@"/>
    <numFmt numFmtId="166" formatCode="_-&quot;$&quot;\ * #,##0_-;\-&quot;$&quot;\ * #,##0_-;_-&quot;$&quot;\ * &quot;-&quot;??_-;_-@_-"/>
    <numFmt numFmtId="167" formatCode="_-[$$-240A]\ * #,##0_-;\-[$$-240A]\ * #,##0_-;_-[$$-240A]\ * &quot;-&quot;??_-;_-@_-"/>
    <numFmt numFmtId="168" formatCode="_-* #,##0.00\ [$€]_-;\-* #,##0.00\ [$€]_-;_-* &quot;-&quot;??\ [$€]_-;_-@_-"/>
    <numFmt numFmtId="169" formatCode="_-* #,##0_-;\-* #,##0_-;_-* &quot;-&quot;??_-;_-@_-"/>
    <numFmt numFmtId="170" formatCode="[$$-240A]\ #,##0.00"/>
    <numFmt numFmtId="171" formatCode="[$$-240A]\ #,##0"/>
    <numFmt numFmtId="172" formatCode="#,##0.00_ ;\-#,##0.00\ "/>
    <numFmt numFmtId="173" formatCode="_-&quot;$&quot;\ * #,##0.00_-;\-&quot;$&quot;\ * #,##0.00_-;_-&quot;$&quot;\ * &quot;-&quot;??_-;_-@_-"/>
    <numFmt numFmtId="174" formatCode="0.0%"/>
  </numFmts>
  <fonts count="26"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0"/>
      <name val="Arial"/>
      <family val="2"/>
    </font>
    <font>
      <b/>
      <sz val="10"/>
      <color theme="1"/>
      <name val="Arial"/>
      <family val="2"/>
    </font>
    <font>
      <b/>
      <i/>
      <sz val="10"/>
      <color rgb="FFFF0000"/>
      <name val="Arial"/>
      <family val="2"/>
    </font>
    <font>
      <sz val="10"/>
      <color theme="0"/>
      <name val="Arial"/>
      <family val="2"/>
    </font>
    <font>
      <b/>
      <sz val="10"/>
      <color theme="0"/>
      <name val="Arial"/>
      <family val="2"/>
    </font>
    <font>
      <b/>
      <sz val="11"/>
      <color theme="1"/>
      <name val="Calibri Light"/>
      <family val="2"/>
      <scheme val="major"/>
    </font>
    <font>
      <sz val="11"/>
      <name val="Calibri Light"/>
      <family val="2"/>
      <scheme val="major"/>
    </font>
    <font>
      <b/>
      <sz val="12"/>
      <name val="Calibri Light"/>
      <family val="2"/>
    </font>
    <font>
      <b/>
      <sz val="11"/>
      <color theme="1"/>
      <name val="Calibri Light"/>
      <family val="2"/>
    </font>
    <font>
      <sz val="11"/>
      <color theme="1"/>
      <name val="Calibri Light"/>
      <family val="2"/>
    </font>
    <font>
      <b/>
      <sz val="10"/>
      <color theme="1"/>
      <name val="Calibri Light"/>
      <family val="2"/>
    </font>
    <font>
      <sz val="10"/>
      <name val="Calibri Light"/>
      <family val="2"/>
    </font>
    <font>
      <sz val="10"/>
      <color theme="1"/>
      <name val="Calibri Light"/>
      <family val="2"/>
    </font>
    <font>
      <b/>
      <sz val="10"/>
      <name val="Calibri Light"/>
      <family val="2"/>
    </font>
    <font>
      <b/>
      <sz val="11"/>
      <name val="Calibri Light"/>
      <family val="2"/>
      <scheme val="major"/>
    </font>
    <font>
      <sz val="11"/>
      <color theme="1"/>
      <name val="Calibri Light"/>
      <family val="2"/>
      <scheme val="major"/>
    </font>
    <font>
      <sz val="12"/>
      <color theme="1"/>
      <name val="Calibri"/>
      <family val="2"/>
      <scheme val="minor"/>
    </font>
    <font>
      <b/>
      <sz val="10"/>
      <color theme="0"/>
      <name val="Montserrat Light"/>
    </font>
    <font>
      <sz val="10"/>
      <color theme="1"/>
      <name val="Montserrat Light"/>
    </font>
    <font>
      <sz val="10"/>
      <name val="Montserrat Light"/>
    </font>
    <font>
      <sz val="10"/>
      <color theme="1"/>
      <name val="Montserrat Light"/>
      <family val="3"/>
    </font>
    <font>
      <sz val="10"/>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206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79998168889431442"/>
        <bgColor theme="0"/>
      </patternFill>
    </fill>
  </fills>
  <borders count="31">
    <border>
      <left/>
      <right/>
      <top/>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rgb="FF000000"/>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medium">
        <color indexed="64"/>
      </bottom>
      <diagonal/>
    </border>
    <border>
      <left/>
      <right style="medium">
        <color indexed="64"/>
      </right>
      <top style="thin">
        <color rgb="FF000000"/>
      </top>
      <bottom/>
      <diagonal/>
    </border>
    <border>
      <left/>
      <right style="thin">
        <color rgb="FF000000"/>
      </right>
      <top/>
      <bottom style="medium">
        <color indexed="64"/>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rgb="FF000000"/>
      </right>
      <top/>
      <bottom style="medium">
        <color indexed="64"/>
      </bottom>
      <diagonal/>
    </border>
    <border>
      <left/>
      <right style="thin">
        <color indexed="64"/>
      </right>
      <top style="thin">
        <color indexed="64"/>
      </top>
      <bottom style="thin">
        <color indexed="64"/>
      </bottom>
      <diagonal/>
    </border>
  </borders>
  <cellStyleXfs count="10">
    <xf numFmtId="0" fontId="0" fillId="0" borderId="0"/>
    <xf numFmtId="173" fontId="1" fillId="0" borderId="0"/>
    <xf numFmtId="0" fontId="2" fillId="0" borderId="0"/>
    <xf numFmtId="0" fontId="2" fillId="0" borderId="0"/>
    <xf numFmtId="173" fontId="2" fillId="0" borderId="0"/>
    <xf numFmtId="173" fontId="2" fillId="0" borderId="0"/>
    <xf numFmtId="0" fontId="20" fillId="0" borderId="0"/>
    <xf numFmtId="43" fontId="20" fillId="0" borderId="0"/>
    <xf numFmtId="0" fontId="1" fillId="0" borderId="0"/>
    <xf numFmtId="9" fontId="1" fillId="0" borderId="0" applyFont="0" applyFill="0" applyBorder="0" applyAlignment="0" applyProtection="0"/>
  </cellStyleXfs>
  <cellXfs count="97">
    <xf numFmtId="0" fontId="0" fillId="0" borderId="0" xfId="0"/>
    <xf numFmtId="0" fontId="3" fillId="0" borderId="0" xfId="2" applyFont="1"/>
    <xf numFmtId="164" fontId="3" fillId="0" borderId="0" xfId="2" applyNumberFormat="1" applyFont="1" applyAlignment="1">
      <alignment horizontal="right"/>
    </xf>
    <xf numFmtId="0" fontId="3" fillId="0" borderId="0" xfId="2" applyFont="1" applyAlignment="1">
      <alignment horizontal="right"/>
    </xf>
    <xf numFmtId="0" fontId="4" fillId="2" borderId="1" xfId="2" applyFont="1" applyFill="1" applyBorder="1" applyAlignment="1">
      <alignment horizontal="left" vertical="center"/>
    </xf>
    <xf numFmtId="0" fontId="4" fillId="2" borderId="2" xfId="2" applyFont="1" applyFill="1" applyBorder="1" applyAlignment="1">
      <alignment horizontal="left" vertical="center"/>
    </xf>
    <xf numFmtId="9" fontId="3" fillId="0" borderId="3" xfId="3" applyNumberFormat="1" applyFont="1" applyBorder="1" applyAlignment="1">
      <alignment horizontal="center" vertical="center"/>
    </xf>
    <xf numFmtId="0" fontId="4" fillId="2" borderId="4" xfId="2" applyFont="1" applyFill="1" applyBorder="1" applyAlignment="1">
      <alignment horizontal="left" vertical="center"/>
    </xf>
    <xf numFmtId="0" fontId="4" fillId="2" borderId="5" xfId="2" applyFont="1" applyFill="1" applyBorder="1" applyAlignment="1">
      <alignment horizontal="left" vertical="center"/>
    </xf>
    <xf numFmtId="9" fontId="3" fillId="0" borderId="6" xfId="3" applyNumberFormat="1" applyFont="1" applyBorder="1" applyAlignment="1">
      <alignment horizontal="center" vertical="center"/>
    </xf>
    <xf numFmtId="165" fontId="5" fillId="0" borderId="6" xfId="3" applyNumberFormat="1" applyFont="1" applyBorder="1" applyAlignment="1">
      <alignment horizontal="center" vertical="center"/>
    </xf>
    <xf numFmtId="0" fontId="3" fillId="0" borderId="6" xfId="3" applyFont="1" applyBorder="1" applyAlignment="1">
      <alignment vertical="center" wrapText="1"/>
    </xf>
    <xf numFmtId="0" fontId="3" fillId="0" borderId="6" xfId="3" applyFont="1" applyBorder="1" applyAlignment="1">
      <alignment vertical="center"/>
    </xf>
    <xf numFmtId="9" fontId="3" fillId="0" borderId="6" xfId="3" applyNumberFormat="1" applyFont="1" applyBorder="1" applyAlignment="1">
      <alignment vertical="center"/>
    </xf>
    <xf numFmtId="0" fontId="4" fillId="2" borderId="14" xfId="2" applyFont="1" applyFill="1" applyBorder="1" applyAlignment="1">
      <alignment horizontal="left" vertical="center"/>
    </xf>
    <xf numFmtId="0" fontId="4" fillId="2" borderId="15" xfId="2" applyFont="1" applyFill="1" applyBorder="1" applyAlignment="1">
      <alignment horizontal="left" vertical="center"/>
    </xf>
    <xf numFmtId="166" fontId="3" fillId="0" borderId="16" xfId="1" applyNumberFormat="1" applyFont="1" applyBorder="1" applyAlignment="1">
      <alignment vertical="center"/>
    </xf>
    <xf numFmtId="0" fontId="6" fillId="0" borderId="0" xfId="2" applyFont="1"/>
    <xf numFmtId="0" fontId="7" fillId="0" borderId="0" xfId="2" applyFont="1" applyAlignment="1">
      <alignment horizontal="center"/>
    </xf>
    <xf numFmtId="0" fontId="4" fillId="0" borderId="0" xfId="2" applyFont="1"/>
    <xf numFmtId="164" fontId="4" fillId="0" borderId="0" xfId="2" applyNumberFormat="1" applyFont="1"/>
    <xf numFmtId="0" fontId="8" fillId="3" borderId="17" xfId="2" applyFont="1" applyFill="1" applyBorder="1" applyAlignment="1">
      <alignment horizontal="center" vertical="center" wrapText="1"/>
    </xf>
    <xf numFmtId="0" fontId="7" fillId="0" borderId="0" xfId="2" applyFont="1" applyAlignment="1">
      <alignment vertical="center"/>
    </xf>
    <xf numFmtId="0" fontId="9" fillId="0" borderId="17" xfId="0" applyFont="1" applyBorder="1"/>
    <xf numFmtId="0" fontId="10" fillId="0" borderId="17" xfId="0" applyFont="1" applyBorder="1" applyAlignment="1">
      <alignment horizontal="center"/>
    </xf>
    <xf numFmtId="9" fontId="10" fillId="0" borderId="17" xfId="0" applyNumberFormat="1" applyFont="1" applyBorder="1" applyAlignment="1">
      <alignment horizontal="center" vertical="center"/>
    </xf>
    <xf numFmtId="166" fontId="10" fillId="0" borderId="17" xfId="4" applyNumberFormat="1" applyFont="1" applyBorder="1" applyAlignment="1">
      <alignment horizontal="right"/>
    </xf>
    <xf numFmtId="0" fontId="11" fillId="4" borderId="17" xfId="0" applyFont="1" applyFill="1" applyBorder="1" applyAlignment="1">
      <alignment vertical="center" wrapText="1"/>
    </xf>
    <xf numFmtId="0" fontId="13" fillId="0" borderId="0" xfId="0" applyFont="1" applyAlignment="1">
      <alignment vertical="center"/>
    </xf>
    <xf numFmtId="166" fontId="13" fillId="0" borderId="0" xfId="4" applyNumberFormat="1" applyFont="1" applyAlignment="1">
      <alignment vertical="center"/>
    </xf>
    <xf numFmtId="0" fontId="11" fillId="4" borderId="17" xfId="0" applyFont="1" applyFill="1" applyBorder="1" applyAlignment="1">
      <alignment horizontal="center" vertical="center"/>
    </xf>
    <xf numFmtId="0" fontId="11" fillId="4" borderId="17" xfId="0" applyFont="1" applyFill="1" applyBorder="1" applyAlignment="1">
      <alignment horizontal="center" vertical="center" wrapText="1"/>
    </xf>
    <xf numFmtId="166" fontId="11" fillId="4" borderId="17" xfId="4" applyNumberFormat="1" applyFont="1" applyFill="1" applyBorder="1" applyAlignment="1">
      <alignment horizontal="center" vertical="center" wrapText="1"/>
    </xf>
    <xf numFmtId="0" fontId="14" fillId="0" borderId="17" xfId="0" applyFont="1" applyBorder="1" applyAlignment="1">
      <alignment vertical="center" wrapText="1"/>
    </xf>
    <xf numFmtId="167" fontId="16" fillId="0" borderId="17" xfId="0" applyNumberFormat="1" applyFont="1" applyBorder="1" applyAlignment="1">
      <alignment vertical="center" wrapText="1"/>
    </xf>
    <xf numFmtId="167" fontId="15" fillId="0" borderId="17" xfId="0" applyNumberFormat="1" applyFont="1" applyBorder="1" applyAlignment="1">
      <alignment vertical="center" wrapText="1"/>
    </xf>
    <xf numFmtId="167" fontId="16" fillId="0" borderId="17" xfId="0" applyNumberFormat="1" applyFont="1" applyBorder="1" applyAlignment="1">
      <alignment horizontal="right" vertical="center" wrapText="1"/>
    </xf>
    <xf numFmtId="166" fontId="13" fillId="0" borderId="17" xfId="4" applyNumberFormat="1" applyFont="1" applyBorder="1" applyAlignment="1">
      <alignment vertical="center"/>
    </xf>
    <xf numFmtId="1" fontId="18" fillId="0" borderId="17" xfId="0" applyNumberFormat="1" applyFont="1" applyBorder="1" applyAlignment="1">
      <alignment horizontal="center" vertical="center"/>
    </xf>
    <xf numFmtId="168" fontId="18" fillId="0" borderId="17" xfId="0" applyNumberFormat="1" applyFont="1" applyBorder="1" applyAlignment="1">
      <alignment wrapText="1"/>
    </xf>
    <xf numFmtId="0" fontId="19" fillId="0" borderId="17" xfId="0" applyFont="1" applyBorder="1" applyAlignment="1">
      <alignment horizontal="left"/>
    </xf>
    <xf numFmtId="0" fontId="18" fillId="0" borderId="17" xfId="0" applyFont="1" applyBorder="1" applyAlignment="1">
      <alignment horizontal="center"/>
    </xf>
    <xf numFmtId="164" fontId="21" fillId="3" borderId="17" xfId="6" applyNumberFormat="1" applyFont="1" applyFill="1" applyBorder="1" applyAlignment="1">
      <alignment horizontal="center" vertical="center" wrapText="1"/>
    </xf>
    <xf numFmtId="0" fontId="21" fillId="3" borderId="17" xfId="6" applyFont="1" applyFill="1" applyBorder="1" applyAlignment="1">
      <alignment horizontal="center" vertical="center" wrapText="1"/>
    </xf>
    <xf numFmtId="0" fontId="22" fillId="0" borderId="17" xfId="6" applyFont="1" applyBorder="1" applyAlignment="1">
      <alignment horizontal="left" wrapText="1"/>
    </xf>
    <xf numFmtId="169" fontId="22" fillId="0" borderId="17" xfId="7" applyNumberFormat="1" applyFont="1" applyBorder="1" applyAlignment="1">
      <alignment horizontal="center" wrapText="1"/>
    </xf>
    <xf numFmtId="169" fontId="22" fillId="0" borderId="17" xfId="7" applyNumberFormat="1" applyFont="1" applyBorder="1" applyAlignment="1">
      <alignment horizontal="center" vertical="center" wrapText="1"/>
    </xf>
    <xf numFmtId="169" fontId="23" fillId="0" borderId="17" xfId="7" applyNumberFormat="1" applyFont="1" applyBorder="1" applyAlignment="1">
      <alignment horizontal="center" wrapText="1"/>
    </xf>
    <xf numFmtId="0" fontId="22" fillId="0" borderId="17" xfId="6" applyFont="1" applyBorder="1" applyAlignment="1">
      <alignment horizontal="left" vertical="center" wrapText="1"/>
    </xf>
    <xf numFmtId="0" fontId="22" fillId="0" borderId="17" xfId="8" applyFont="1" applyBorder="1" applyAlignment="1">
      <alignment horizontal="left" wrapText="1"/>
    </xf>
    <xf numFmtId="0" fontId="0" fillId="0" borderId="0" xfId="0" applyAlignment="1">
      <alignment wrapText="1"/>
    </xf>
    <xf numFmtId="49" fontId="12" fillId="5" borderId="17" xfId="0" applyNumberFormat="1" applyFont="1" applyFill="1" applyBorder="1" applyAlignment="1">
      <alignment horizontal="center" vertical="center" wrapText="1"/>
    </xf>
    <xf numFmtId="1" fontId="12" fillId="5" borderId="17" xfId="0" applyNumberFormat="1" applyFont="1" applyFill="1" applyBorder="1" applyAlignment="1">
      <alignment horizontal="center" vertical="center" wrapText="1"/>
    </xf>
    <xf numFmtId="1" fontId="15" fillId="5" borderId="17" xfId="0" applyNumberFormat="1" applyFont="1" applyFill="1" applyBorder="1" applyAlignment="1">
      <alignment horizontal="center" vertical="center" wrapText="1"/>
    </xf>
    <xf numFmtId="49" fontId="3" fillId="0" borderId="6" xfId="3" applyNumberFormat="1" applyFont="1" applyBorder="1" applyAlignment="1">
      <alignment vertical="center"/>
    </xf>
    <xf numFmtId="2" fontId="15" fillId="5" borderId="17" xfId="0" applyNumberFormat="1" applyFont="1" applyFill="1" applyBorder="1" applyAlignment="1">
      <alignment horizontal="center" vertical="center" wrapText="1"/>
    </xf>
    <xf numFmtId="170" fontId="17" fillId="6" borderId="17" xfId="4" applyNumberFormat="1" applyFont="1" applyFill="1" applyBorder="1" applyAlignment="1">
      <alignment vertical="center" wrapText="1"/>
    </xf>
    <xf numFmtId="171" fontId="17" fillId="6" borderId="17" xfId="4" applyNumberFormat="1" applyFont="1" applyFill="1" applyBorder="1" applyAlignment="1">
      <alignment vertical="center" wrapText="1"/>
    </xf>
    <xf numFmtId="172" fontId="10" fillId="0" borderId="17" xfId="0" applyNumberFormat="1" applyFont="1" applyBorder="1" applyAlignment="1">
      <alignment horizontal="right"/>
    </xf>
    <xf numFmtId="166" fontId="3" fillId="0" borderId="19" xfId="1" applyNumberFormat="1" applyFont="1" applyBorder="1" applyAlignment="1">
      <alignment vertical="center"/>
    </xf>
    <xf numFmtId="0" fontId="3" fillId="0" borderId="18" xfId="2" applyFont="1" applyBorder="1"/>
    <xf numFmtId="0" fontId="4" fillId="2" borderId="21" xfId="2" applyFont="1" applyFill="1" applyBorder="1" applyAlignment="1">
      <alignment horizontal="left" vertical="center"/>
    </xf>
    <xf numFmtId="0" fontId="4" fillId="2" borderId="22" xfId="2" applyFont="1" applyFill="1" applyBorder="1" applyAlignment="1">
      <alignment horizontal="left" vertical="center"/>
    </xf>
    <xf numFmtId="0" fontId="3" fillId="0" borderId="9" xfId="2" applyFont="1" applyBorder="1"/>
    <xf numFmtId="0" fontId="3" fillId="0" borderId="23" xfId="2" applyFont="1" applyBorder="1"/>
    <xf numFmtId="0" fontId="22" fillId="0" borderId="17" xfId="0" applyFont="1" applyBorder="1" applyAlignment="1">
      <alignment wrapText="1"/>
    </xf>
    <xf numFmtId="0" fontId="24" fillId="0" borderId="26" xfId="6" applyFont="1" applyBorder="1" applyAlignment="1">
      <alignment horizontal="left"/>
    </xf>
    <xf numFmtId="169" fontId="24" fillId="0" borderId="17" xfId="7" applyNumberFormat="1" applyFont="1" applyBorder="1" applyAlignment="1">
      <alignment horizontal="center"/>
    </xf>
    <xf numFmtId="169" fontId="24" fillId="0" borderId="26" xfId="7" applyNumberFormat="1" applyFont="1" applyBorder="1" applyAlignment="1">
      <alignment horizontal="center" vertical="center"/>
    </xf>
    <xf numFmtId="169" fontId="24" fillId="0" borderId="26" xfId="7" applyNumberFormat="1" applyFont="1" applyBorder="1" applyAlignment="1">
      <alignment horizontal="center"/>
    </xf>
    <xf numFmtId="0" fontId="25" fillId="0" borderId="0" xfId="0" applyFont="1"/>
    <xf numFmtId="0" fontId="3" fillId="0" borderId="28" xfId="2"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3" fillId="0" borderId="0" xfId="2" applyFont="1"/>
    <xf numFmtId="0" fontId="0" fillId="0" borderId="10" xfId="0" applyBorder="1"/>
    <xf numFmtId="0" fontId="0" fillId="0" borderId="11" xfId="0" applyBorder="1"/>
    <xf numFmtId="0" fontId="0" fillId="0" borderId="12" xfId="0" applyBorder="1"/>
    <xf numFmtId="0" fontId="0" fillId="0" borderId="13" xfId="0" applyBorder="1"/>
    <xf numFmtId="0" fontId="4" fillId="2" borderId="29" xfId="2" applyFont="1" applyFill="1" applyBorder="1" applyAlignment="1">
      <alignment horizontal="left" vertical="center"/>
    </xf>
    <xf numFmtId="0" fontId="0" fillId="0" borderId="20" xfId="0" applyBorder="1"/>
    <xf numFmtId="0" fontId="4" fillId="2" borderId="27" xfId="2" applyFont="1" applyFill="1" applyBorder="1" applyAlignment="1">
      <alignment horizontal="left" vertical="center" wrapText="1"/>
    </xf>
    <xf numFmtId="0" fontId="0" fillId="0" borderId="5" xfId="0" applyBorder="1"/>
    <xf numFmtId="0" fontId="0" fillId="0" borderId="28" xfId="0" applyBorder="1" applyAlignment="1">
      <alignment horizontal="center" vertical="top"/>
    </xf>
    <xf numFmtId="0" fontId="0" fillId="0" borderId="24" xfId="0" applyBorder="1"/>
    <xf numFmtId="0" fontId="0" fillId="0" borderId="25" xfId="0" applyBorder="1"/>
    <xf numFmtId="0" fontId="0" fillId="0" borderId="28" xfId="0" applyBorder="1" applyAlignment="1">
      <alignment horizontal="left" vertical="top" wrapText="1"/>
    </xf>
    <xf numFmtId="0" fontId="0" fillId="0" borderId="0" xfId="0"/>
    <xf numFmtId="0" fontId="0" fillId="0" borderId="0" xfId="0" applyAlignment="1">
      <alignment horizontal="center"/>
    </xf>
    <xf numFmtId="174" fontId="3" fillId="0" borderId="3" xfId="3" applyNumberFormat="1" applyFont="1" applyBorder="1" applyAlignment="1">
      <alignment horizontal="center" vertical="center"/>
    </xf>
    <xf numFmtId="0" fontId="9" fillId="0" borderId="17" xfId="0" applyFont="1" applyBorder="1" applyAlignment="1">
      <alignment horizontal="left"/>
    </xf>
    <xf numFmtId="172" fontId="18" fillId="0" borderId="17" xfId="0" applyNumberFormat="1" applyFont="1" applyBorder="1" applyAlignment="1">
      <alignment horizontal="right"/>
    </xf>
    <xf numFmtId="166" fontId="10" fillId="0" borderId="30" xfId="4" applyNumberFormat="1" applyFont="1" applyBorder="1" applyAlignment="1">
      <alignment horizontal="right"/>
    </xf>
    <xf numFmtId="9" fontId="18" fillId="0" borderId="17" xfId="9" applyFont="1" applyBorder="1" applyAlignment="1">
      <alignment horizontal="center" vertical="center"/>
    </xf>
    <xf numFmtId="9" fontId="9" fillId="0" borderId="17" xfId="9" applyFont="1" applyBorder="1" applyAlignment="1">
      <alignment horizontal="center"/>
    </xf>
    <xf numFmtId="0" fontId="9" fillId="0" borderId="17" xfId="0" applyFont="1" applyBorder="1" applyAlignment="1">
      <alignment horizontal="center"/>
    </xf>
  </cellXfs>
  <cellStyles count="10">
    <cellStyle name="Millares 3 2" xfId="7" xr:uid="{00000000-0005-0000-0000-000007000000}"/>
    <cellStyle name="Moneda" xfId="1" builtinId="4"/>
    <cellStyle name="Moneda 12" xfId="4" xr:uid="{00000000-0005-0000-0000-000004000000}"/>
    <cellStyle name="Moneda 2 2" xfId="5" xr:uid="{00000000-0005-0000-0000-000005000000}"/>
    <cellStyle name="Normal" xfId="0" builtinId="0"/>
    <cellStyle name="Normal 3" xfId="2" xr:uid="{00000000-0005-0000-0000-000002000000}"/>
    <cellStyle name="Normal 3 2" xfId="6" xr:uid="{00000000-0005-0000-0000-000006000000}"/>
    <cellStyle name="Normal 5" xfId="8" xr:uid="{00000000-0005-0000-0000-000008000000}"/>
    <cellStyle name="Normal 7" xfId="3" xr:uid="{00000000-0005-0000-0000-000003000000}"/>
    <cellStyle name="Porcentaje" xfId="9"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0.9\Files\Users\constanza.bravo\Documents\GERENCIA%20%20ADMON%20Y%20FINANCIERA\PRESUPUESTO%202021\ERI%20PROYECTADO%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YECTADO 2021"/>
      <sheetName val="CONSOLID PROYEC "/>
      <sheetName val="EJECUTADO AÑO 2021 CON PT  "/>
      <sheetName val="ANTES DE  PT. 2021 "/>
      <sheetName val="AUXILIAR REAL GASTOS"/>
      <sheetName val="NOTA "/>
      <sheetName val="VACIADO DE CIFRAS "/>
      <sheetName val="GG"/>
      <sheetName val="ERI POR CANAL "/>
      <sheetName val="P.E X CANAL "/>
      <sheetName val="FACTURACION ESPERADA X CANAL "/>
      <sheetName val="GASTOS VARIABLES"/>
      <sheetName val="DISTRIBUCION DE GASTOS"/>
      <sheetName val="MEDELLIN "/>
      <sheetName val="EJECUTADO VS PROYECTADO  A MAYO"/>
      <sheetName val="FACTURACION  JUNIO"/>
      <sheetName val="FACTURACION A JULIO "/>
      <sheetName val="CUMPLIMIENTO PRESUP A 0621"/>
      <sheetName val="FACTURACION PENDIENTE OCTUBER"/>
      <sheetName val="FACTURACION PENDIENTE NOVIEMBRE"/>
      <sheetName val="Hoja2"/>
      <sheetName val="Sheet1 (2)"/>
      <sheetName val="INSTRUMENTACION "/>
      <sheetName val="PLANEACION TRIBUTARIA "/>
    </sheetNames>
    <sheetDataSet>
      <sheetData sheetId="0">
        <row r="25">
          <cell r="N25">
            <v>4866671310.738061</v>
          </cell>
        </row>
      </sheetData>
      <sheetData sheetId="1">
        <row r="41">
          <cell r="AC41">
            <v>3938097.6</v>
          </cell>
        </row>
      </sheetData>
      <sheetData sheetId="2">
        <row r="5">
          <cell r="Q5">
            <v>149136600</v>
          </cell>
        </row>
      </sheetData>
      <sheetData sheetId="3"/>
      <sheetData sheetId="4">
        <row r="10">
          <cell r="B10" t="str">
            <v>HONORARIOS</v>
          </cell>
        </row>
      </sheetData>
      <sheetData sheetId="5"/>
      <sheetData sheetId="6">
        <row r="11">
          <cell r="AC11">
            <v>15292538212.820002</v>
          </cell>
        </row>
      </sheetData>
      <sheetData sheetId="7">
        <row r="22">
          <cell r="D22">
            <v>122000000</v>
          </cell>
        </row>
      </sheetData>
      <sheetData sheetId="8">
        <row r="2">
          <cell r="B2">
            <v>0.3943246281048603</v>
          </cell>
        </row>
      </sheetData>
      <sheetData sheetId="9"/>
      <sheetData sheetId="10">
        <row r="48">
          <cell r="A48">
            <v>0.35</v>
          </cell>
        </row>
      </sheetData>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2"/>
  <sheetViews>
    <sheetView showGridLines="0" tabSelected="1" zoomScale="90" zoomScaleNormal="90" workbookViewId="0">
      <selection activeCell="K24" sqref="K24"/>
    </sheetView>
  </sheetViews>
  <sheetFormatPr baseColWidth="10" defaultColWidth="10.85546875" defaultRowHeight="12.75" x14ac:dyDescent="0.2"/>
  <cols>
    <col min="1" max="1" width="18.85546875" style="1" customWidth="1"/>
    <col min="2" max="2" width="7.5703125" style="1" bestFit="1" customWidth="1"/>
    <col min="3" max="3" width="14.28515625" style="1" customWidth="1"/>
    <col min="4" max="4" width="15.7109375" style="1" customWidth="1"/>
    <col min="5" max="5" width="38" style="1" customWidth="1"/>
    <col min="6" max="6" width="90" style="1" customWidth="1"/>
    <col min="7" max="7" width="18.5703125" style="1" customWidth="1"/>
    <col min="8" max="8" width="14.5703125" style="1" customWidth="1"/>
    <col min="9" max="9" width="12.85546875" style="1" customWidth="1"/>
    <col min="10" max="10" width="10.85546875" style="1" customWidth="1"/>
    <col min="11" max="11" width="17.5703125" style="1" customWidth="1"/>
    <col min="12" max="12" width="10.42578125" style="1" customWidth="1"/>
    <col min="13" max="13" width="25.85546875" style="1" customWidth="1"/>
    <col min="14" max="14" width="16" style="1" customWidth="1"/>
    <col min="15" max="15" width="20.140625" style="1" bestFit="1" customWidth="1"/>
    <col min="16" max="16" width="23.85546875" style="1" customWidth="1"/>
    <col min="17" max="17" width="10.85546875" style="1" customWidth="1"/>
    <col min="18" max="16384" width="10.85546875" style="1"/>
  </cols>
  <sheetData>
    <row r="1" spans="3:17" ht="13.5" customHeight="1" thickBot="1" x14ac:dyDescent="0.25">
      <c r="O1" s="2"/>
      <c r="P1" s="3"/>
      <c r="Q1" s="3"/>
    </row>
    <row r="2" spans="3:17" ht="15.75" customHeight="1" thickBot="1" x14ac:dyDescent="0.25">
      <c r="C2" s="4" t="s">
        <v>0</v>
      </c>
      <c r="D2" s="5"/>
      <c r="E2" s="90">
        <v>3.3000000000000002E-2</v>
      </c>
    </row>
    <row r="3" spans="3:17" ht="15.75" customHeight="1" x14ac:dyDescent="0.2">
      <c r="C3" s="7" t="s">
        <v>1</v>
      </c>
      <c r="D3" s="8"/>
      <c r="E3" s="9">
        <v>0</v>
      </c>
      <c r="G3" s="71" t="s">
        <v>2</v>
      </c>
      <c r="H3" s="72"/>
      <c r="I3" s="72"/>
      <c r="J3" s="73"/>
    </row>
    <row r="4" spans="3:17" ht="15" customHeight="1" x14ac:dyDescent="0.25">
      <c r="C4" s="82" t="s">
        <v>3</v>
      </c>
      <c r="D4" s="83"/>
      <c r="E4" s="10">
        <f>GASTOS!F22</f>
        <v>15331520</v>
      </c>
      <c r="G4" s="74"/>
      <c r="H4" s="75"/>
      <c r="I4" s="75"/>
      <c r="J4" s="76"/>
      <c r="M4" s="2"/>
      <c r="N4" s="3"/>
    </row>
    <row r="5" spans="3:17" ht="15.75" customHeight="1" x14ac:dyDescent="0.2">
      <c r="C5" s="7" t="s">
        <v>4</v>
      </c>
      <c r="D5" s="8"/>
      <c r="E5" s="10"/>
      <c r="G5" s="74"/>
      <c r="H5" s="75"/>
      <c r="I5" s="75"/>
      <c r="J5" s="76"/>
    </row>
    <row r="6" spans="3:17" ht="33" customHeight="1" x14ac:dyDescent="0.2">
      <c r="C6" s="7" t="s">
        <v>5</v>
      </c>
      <c r="D6" s="8"/>
      <c r="E6" s="11" t="s">
        <v>6</v>
      </c>
      <c r="G6" s="74"/>
      <c r="H6" s="75"/>
      <c r="I6" s="75"/>
      <c r="J6" s="76"/>
    </row>
    <row r="7" spans="3:17" ht="15" customHeight="1" x14ac:dyDescent="0.2">
      <c r="C7" s="7" t="s">
        <v>7</v>
      </c>
      <c r="D7" s="8"/>
      <c r="E7" s="12" t="s">
        <v>8</v>
      </c>
      <c r="G7" s="74"/>
      <c r="H7" s="75"/>
      <c r="I7" s="75"/>
      <c r="J7" s="76"/>
    </row>
    <row r="8" spans="3:17" ht="15" customHeight="1" x14ac:dyDescent="0.2">
      <c r="C8" s="7" t="s">
        <v>9</v>
      </c>
      <c r="D8" s="8"/>
      <c r="E8" s="12" t="s">
        <v>10</v>
      </c>
      <c r="G8" s="74"/>
      <c r="H8" s="75"/>
      <c r="I8" s="75"/>
      <c r="J8" s="76"/>
    </row>
    <row r="9" spans="3:17" ht="15" customHeight="1" x14ac:dyDescent="0.2">
      <c r="C9" s="7" t="s">
        <v>11</v>
      </c>
      <c r="D9" s="8"/>
      <c r="E9" s="12"/>
      <c r="G9" s="74"/>
      <c r="H9" s="75"/>
      <c r="I9" s="75"/>
      <c r="J9" s="76"/>
    </row>
    <row r="10" spans="3:17" ht="15" customHeight="1" x14ac:dyDescent="0.2">
      <c r="C10" s="7" t="s">
        <v>12</v>
      </c>
      <c r="D10" s="8"/>
      <c r="E10" s="12"/>
      <c r="G10" s="74"/>
      <c r="H10" s="75"/>
      <c r="I10" s="75"/>
      <c r="J10" s="76"/>
    </row>
    <row r="11" spans="3:17" ht="15" customHeight="1" x14ac:dyDescent="0.2">
      <c r="C11" s="7" t="s">
        <v>13</v>
      </c>
      <c r="D11" s="8"/>
      <c r="E11" s="12"/>
      <c r="G11" s="74"/>
      <c r="H11" s="75"/>
      <c r="I11" s="75"/>
      <c r="J11" s="76"/>
      <c r="K11" s="3"/>
    </row>
    <row r="12" spans="3:17" ht="15" customHeight="1" x14ac:dyDescent="0.2">
      <c r="C12" s="7" t="s">
        <v>14</v>
      </c>
      <c r="D12" s="8"/>
      <c r="E12" s="12" t="s">
        <v>15</v>
      </c>
      <c r="G12" s="74"/>
      <c r="H12" s="75"/>
      <c r="I12" s="75"/>
      <c r="J12" s="76"/>
      <c r="K12" s="3"/>
    </row>
    <row r="13" spans="3:17" x14ac:dyDescent="0.2">
      <c r="C13" s="7" t="s">
        <v>16</v>
      </c>
      <c r="D13" s="8"/>
      <c r="E13" s="12"/>
      <c r="G13" s="74"/>
      <c r="H13" s="75"/>
      <c r="I13" s="75"/>
      <c r="J13" s="76"/>
      <c r="K13" s="3"/>
    </row>
    <row r="14" spans="3:17" x14ac:dyDescent="0.2">
      <c r="C14" s="7" t="s">
        <v>17</v>
      </c>
      <c r="D14" s="8"/>
      <c r="E14" s="54" t="s">
        <v>18</v>
      </c>
      <c r="G14" s="74"/>
      <c r="H14" s="75"/>
      <c r="I14" s="75"/>
      <c r="J14" s="76"/>
      <c r="L14" s="2"/>
      <c r="M14" s="3"/>
      <c r="N14" s="3"/>
    </row>
    <row r="15" spans="3:17" ht="13.5" customHeight="1" thickBot="1" x14ac:dyDescent="0.25">
      <c r="C15" s="7" t="s">
        <v>19</v>
      </c>
      <c r="D15" s="8"/>
      <c r="E15" s="12" t="s">
        <v>20</v>
      </c>
      <c r="G15" s="77"/>
      <c r="H15" s="78"/>
      <c r="I15" s="78"/>
      <c r="J15" s="79"/>
      <c r="L15" s="2"/>
      <c r="M15" s="3"/>
      <c r="N15" s="3"/>
    </row>
    <row r="16" spans="3:17" ht="15.75" customHeight="1" x14ac:dyDescent="0.2">
      <c r="C16" s="61" t="s">
        <v>21</v>
      </c>
      <c r="D16" s="62"/>
      <c r="E16" s="59"/>
      <c r="F16" s="63"/>
      <c r="G16" s="17" t="s">
        <v>22</v>
      </c>
      <c r="J16" s="18">
        <v>5</v>
      </c>
      <c r="L16" s="2"/>
      <c r="M16" s="3"/>
      <c r="N16" s="3"/>
    </row>
    <row r="17" spans="1:17" ht="15.75" customHeight="1" thickBot="1" x14ac:dyDescent="0.3">
      <c r="C17" s="80" t="s">
        <v>23</v>
      </c>
      <c r="D17" s="81"/>
      <c r="E17" s="60" t="s">
        <v>24</v>
      </c>
      <c r="F17" s="63"/>
      <c r="M17" s="18"/>
      <c r="O17" s="2"/>
      <c r="P17" s="3"/>
      <c r="Q17" s="3"/>
    </row>
    <row r="18" spans="1:17" ht="14.25" customHeight="1" x14ac:dyDescent="0.2">
      <c r="B18" s="19"/>
      <c r="C18" s="19"/>
      <c r="D18" s="19"/>
      <c r="E18" s="19"/>
      <c r="F18" s="64"/>
      <c r="I18" s="19"/>
      <c r="J18" s="19"/>
      <c r="K18" s="19"/>
      <c r="L18" s="19"/>
      <c r="M18" s="19"/>
      <c r="N18" s="19"/>
      <c r="O18" s="20"/>
      <c r="P18" s="19"/>
      <c r="Q18" s="19"/>
    </row>
    <row r="19" spans="1:17" s="22" customFormat="1" ht="25.5" customHeight="1" x14ac:dyDescent="0.25">
      <c r="A19" s="21" t="s">
        <v>25</v>
      </c>
      <c r="B19" s="21" t="s">
        <v>26</v>
      </c>
      <c r="C19" s="21" t="s">
        <v>27</v>
      </c>
      <c r="D19" s="21" t="s">
        <v>28</v>
      </c>
      <c r="E19" s="21" t="s">
        <v>29</v>
      </c>
      <c r="F19" s="21" t="s">
        <v>30</v>
      </c>
      <c r="G19" s="21" t="s">
        <v>31</v>
      </c>
      <c r="H19" s="21" t="s">
        <v>32</v>
      </c>
      <c r="I19" s="21" t="s">
        <v>33</v>
      </c>
      <c r="J19" s="21" t="s">
        <v>34</v>
      </c>
      <c r="K19" s="21" t="s">
        <v>35</v>
      </c>
      <c r="L19" s="21" t="s">
        <v>36</v>
      </c>
      <c r="M19" s="21" t="s">
        <v>37</v>
      </c>
    </row>
    <row r="20" spans="1:17" ht="15" customHeight="1" x14ac:dyDescent="0.25">
      <c r="A20" s="38" t="s">
        <v>38</v>
      </c>
      <c r="B20" s="23">
        <v>0.497</v>
      </c>
      <c r="C20" s="23">
        <v>10</v>
      </c>
      <c r="D20" s="23">
        <v>12</v>
      </c>
      <c r="E20" s="23">
        <v>8</v>
      </c>
      <c r="F20" s="39" t="s">
        <v>39</v>
      </c>
      <c r="G20" s="23" t="s">
        <v>40</v>
      </c>
      <c r="H20" s="91" t="s">
        <v>41</v>
      </c>
      <c r="I20" s="41">
        <v>20</v>
      </c>
      <c r="J20" s="41" t="s">
        <v>42</v>
      </c>
      <c r="K20" s="92">
        <v>249</v>
      </c>
      <c r="L20" s="94">
        <v>0.19</v>
      </c>
      <c r="M20" s="26"/>
    </row>
    <row r="21" spans="1:17" ht="15" customHeight="1" x14ac:dyDescent="0.25">
      <c r="A21" s="38">
        <v>330230</v>
      </c>
      <c r="B21" s="23">
        <v>0.1</v>
      </c>
      <c r="C21" s="23">
        <v>10</v>
      </c>
      <c r="D21" s="23">
        <v>3</v>
      </c>
      <c r="E21" s="23">
        <v>3</v>
      </c>
      <c r="F21" s="39" t="s">
        <v>475</v>
      </c>
      <c r="G21" s="23" t="s">
        <v>40</v>
      </c>
      <c r="H21" s="40" t="s">
        <v>41</v>
      </c>
      <c r="I21" s="41">
        <v>20</v>
      </c>
      <c r="J21" s="24" t="s">
        <v>42</v>
      </c>
      <c r="K21" s="58">
        <v>57.5</v>
      </c>
      <c r="L21" s="25">
        <v>0.19</v>
      </c>
      <c r="M21" s="26"/>
    </row>
    <row r="22" spans="1:17" ht="15" customHeight="1" x14ac:dyDescent="0.25">
      <c r="A22" s="38" t="s">
        <v>43</v>
      </c>
      <c r="B22" s="23">
        <v>0.49399999999999999</v>
      </c>
      <c r="C22" s="23">
        <v>5</v>
      </c>
      <c r="D22" s="23">
        <v>5</v>
      </c>
      <c r="E22" s="23">
        <v>6</v>
      </c>
      <c r="F22" s="39" t="s">
        <v>44</v>
      </c>
      <c r="G22" s="23" t="s">
        <v>40</v>
      </c>
      <c r="H22" s="91" t="s">
        <v>41</v>
      </c>
      <c r="I22" s="41">
        <v>10</v>
      </c>
      <c r="J22" s="41" t="s">
        <v>42</v>
      </c>
      <c r="K22" s="92">
        <v>312</v>
      </c>
      <c r="L22" s="94">
        <v>0.19</v>
      </c>
      <c r="M22" s="26"/>
    </row>
    <row r="23" spans="1:17" ht="15" customHeight="1" x14ac:dyDescent="0.25">
      <c r="A23" s="38" t="s">
        <v>45</v>
      </c>
      <c r="B23" s="23">
        <v>1.2</v>
      </c>
      <c r="C23" s="23">
        <v>30</v>
      </c>
      <c r="D23" s="23">
        <v>20</v>
      </c>
      <c r="E23" s="23">
        <v>3</v>
      </c>
      <c r="F23" s="39" t="s">
        <v>46</v>
      </c>
      <c r="G23" s="23" t="s">
        <v>40</v>
      </c>
      <c r="H23" s="91" t="s">
        <v>41</v>
      </c>
      <c r="I23" s="41">
        <v>1</v>
      </c>
      <c r="J23" s="41" t="s">
        <v>42</v>
      </c>
      <c r="K23" s="92">
        <v>689</v>
      </c>
      <c r="L23" s="94">
        <v>0.19</v>
      </c>
      <c r="M23" s="26"/>
    </row>
    <row r="24" spans="1:17" ht="15" customHeight="1" x14ac:dyDescent="0.25">
      <c r="A24" s="38" t="s">
        <v>47</v>
      </c>
      <c r="B24" s="23">
        <v>1.5</v>
      </c>
      <c r="C24" s="23">
        <v>150</v>
      </c>
      <c r="D24" s="23">
        <v>40</v>
      </c>
      <c r="E24" s="23">
        <v>40</v>
      </c>
      <c r="F24" s="39" t="s">
        <v>48</v>
      </c>
      <c r="G24" s="23" t="s">
        <v>40</v>
      </c>
      <c r="H24" s="91" t="s">
        <v>41</v>
      </c>
      <c r="I24" s="41">
        <v>1</v>
      </c>
      <c r="J24" s="41" t="s">
        <v>42</v>
      </c>
      <c r="K24" s="92">
        <v>739</v>
      </c>
      <c r="L24" s="94">
        <v>0.19</v>
      </c>
      <c r="M24" s="26"/>
    </row>
    <row r="25" spans="1:17" ht="15" customHeight="1" x14ac:dyDescent="0.25">
      <c r="A25" s="38" t="s">
        <v>49</v>
      </c>
      <c r="B25" s="23">
        <v>0.16300000000000001</v>
      </c>
      <c r="C25" s="23"/>
      <c r="D25" s="23"/>
      <c r="E25" s="23"/>
      <c r="F25" s="39" t="s">
        <v>50</v>
      </c>
      <c r="G25" s="23" t="s">
        <v>40</v>
      </c>
      <c r="H25" s="91" t="s">
        <v>41</v>
      </c>
      <c r="I25" s="41">
        <v>2</v>
      </c>
      <c r="J25" s="41" t="s">
        <v>42</v>
      </c>
      <c r="K25" s="92">
        <v>119</v>
      </c>
      <c r="L25" s="94">
        <v>0.19</v>
      </c>
      <c r="M25" s="26"/>
    </row>
    <row r="26" spans="1:17" ht="15" customHeight="1" x14ac:dyDescent="0.25">
      <c r="A26" s="38" t="s">
        <v>51</v>
      </c>
      <c r="B26" s="23">
        <v>1E-3</v>
      </c>
      <c r="C26" s="23"/>
      <c r="D26" s="23"/>
      <c r="E26" s="23"/>
      <c r="F26" s="39" t="s">
        <v>52</v>
      </c>
      <c r="G26" s="23" t="s">
        <v>40</v>
      </c>
      <c r="H26" s="91" t="s">
        <v>41</v>
      </c>
      <c r="I26" s="41">
        <v>20</v>
      </c>
      <c r="J26" s="41" t="s">
        <v>42</v>
      </c>
      <c r="K26" s="92">
        <v>5</v>
      </c>
      <c r="L26" s="94">
        <v>0.19</v>
      </c>
      <c r="M26" s="26"/>
    </row>
    <row r="27" spans="1:17" ht="15" customHeight="1" x14ac:dyDescent="0.25">
      <c r="A27" s="38" t="s">
        <v>53</v>
      </c>
      <c r="B27" s="23">
        <v>0.01</v>
      </c>
      <c r="C27" s="23"/>
      <c r="D27" s="23"/>
      <c r="E27" s="23"/>
      <c r="F27" s="39" t="s">
        <v>54</v>
      </c>
      <c r="G27" s="23" t="s">
        <v>40</v>
      </c>
      <c r="H27" s="91" t="s">
        <v>41</v>
      </c>
      <c r="I27" s="41">
        <v>4</v>
      </c>
      <c r="J27" s="41" t="s">
        <v>42</v>
      </c>
      <c r="K27" s="92">
        <v>7</v>
      </c>
      <c r="L27" s="94">
        <v>0.19</v>
      </c>
      <c r="M27" s="26"/>
    </row>
    <row r="28" spans="1:17" ht="15" customHeight="1" x14ac:dyDescent="0.25">
      <c r="A28" s="38" t="s">
        <v>55</v>
      </c>
      <c r="B28" s="23">
        <v>0.05</v>
      </c>
      <c r="C28" s="23"/>
      <c r="D28" s="23"/>
      <c r="E28" s="23"/>
      <c r="F28" s="39" t="s">
        <v>56</v>
      </c>
      <c r="G28" s="23" t="s">
        <v>40</v>
      </c>
      <c r="H28" s="91" t="s">
        <v>41</v>
      </c>
      <c r="I28" s="41">
        <v>3</v>
      </c>
      <c r="J28" s="41" t="s">
        <v>42</v>
      </c>
      <c r="K28" s="92">
        <v>7</v>
      </c>
      <c r="L28" s="94">
        <v>0.19</v>
      </c>
      <c r="M28" s="26"/>
    </row>
    <row r="29" spans="1:17" ht="15" customHeight="1" x14ac:dyDescent="0.25">
      <c r="A29" s="38" t="s">
        <v>43</v>
      </c>
      <c r="B29" s="23">
        <v>0.49399999999999999</v>
      </c>
      <c r="C29" s="23"/>
      <c r="D29" s="23"/>
      <c r="E29" s="23"/>
      <c r="F29" s="39" t="s">
        <v>44</v>
      </c>
      <c r="G29" s="23" t="s">
        <v>40</v>
      </c>
      <c r="H29" s="91" t="s">
        <v>41</v>
      </c>
      <c r="I29" s="41">
        <v>1</v>
      </c>
      <c r="J29" s="41" t="s">
        <v>42</v>
      </c>
      <c r="K29" s="92">
        <v>312</v>
      </c>
      <c r="L29" s="94">
        <v>0.19</v>
      </c>
      <c r="M29" s="26"/>
    </row>
    <row r="30" spans="1:17" ht="15" customHeight="1" x14ac:dyDescent="0.25">
      <c r="A30" s="38" t="s">
        <v>57</v>
      </c>
      <c r="B30" s="23">
        <v>1.2E-2</v>
      </c>
      <c r="C30" s="23"/>
      <c r="D30" s="23"/>
      <c r="E30" s="23"/>
      <c r="F30" s="39" t="s">
        <v>58</v>
      </c>
      <c r="G30" s="23" t="s">
        <v>40</v>
      </c>
      <c r="H30" s="91" t="s">
        <v>41</v>
      </c>
      <c r="I30" s="41">
        <v>1</v>
      </c>
      <c r="J30" s="41" t="s">
        <v>42</v>
      </c>
      <c r="K30" s="92">
        <v>23</v>
      </c>
      <c r="L30" s="94">
        <v>0.19</v>
      </c>
      <c r="M30" s="26"/>
    </row>
    <row r="31" spans="1:17" ht="15" customHeight="1" x14ac:dyDescent="0.25">
      <c r="A31" s="38" t="s">
        <v>59</v>
      </c>
      <c r="B31" s="23">
        <v>1.0999999999999999E-2</v>
      </c>
      <c r="C31" s="23"/>
      <c r="D31" s="23"/>
      <c r="E31" s="23"/>
      <c r="F31" s="39" t="s">
        <v>60</v>
      </c>
      <c r="G31" s="23" t="s">
        <v>40</v>
      </c>
      <c r="H31" s="91" t="s">
        <v>41</v>
      </c>
      <c r="I31" s="41">
        <v>1</v>
      </c>
      <c r="J31" s="41" t="s">
        <v>42</v>
      </c>
      <c r="K31" s="92">
        <v>12.1</v>
      </c>
      <c r="L31" s="94">
        <v>0.19</v>
      </c>
      <c r="M31" s="26"/>
    </row>
    <row r="32" spans="1:17" ht="15" customHeight="1" x14ac:dyDescent="0.25">
      <c r="A32" s="38" t="s">
        <v>61</v>
      </c>
      <c r="B32" s="23">
        <v>0.22</v>
      </c>
      <c r="C32" s="23"/>
      <c r="D32" s="23"/>
      <c r="E32" s="23"/>
      <c r="F32" s="39" t="s">
        <v>62</v>
      </c>
      <c r="G32" s="23" t="s">
        <v>40</v>
      </c>
      <c r="H32" s="91" t="s">
        <v>41</v>
      </c>
      <c r="I32" s="41">
        <v>1</v>
      </c>
      <c r="J32" s="41" t="s">
        <v>42</v>
      </c>
      <c r="K32" s="92">
        <v>6</v>
      </c>
      <c r="L32" s="94">
        <v>0.19</v>
      </c>
      <c r="M32" s="26"/>
    </row>
    <row r="33" spans="1:13" ht="15" customHeight="1" x14ac:dyDescent="0.25">
      <c r="A33" s="38" t="s">
        <v>63</v>
      </c>
      <c r="B33" s="23">
        <v>0.01</v>
      </c>
      <c r="C33" s="23"/>
      <c r="D33" s="23"/>
      <c r="E33" s="23"/>
      <c r="F33" s="39" t="s">
        <v>64</v>
      </c>
      <c r="G33" s="23" t="s">
        <v>40</v>
      </c>
      <c r="H33" s="91" t="s">
        <v>41</v>
      </c>
      <c r="I33" s="41">
        <v>1</v>
      </c>
      <c r="J33" s="41" t="s">
        <v>42</v>
      </c>
      <c r="K33" s="92">
        <v>3.9</v>
      </c>
      <c r="L33" s="94">
        <v>0.19</v>
      </c>
      <c r="M33" s="26"/>
    </row>
    <row r="34" spans="1:13" ht="15" customHeight="1" x14ac:dyDescent="0.25">
      <c r="A34" s="38" t="s">
        <v>65</v>
      </c>
      <c r="B34" s="23">
        <v>1E-3</v>
      </c>
      <c r="C34" s="23"/>
      <c r="D34" s="23"/>
      <c r="E34" s="23"/>
      <c r="F34" s="39" t="s">
        <v>66</v>
      </c>
      <c r="G34" s="23" t="s">
        <v>40</v>
      </c>
      <c r="H34" s="91" t="s">
        <v>41</v>
      </c>
      <c r="I34" s="41">
        <v>1</v>
      </c>
      <c r="J34" s="41" t="s">
        <v>42</v>
      </c>
      <c r="K34" s="92">
        <v>12</v>
      </c>
      <c r="L34" s="94">
        <v>0.19</v>
      </c>
      <c r="M34" s="26"/>
    </row>
    <row r="35" spans="1:13" ht="15" customHeight="1" x14ac:dyDescent="0.25">
      <c r="A35" s="38" t="s">
        <v>67</v>
      </c>
      <c r="B35" s="23">
        <v>1.9E-2</v>
      </c>
      <c r="C35" s="23"/>
      <c r="D35" s="23"/>
      <c r="E35" s="23"/>
      <c r="F35" s="39" t="s">
        <v>68</v>
      </c>
      <c r="G35" s="23" t="s">
        <v>40</v>
      </c>
      <c r="H35" s="91" t="s">
        <v>41</v>
      </c>
      <c r="I35" s="41">
        <v>1</v>
      </c>
      <c r="J35" s="41" t="s">
        <v>42</v>
      </c>
      <c r="K35" s="92">
        <v>18</v>
      </c>
      <c r="L35" s="94">
        <v>0.19</v>
      </c>
      <c r="M35" s="26"/>
    </row>
    <row r="36" spans="1:13" ht="15" customHeight="1" x14ac:dyDescent="0.25">
      <c r="A36" s="38" t="s">
        <v>69</v>
      </c>
      <c r="B36" s="23">
        <v>1.0999999999999999E-2</v>
      </c>
      <c r="C36" s="23"/>
      <c r="D36" s="23"/>
      <c r="E36" s="23"/>
      <c r="F36" s="39" t="s">
        <v>70</v>
      </c>
      <c r="G36" s="23" t="s">
        <v>40</v>
      </c>
      <c r="H36" s="91" t="s">
        <v>41</v>
      </c>
      <c r="I36" s="41">
        <v>1</v>
      </c>
      <c r="J36" s="41" t="s">
        <v>42</v>
      </c>
      <c r="K36" s="92">
        <v>10.7</v>
      </c>
      <c r="L36" s="94">
        <v>0.19</v>
      </c>
      <c r="M36" s="26"/>
    </row>
    <row r="37" spans="1:13" ht="15" customHeight="1" x14ac:dyDescent="0.25">
      <c r="A37" s="38" t="s">
        <v>71</v>
      </c>
      <c r="B37" s="23">
        <v>3.5</v>
      </c>
      <c r="C37" s="23"/>
      <c r="D37" s="23"/>
      <c r="E37" s="23"/>
      <c r="F37" s="39" t="s">
        <v>72</v>
      </c>
      <c r="G37" s="23" t="s">
        <v>40</v>
      </c>
      <c r="H37" s="91" t="s">
        <v>41</v>
      </c>
      <c r="I37" s="41">
        <v>1</v>
      </c>
      <c r="J37" s="41" t="s">
        <v>42</v>
      </c>
      <c r="K37" s="92">
        <v>227</v>
      </c>
      <c r="L37" s="94">
        <v>0.19</v>
      </c>
      <c r="M37" s="26"/>
    </row>
    <row r="38" spans="1:13" ht="15" customHeight="1" x14ac:dyDescent="0.25">
      <c r="A38" s="38" t="s">
        <v>38</v>
      </c>
      <c r="B38" s="23">
        <v>0.497</v>
      </c>
      <c r="C38" s="23"/>
      <c r="D38" s="23"/>
      <c r="E38" s="23"/>
      <c r="F38" s="39" t="s">
        <v>39</v>
      </c>
      <c r="G38" s="23" t="s">
        <v>40</v>
      </c>
      <c r="H38" s="91" t="s">
        <v>41</v>
      </c>
      <c r="I38" s="41">
        <v>1</v>
      </c>
      <c r="J38" s="41" t="s">
        <v>42</v>
      </c>
      <c r="K38" s="92">
        <v>249</v>
      </c>
      <c r="L38" s="94">
        <v>0.19</v>
      </c>
      <c r="M38" s="26"/>
    </row>
    <row r="39" spans="1:13" ht="15" customHeight="1" x14ac:dyDescent="0.25">
      <c r="A39" s="38" t="s">
        <v>73</v>
      </c>
      <c r="B39" s="23">
        <v>0.02</v>
      </c>
      <c r="C39" s="23"/>
      <c r="D39" s="23"/>
      <c r="E39" s="23"/>
      <c r="F39" s="39" t="s">
        <v>74</v>
      </c>
      <c r="G39" s="23" t="s">
        <v>40</v>
      </c>
      <c r="H39" s="91" t="s">
        <v>41</v>
      </c>
      <c r="I39" s="41">
        <v>1</v>
      </c>
      <c r="J39" s="41" t="s">
        <v>42</v>
      </c>
      <c r="K39" s="92">
        <v>18</v>
      </c>
      <c r="L39" s="94">
        <v>0.19</v>
      </c>
      <c r="M39" s="26"/>
    </row>
    <row r="40" spans="1:13" ht="15" customHeight="1" x14ac:dyDescent="0.25">
      <c r="A40" s="38" t="s">
        <v>75</v>
      </c>
      <c r="B40" s="23">
        <v>6.9000000000000006E-2</v>
      </c>
      <c r="C40" s="23"/>
      <c r="D40" s="23"/>
      <c r="E40" s="23"/>
      <c r="F40" s="39" t="s">
        <v>76</v>
      </c>
      <c r="G40" s="23" t="s">
        <v>40</v>
      </c>
      <c r="H40" s="91" t="s">
        <v>41</v>
      </c>
      <c r="I40" s="41">
        <v>1</v>
      </c>
      <c r="J40" s="41" t="s">
        <v>42</v>
      </c>
      <c r="K40" s="92">
        <v>23</v>
      </c>
      <c r="L40" s="94">
        <v>0.19</v>
      </c>
      <c r="M40" s="26"/>
    </row>
    <row r="41" spans="1:13" ht="15" customHeight="1" x14ac:dyDescent="0.25">
      <c r="A41" s="38" t="s">
        <v>77</v>
      </c>
      <c r="B41" s="23">
        <v>0.432</v>
      </c>
      <c r="C41" s="23"/>
      <c r="D41" s="23"/>
      <c r="E41" s="23"/>
      <c r="F41" s="39" t="s">
        <v>78</v>
      </c>
      <c r="G41" s="23" t="s">
        <v>40</v>
      </c>
      <c r="H41" s="91" t="s">
        <v>41</v>
      </c>
      <c r="I41" s="41">
        <v>1</v>
      </c>
      <c r="J41" s="41" t="s">
        <v>42</v>
      </c>
      <c r="K41" s="92">
        <v>33</v>
      </c>
      <c r="L41" s="94">
        <v>0.19</v>
      </c>
      <c r="M41" s="26"/>
    </row>
    <row r="42" spans="1:13" ht="15" customHeight="1" x14ac:dyDescent="0.25">
      <c r="A42" s="38" t="s">
        <v>79</v>
      </c>
      <c r="B42" s="23">
        <v>6.0000000000000001E-3</v>
      </c>
      <c r="C42" s="23"/>
      <c r="D42" s="23"/>
      <c r="E42" s="23"/>
      <c r="F42" s="39" t="s">
        <v>80</v>
      </c>
      <c r="G42" s="23" t="s">
        <v>40</v>
      </c>
      <c r="H42" s="91" t="s">
        <v>41</v>
      </c>
      <c r="I42" s="41">
        <v>1</v>
      </c>
      <c r="J42" s="41" t="s">
        <v>42</v>
      </c>
      <c r="K42" s="92">
        <v>7.5</v>
      </c>
      <c r="L42" s="94">
        <v>0.19</v>
      </c>
      <c r="M42" s="26"/>
    </row>
    <row r="43" spans="1:13" ht="15" customHeight="1" x14ac:dyDescent="0.25">
      <c r="A43" s="38" t="s">
        <v>81</v>
      </c>
      <c r="B43" s="23">
        <v>0.08</v>
      </c>
      <c r="C43" s="23"/>
      <c r="D43" s="23"/>
      <c r="E43" s="23"/>
      <c r="F43" s="39" t="s">
        <v>82</v>
      </c>
      <c r="G43" s="23" t="s">
        <v>40</v>
      </c>
      <c r="H43" s="91" t="s">
        <v>41</v>
      </c>
      <c r="I43" s="41">
        <v>1</v>
      </c>
      <c r="J43" s="41" t="s">
        <v>42</v>
      </c>
      <c r="K43" s="92">
        <v>41</v>
      </c>
      <c r="L43" s="94">
        <v>0.19</v>
      </c>
      <c r="M43" s="26"/>
    </row>
    <row r="44" spans="1:13" ht="15" customHeight="1" x14ac:dyDescent="0.25">
      <c r="A44" s="38" t="s">
        <v>83</v>
      </c>
      <c r="B44" s="23">
        <v>3.5000000000000003E-2</v>
      </c>
      <c r="C44" s="23"/>
      <c r="D44" s="23"/>
      <c r="E44" s="23"/>
      <c r="F44" s="39" t="s">
        <v>84</v>
      </c>
      <c r="G44" s="23" t="s">
        <v>40</v>
      </c>
      <c r="H44" s="91" t="s">
        <v>41</v>
      </c>
      <c r="I44" s="41">
        <v>2</v>
      </c>
      <c r="J44" s="41" t="s">
        <v>42</v>
      </c>
      <c r="K44" s="92">
        <v>7.3</v>
      </c>
      <c r="L44" s="94">
        <v>0.19</v>
      </c>
      <c r="M44" s="26"/>
    </row>
    <row r="45" spans="1:13" ht="15" customHeight="1" x14ac:dyDescent="0.25">
      <c r="A45" s="38" t="s">
        <v>85</v>
      </c>
      <c r="B45" s="23">
        <v>1</v>
      </c>
      <c r="C45" s="23"/>
      <c r="D45" s="23"/>
      <c r="E45" s="23"/>
      <c r="F45" s="39" t="s">
        <v>86</v>
      </c>
      <c r="G45" s="23" t="s">
        <v>40</v>
      </c>
      <c r="H45" s="91" t="s">
        <v>41</v>
      </c>
      <c r="I45" s="41">
        <v>1</v>
      </c>
      <c r="J45" s="41" t="s">
        <v>42</v>
      </c>
      <c r="K45" s="92">
        <v>59.9</v>
      </c>
      <c r="L45" s="94">
        <v>0.19</v>
      </c>
      <c r="M45" s="26"/>
    </row>
    <row r="46" spans="1:13" ht="15" customHeight="1" x14ac:dyDescent="0.25">
      <c r="A46" s="38" t="s">
        <v>87</v>
      </c>
      <c r="B46" s="23">
        <v>0.05</v>
      </c>
      <c r="C46" s="23"/>
      <c r="D46" s="23"/>
      <c r="E46" s="23"/>
      <c r="F46" s="39" t="s">
        <v>88</v>
      </c>
      <c r="G46" s="23" t="s">
        <v>40</v>
      </c>
      <c r="H46" s="91" t="s">
        <v>41</v>
      </c>
      <c r="I46" s="41">
        <v>2</v>
      </c>
      <c r="J46" s="41" t="s">
        <v>42</v>
      </c>
      <c r="K46" s="92">
        <v>5.9</v>
      </c>
      <c r="L46" s="94">
        <v>0.19</v>
      </c>
      <c r="M46" s="26"/>
    </row>
    <row r="47" spans="1:13" ht="15" customHeight="1" x14ac:dyDescent="0.25">
      <c r="A47" s="38" t="s">
        <v>89</v>
      </c>
      <c r="B47" s="23">
        <v>0.05</v>
      </c>
      <c r="C47" s="23"/>
      <c r="D47" s="23"/>
      <c r="E47" s="23"/>
      <c r="F47" s="39" t="s">
        <v>90</v>
      </c>
      <c r="G47" s="23" t="s">
        <v>40</v>
      </c>
      <c r="H47" s="91" t="s">
        <v>41</v>
      </c>
      <c r="I47" s="41">
        <v>3</v>
      </c>
      <c r="J47" s="41" t="s">
        <v>42</v>
      </c>
      <c r="K47" s="92">
        <v>5.9</v>
      </c>
      <c r="L47" s="94">
        <v>0.19</v>
      </c>
      <c r="M47" s="26"/>
    </row>
    <row r="48" spans="1:13" ht="15" customHeight="1" x14ac:dyDescent="0.25">
      <c r="A48" s="38" t="s">
        <v>91</v>
      </c>
      <c r="B48" s="23">
        <v>0.05</v>
      </c>
      <c r="C48" s="23"/>
      <c r="D48" s="23"/>
      <c r="E48" s="23"/>
      <c r="F48" s="39" t="s">
        <v>92</v>
      </c>
      <c r="G48" s="23" t="s">
        <v>40</v>
      </c>
      <c r="H48" s="91" t="s">
        <v>41</v>
      </c>
      <c r="I48" s="41">
        <v>3</v>
      </c>
      <c r="J48" s="41" t="s">
        <v>42</v>
      </c>
      <c r="K48" s="92">
        <v>5.9</v>
      </c>
      <c r="L48" s="94">
        <v>0.19</v>
      </c>
      <c r="M48" s="26"/>
    </row>
    <row r="49" spans="1:13" ht="15" customHeight="1" x14ac:dyDescent="0.25">
      <c r="A49" s="38" t="s">
        <v>43</v>
      </c>
      <c r="B49" s="23">
        <v>0.49399999999999999</v>
      </c>
      <c r="C49" s="23">
        <v>150</v>
      </c>
      <c r="D49" s="23">
        <v>30</v>
      </c>
      <c r="E49" s="23">
        <v>30</v>
      </c>
      <c r="F49" s="39" t="s">
        <v>44</v>
      </c>
      <c r="G49" s="23" t="s">
        <v>40</v>
      </c>
      <c r="H49" s="91" t="s">
        <v>41</v>
      </c>
      <c r="I49" s="41">
        <v>1</v>
      </c>
      <c r="J49" s="41" t="s">
        <v>42</v>
      </c>
      <c r="K49" s="92">
        <v>312</v>
      </c>
      <c r="L49" s="94">
        <v>0.19</v>
      </c>
      <c r="M49" s="26"/>
    </row>
    <row r="50" spans="1:13" ht="15" customHeight="1" x14ac:dyDescent="0.25">
      <c r="A50" s="38" t="s">
        <v>57</v>
      </c>
      <c r="B50" s="23">
        <v>1.2E-2</v>
      </c>
      <c r="C50" s="23"/>
      <c r="D50" s="23"/>
      <c r="E50" s="23"/>
      <c r="F50" s="39" t="s">
        <v>58</v>
      </c>
      <c r="G50" s="23" t="s">
        <v>40</v>
      </c>
      <c r="H50" s="91" t="s">
        <v>41</v>
      </c>
      <c r="I50" s="41">
        <v>1</v>
      </c>
      <c r="J50" s="41" t="s">
        <v>42</v>
      </c>
      <c r="K50" s="92">
        <v>23</v>
      </c>
      <c r="L50" s="94">
        <v>0.19</v>
      </c>
      <c r="M50" s="26"/>
    </row>
    <row r="51" spans="1:13" ht="15" customHeight="1" x14ac:dyDescent="0.25">
      <c r="A51" s="38" t="s">
        <v>59</v>
      </c>
      <c r="B51" s="23">
        <v>1.0999999999999999E-2</v>
      </c>
      <c r="C51" s="23"/>
      <c r="D51" s="23"/>
      <c r="E51" s="23"/>
      <c r="F51" s="39" t="s">
        <v>60</v>
      </c>
      <c r="G51" s="23" t="s">
        <v>40</v>
      </c>
      <c r="H51" s="91" t="s">
        <v>41</v>
      </c>
      <c r="I51" s="41">
        <v>1</v>
      </c>
      <c r="J51" s="41" t="s">
        <v>42</v>
      </c>
      <c r="K51" s="92">
        <v>12.1</v>
      </c>
      <c r="L51" s="94">
        <v>0.19</v>
      </c>
      <c r="M51" s="26"/>
    </row>
    <row r="52" spans="1:13" ht="15" customHeight="1" x14ac:dyDescent="0.25">
      <c r="A52" s="38" t="s">
        <v>61</v>
      </c>
      <c r="B52" s="23">
        <v>0.22</v>
      </c>
      <c r="C52" s="23"/>
      <c r="D52" s="23"/>
      <c r="E52" s="23"/>
      <c r="F52" s="39" t="s">
        <v>62</v>
      </c>
      <c r="G52" s="23" t="s">
        <v>40</v>
      </c>
      <c r="H52" s="91" t="s">
        <v>41</v>
      </c>
      <c r="I52" s="41">
        <v>1</v>
      </c>
      <c r="J52" s="41" t="s">
        <v>42</v>
      </c>
      <c r="K52" s="92">
        <v>6</v>
      </c>
      <c r="L52" s="94">
        <v>0.19</v>
      </c>
      <c r="M52" s="26"/>
    </row>
    <row r="53" spans="1:13" ht="15" customHeight="1" x14ac:dyDescent="0.25">
      <c r="A53" s="38" t="s">
        <v>63</v>
      </c>
      <c r="B53" s="23">
        <v>0.01</v>
      </c>
      <c r="C53" s="23"/>
      <c r="D53" s="23"/>
      <c r="E53" s="23"/>
      <c r="F53" s="39" t="s">
        <v>64</v>
      </c>
      <c r="G53" s="23" t="s">
        <v>40</v>
      </c>
      <c r="H53" s="91" t="s">
        <v>41</v>
      </c>
      <c r="I53" s="41">
        <v>1</v>
      </c>
      <c r="J53" s="41" t="s">
        <v>42</v>
      </c>
      <c r="K53" s="92">
        <v>3.9</v>
      </c>
      <c r="L53" s="94">
        <v>0.19</v>
      </c>
      <c r="M53" s="26"/>
    </row>
    <row r="54" spans="1:13" ht="15" customHeight="1" x14ac:dyDescent="0.25">
      <c r="A54" s="38" t="s">
        <v>93</v>
      </c>
      <c r="B54" s="23">
        <v>8.0000000000000002E-3</v>
      </c>
      <c r="C54" s="23"/>
      <c r="D54" s="23"/>
      <c r="E54" s="23"/>
      <c r="F54" s="39" t="s">
        <v>94</v>
      </c>
      <c r="G54" s="23" t="s">
        <v>40</v>
      </c>
      <c r="H54" s="91" t="s">
        <v>41</v>
      </c>
      <c r="I54" s="41">
        <v>1</v>
      </c>
      <c r="J54" s="41" t="s">
        <v>42</v>
      </c>
      <c r="K54" s="92">
        <v>9.9</v>
      </c>
      <c r="L54" s="94">
        <v>0.19</v>
      </c>
      <c r="M54" s="26"/>
    </row>
    <row r="55" spans="1:13" ht="15" customHeight="1" x14ac:dyDescent="0.25">
      <c r="A55" s="38" t="s">
        <v>69</v>
      </c>
      <c r="B55" s="23">
        <v>1.0999999999999999E-2</v>
      </c>
      <c r="C55" s="23"/>
      <c r="D55" s="23"/>
      <c r="E55" s="23"/>
      <c r="F55" s="39" t="s">
        <v>70</v>
      </c>
      <c r="G55" s="23" t="s">
        <v>40</v>
      </c>
      <c r="H55" s="91" t="s">
        <v>41</v>
      </c>
      <c r="I55" s="41">
        <v>1</v>
      </c>
      <c r="J55" s="41" t="s">
        <v>42</v>
      </c>
      <c r="K55" s="92">
        <v>10.7</v>
      </c>
      <c r="L55" s="94">
        <v>0.19</v>
      </c>
      <c r="M55" s="26"/>
    </row>
    <row r="56" spans="1:13" ht="15" customHeight="1" x14ac:dyDescent="0.25">
      <c r="A56" s="38" t="s">
        <v>71</v>
      </c>
      <c r="B56" s="23">
        <v>3.5</v>
      </c>
      <c r="C56" s="23"/>
      <c r="D56" s="23"/>
      <c r="E56" s="23"/>
      <c r="F56" s="39" t="s">
        <v>72</v>
      </c>
      <c r="G56" s="23" t="s">
        <v>40</v>
      </c>
      <c r="H56" s="91" t="s">
        <v>41</v>
      </c>
      <c r="I56" s="41">
        <v>1</v>
      </c>
      <c r="J56" s="41" t="s">
        <v>42</v>
      </c>
      <c r="K56" s="92">
        <v>227</v>
      </c>
      <c r="L56" s="94">
        <v>0.19</v>
      </c>
      <c r="M56" s="26"/>
    </row>
    <row r="57" spans="1:13" ht="15" customHeight="1" x14ac:dyDescent="0.25">
      <c r="A57" s="38" t="s">
        <v>38</v>
      </c>
      <c r="B57" s="23">
        <v>0.497</v>
      </c>
      <c r="C57" s="23"/>
      <c r="D57" s="23"/>
      <c r="E57" s="23"/>
      <c r="F57" s="39" t="s">
        <v>39</v>
      </c>
      <c r="G57" s="23" t="s">
        <v>40</v>
      </c>
      <c r="H57" s="91" t="s">
        <v>41</v>
      </c>
      <c r="I57" s="41">
        <v>1</v>
      </c>
      <c r="J57" s="41" t="s">
        <v>42</v>
      </c>
      <c r="K57" s="92">
        <v>249</v>
      </c>
      <c r="L57" s="94">
        <v>0.19</v>
      </c>
      <c r="M57" s="26"/>
    </row>
    <row r="58" spans="1:13" ht="15" customHeight="1" x14ac:dyDescent="0.25">
      <c r="A58" s="38" t="s">
        <v>75</v>
      </c>
      <c r="B58" s="23">
        <v>6.9000000000000006E-2</v>
      </c>
      <c r="C58" s="23"/>
      <c r="D58" s="23"/>
      <c r="E58" s="23"/>
      <c r="F58" s="39" t="s">
        <v>76</v>
      </c>
      <c r="G58" s="23" t="s">
        <v>40</v>
      </c>
      <c r="H58" s="91" t="s">
        <v>41</v>
      </c>
      <c r="I58" s="41">
        <v>1</v>
      </c>
      <c r="J58" s="41" t="s">
        <v>42</v>
      </c>
      <c r="K58" s="92">
        <v>23</v>
      </c>
      <c r="L58" s="94">
        <v>0.19</v>
      </c>
      <c r="M58" s="26"/>
    </row>
    <row r="59" spans="1:13" ht="15" customHeight="1" x14ac:dyDescent="0.25">
      <c r="A59" s="38" t="s">
        <v>81</v>
      </c>
      <c r="B59" s="23">
        <v>0.08</v>
      </c>
      <c r="C59" s="23"/>
      <c r="D59" s="23"/>
      <c r="E59" s="23"/>
      <c r="F59" s="39" t="s">
        <v>82</v>
      </c>
      <c r="G59" s="23" t="s">
        <v>40</v>
      </c>
      <c r="H59" s="91" t="s">
        <v>41</v>
      </c>
      <c r="I59" s="41">
        <v>1</v>
      </c>
      <c r="J59" s="41" t="s">
        <v>42</v>
      </c>
      <c r="K59" s="92">
        <v>41</v>
      </c>
      <c r="L59" s="94">
        <v>0.19</v>
      </c>
      <c r="M59" s="26"/>
    </row>
    <row r="60" spans="1:13" ht="15" customHeight="1" x14ac:dyDescent="0.25">
      <c r="A60" s="38" t="s">
        <v>85</v>
      </c>
      <c r="B60" s="23">
        <v>1</v>
      </c>
      <c r="C60" s="23"/>
      <c r="D60" s="23"/>
      <c r="E60" s="23"/>
      <c r="F60" s="39" t="s">
        <v>86</v>
      </c>
      <c r="G60" s="23" t="s">
        <v>40</v>
      </c>
      <c r="H60" s="91" t="s">
        <v>41</v>
      </c>
      <c r="I60" s="41">
        <v>1</v>
      </c>
      <c r="J60" s="41" t="s">
        <v>42</v>
      </c>
      <c r="K60" s="92">
        <v>59.9</v>
      </c>
      <c r="L60" s="94">
        <v>0.19</v>
      </c>
      <c r="M60" s="26"/>
    </row>
    <row r="61" spans="1:13" ht="15" customHeight="1" x14ac:dyDescent="0.25">
      <c r="A61" s="38" t="s">
        <v>53</v>
      </c>
      <c r="B61" s="23">
        <v>0.01</v>
      </c>
      <c r="C61" s="23"/>
      <c r="D61" s="23"/>
      <c r="E61" s="23"/>
      <c r="F61" s="39" t="s">
        <v>54</v>
      </c>
      <c r="G61" s="23" t="s">
        <v>40</v>
      </c>
      <c r="H61" s="91" t="s">
        <v>41</v>
      </c>
      <c r="I61" s="41">
        <v>4</v>
      </c>
      <c r="J61" s="41" t="s">
        <v>42</v>
      </c>
      <c r="K61" s="92">
        <v>7</v>
      </c>
      <c r="L61" s="94">
        <v>0.19</v>
      </c>
      <c r="M61" s="26"/>
    </row>
    <row r="62" spans="1:13" ht="15" customHeight="1" x14ac:dyDescent="0.25">
      <c r="A62" s="38" t="s">
        <v>95</v>
      </c>
      <c r="B62" s="23">
        <v>8.0000000000000002E-3</v>
      </c>
      <c r="C62" s="23"/>
      <c r="D62" s="23"/>
      <c r="E62" s="23"/>
      <c r="F62" s="39" t="s">
        <v>96</v>
      </c>
      <c r="G62" s="23" t="s">
        <v>40</v>
      </c>
      <c r="H62" s="91" t="s">
        <v>41</v>
      </c>
      <c r="I62" s="41">
        <v>1</v>
      </c>
      <c r="J62" s="41" t="s">
        <v>42</v>
      </c>
      <c r="K62" s="92">
        <v>3.1</v>
      </c>
      <c r="L62" s="94">
        <v>0.19</v>
      </c>
      <c r="M62" s="26"/>
    </row>
    <row r="63" spans="1:13" ht="15" customHeight="1" x14ac:dyDescent="0.25">
      <c r="A63" s="38" t="s">
        <v>97</v>
      </c>
      <c r="B63" s="23">
        <v>0.11</v>
      </c>
      <c r="C63" s="23"/>
      <c r="D63" s="23"/>
      <c r="E63" s="23"/>
      <c r="F63" s="39" t="s">
        <v>98</v>
      </c>
      <c r="G63" s="23" t="s">
        <v>40</v>
      </c>
      <c r="H63" s="91" t="s">
        <v>41</v>
      </c>
      <c r="I63" s="41">
        <v>1</v>
      </c>
      <c r="J63" s="41" t="s">
        <v>42</v>
      </c>
      <c r="K63" s="92">
        <v>209</v>
      </c>
      <c r="L63" s="94">
        <v>0.19</v>
      </c>
      <c r="M63" s="26"/>
    </row>
    <row r="64" spans="1:13" ht="15" customHeight="1" x14ac:dyDescent="0.25">
      <c r="A64" s="38" t="s">
        <v>73</v>
      </c>
      <c r="B64" s="23">
        <v>0.02</v>
      </c>
      <c r="C64" s="23"/>
      <c r="D64" s="23"/>
      <c r="E64" s="23"/>
      <c r="F64" s="39" t="s">
        <v>74</v>
      </c>
      <c r="G64" s="23" t="s">
        <v>40</v>
      </c>
      <c r="H64" s="91" t="s">
        <v>41</v>
      </c>
      <c r="I64" s="41">
        <v>1</v>
      </c>
      <c r="J64" s="41" t="s">
        <v>42</v>
      </c>
      <c r="K64" s="92">
        <v>18</v>
      </c>
      <c r="L64" s="94">
        <v>0.19</v>
      </c>
      <c r="M64" s="26"/>
    </row>
    <row r="65" spans="1:13" ht="15" customHeight="1" x14ac:dyDescent="0.25">
      <c r="A65" s="38" t="s">
        <v>99</v>
      </c>
      <c r="B65" s="23">
        <v>6.5</v>
      </c>
      <c r="C65" s="23">
        <v>30</v>
      </c>
      <c r="D65" s="23">
        <v>60</v>
      </c>
      <c r="E65" s="23">
        <v>50</v>
      </c>
      <c r="F65" s="39" t="s">
        <v>100</v>
      </c>
      <c r="G65" s="23" t="s">
        <v>40</v>
      </c>
      <c r="H65" s="91" t="s">
        <v>41</v>
      </c>
      <c r="I65" s="41">
        <v>1</v>
      </c>
      <c r="J65" s="41" t="s">
        <v>42</v>
      </c>
      <c r="K65" s="92">
        <v>572</v>
      </c>
      <c r="L65" s="94">
        <v>0.19</v>
      </c>
      <c r="M65" s="26"/>
    </row>
    <row r="66" spans="1:13" ht="15" customHeight="1" x14ac:dyDescent="0.25">
      <c r="A66" s="38" t="s">
        <v>101</v>
      </c>
      <c r="B66" s="23">
        <v>0.159</v>
      </c>
      <c r="C66" s="23"/>
      <c r="D66" s="23"/>
      <c r="E66" s="23"/>
      <c r="F66" s="39" t="s">
        <v>102</v>
      </c>
      <c r="G66" s="23" t="s">
        <v>40</v>
      </c>
      <c r="H66" s="91" t="s">
        <v>41</v>
      </c>
      <c r="I66" s="41">
        <v>1</v>
      </c>
      <c r="J66" s="41" t="s">
        <v>42</v>
      </c>
      <c r="K66" s="92">
        <v>26.9</v>
      </c>
      <c r="L66" s="94">
        <v>0.19</v>
      </c>
      <c r="M66" s="26"/>
    </row>
    <row r="67" spans="1:13" ht="15" customHeight="1" x14ac:dyDescent="0.25">
      <c r="A67" s="38" t="s">
        <v>103</v>
      </c>
      <c r="B67" s="23">
        <v>0.03</v>
      </c>
      <c r="C67" s="23"/>
      <c r="D67" s="23"/>
      <c r="E67" s="23"/>
      <c r="F67" s="39" t="s">
        <v>104</v>
      </c>
      <c r="G67" s="23" t="s">
        <v>40</v>
      </c>
      <c r="H67" s="91" t="s">
        <v>41</v>
      </c>
      <c r="I67" s="41">
        <v>2</v>
      </c>
      <c r="J67" s="41" t="s">
        <v>42</v>
      </c>
      <c r="K67" s="92">
        <v>2.9</v>
      </c>
      <c r="L67" s="94">
        <v>0.19</v>
      </c>
      <c r="M67" s="26"/>
    </row>
    <row r="68" spans="1:13" ht="15" customHeight="1" x14ac:dyDescent="0.25">
      <c r="A68" s="38" t="s">
        <v>105</v>
      </c>
      <c r="B68" s="23">
        <v>15</v>
      </c>
      <c r="C68" s="23"/>
      <c r="D68" s="23"/>
      <c r="E68" s="23"/>
      <c r="F68" s="39" t="s">
        <v>106</v>
      </c>
      <c r="G68" s="23" t="s">
        <v>40</v>
      </c>
      <c r="H68" s="91" t="s">
        <v>41</v>
      </c>
      <c r="I68" s="41">
        <v>1</v>
      </c>
      <c r="J68" s="41" t="s">
        <v>42</v>
      </c>
      <c r="K68" s="92">
        <v>504</v>
      </c>
      <c r="L68" s="94">
        <v>0.19</v>
      </c>
      <c r="M68" s="26"/>
    </row>
    <row r="69" spans="1:13" ht="15" customHeight="1" x14ac:dyDescent="0.25">
      <c r="A69" s="38" t="s">
        <v>107</v>
      </c>
      <c r="B69" s="23">
        <v>0.28000000000000003</v>
      </c>
      <c r="C69" s="23"/>
      <c r="D69" s="23"/>
      <c r="E69" s="23"/>
      <c r="F69" s="39" t="s">
        <v>108</v>
      </c>
      <c r="G69" s="23" t="s">
        <v>40</v>
      </c>
      <c r="H69" s="91" t="s">
        <v>41</v>
      </c>
      <c r="I69" s="41">
        <v>1</v>
      </c>
      <c r="J69" s="41" t="s">
        <v>42</v>
      </c>
      <c r="K69" s="92">
        <v>42</v>
      </c>
      <c r="L69" s="94">
        <v>0.19</v>
      </c>
      <c r="M69" s="26"/>
    </row>
    <row r="70" spans="1:13" ht="15" customHeight="1" x14ac:dyDescent="0.25">
      <c r="A70" s="38" t="s">
        <v>109</v>
      </c>
      <c r="B70" s="23">
        <v>1.05</v>
      </c>
      <c r="C70" s="23"/>
      <c r="D70" s="23"/>
      <c r="E70" s="23"/>
      <c r="F70" s="39" t="s">
        <v>110</v>
      </c>
      <c r="G70" s="23" t="s">
        <v>40</v>
      </c>
      <c r="H70" s="91" t="s">
        <v>41</v>
      </c>
      <c r="I70" s="41">
        <v>1</v>
      </c>
      <c r="J70" s="41" t="s">
        <v>42</v>
      </c>
      <c r="K70" s="92">
        <v>41</v>
      </c>
      <c r="L70" s="94">
        <v>0.19</v>
      </c>
      <c r="M70" s="26"/>
    </row>
    <row r="71" spans="1:13" ht="15" customHeight="1" x14ac:dyDescent="0.25">
      <c r="A71" s="38" t="s">
        <v>111</v>
      </c>
      <c r="B71" s="23">
        <v>0.5</v>
      </c>
      <c r="C71" s="23"/>
      <c r="D71" s="23"/>
      <c r="E71" s="23"/>
      <c r="F71" s="39" t="s">
        <v>112</v>
      </c>
      <c r="G71" s="23" t="s">
        <v>40</v>
      </c>
      <c r="H71" s="91" t="s">
        <v>41</v>
      </c>
      <c r="I71" s="41">
        <v>1</v>
      </c>
      <c r="J71" s="41" t="s">
        <v>42</v>
      </c>
      <c r="K71" s="92">
        <v>35</v>
      </c>
      <c r="L71" s="94">
        <v>0.19</v>
      </c>
      <c r="M71" s="26"/>
    </row>
    <row r="72" spans="1:13" ht="15" customHeight="1" x14ac:dyDescent="0.25">
      <c r="A72" s="38" t="s">
        <v>99</v>
      </c>
      <c r="B72" s="23">
        <v>6.5</v>
      </c>
      <c r="C72" s="23">
        <v>30</v>
      </c>
      <c r="D72" s="23">
        <v>60</v>
      </c>
      <c r="E72" s="23">
        <v>50</v>
      </c>
      <c r="F72" s="39" t="s">
        <v>100</v>
      </c>
      <c r="G72" s="23" t="s">
        <v>40</v>
      </c>
      <c r="H72" s="91" t="s">
        <v>41</v>
      </c>
      <c r="I72" s="41">
        <v>1</v>
      </c>
      <c r="J72" s="41" t="s">
        <v>42</v>
      </c>
      <c r="K72" s="92">
        <v>572</v>
      </c>
      <c r="L72" s="94">
        <v>0.19</v>
      </c>
      <c r="M72" s="26"/>
    </row>
    <row r="73" spans="1:13" ht="15" customHeight="1" x14ac:dyDescent="0.25">
      <c r="A73" s="38" t="s">
        <v>113</v>
      </c>
      <c r="B73" s="23">
        <v>0.38</v>
      </c>
      <c r="C73" s="23"/>
      <c r="D73" s="23"/>
      <c r="E73" s="23"/>
      <c r="F73" s="39" t="s">
        <v>114</v>
      </c>
      <c r="G73" s="23" t="s">
        <v>40</v>
      </c>
      <c r="H73" s="91" t="s">
        <v>41</v>
      </c>
      <c r="I73" s="41">
        <v>1</v>
      </c>
      <c r="J73" s="41" t="s">
        <v>42</v>
      </c>
      <c r="K73" s="92">
        <v>284</v>
      </c>
      <c r="L73" s="94">
        <v>0.19</v>
      </c>
      <c r="M73" s="26"/>
    </row>
    <row r="74" spans="1:13" ht="15" customHeight="1" x14ac:dyDescent="0.25">
      <c r="A74" s="38" t="s">
        <v>103</v>
      </c>
      <c r="B74" s="23">
        <v>0.03</v>
      </c>
      <c r="C74" s="23"/>
      <c r="D74" s="23"/>
      <c r="E74" s="23"/>
      <c r="F74" s="39" t="s">
        <v>104</v>
      </c>
      <c r="G74" s="23" t="s">
        <v>40</v>
      </c>
      <c r="H74" s="91" t="s">
        <v>41</v>
      </c>
      <c r="I74" s="41">
        <v>2</v>
      </c>
      <c r="J74" s="41" t="s">
        <v>42</v>
      </c>
      <c r="K74" s="92">
        <v>2.9</v>
      </c>
      <c r="L74" s="94">
        <v>0.19</v>
      </c>
      <c r="M74" s="26"/>
    </row>
    <row r="75" spans="1:13" ht="15" customHeight="1" x14ac:dyDescent="0.25">
      <c r="A75" s="38" t="s">
        <v>111</v>
      </c>
      <c r="B75" s="23">
        <v>0.5</v>
      </c>
      <c r="C75" s="23"/>
      <c r="D75" s="23"/>
      <c r="E75" s="23"/>
      <c r="F75" s="39" t="s">
        <v>112</v>
      </c>
      <c r="G75" s="23" t="s">
        <v>40</v>
      </c>
      <c r="H75" s="91" t="s">
        <v>41</v>
      </c>
      <c r="I75" s="41">
        <v>1</v>
      </c>
      <c r="J75" s="41" t="s">
        <v>42</v>
      </c>
      <c r="K75" s="92">
        <v>35</v>
      </c>
      <c r="L75" s="94">
        <v>0.19</v>
      </c>
      <c r="M75" s="26"/>
    </row>
    <row r="76" spans="1:13" ht="15" customHeight="1" x14ac:dyDescent="0.25">
      <c r="A76" s="38" t="s">
        <v>53</v>
      </c>
      <c r="B76" s="23">
        <v>0.01</v>
      </c>
      <c r="C76" s="23">
        <v>55</v>
      </c>
      <c r="D76" s="23">
        <v>45</v>
      </c>
      <c r="E76" s="23">
        <v>35</v>
      </c>
      <c r="F76" s="39" t="s">
        <v>54</v>
      </c>
      <c r="G76" s="23" t="s">
        <v>40</v>
      </c>
      <c r="H76" s="91" t="s">
        <v>41</v>
      </c>
      <c r="I76" s="41">
        <v>4</v>
      </c>
      <c r="J76" s="41" t="s">
        <v>42</v>
      </c>
      <c r="K76" s="92">
        <v>7</v>
      </c>
      <c r="L76" s="94">
        <v>0.19</v>
      </c>
      <c r="M76" s="26"/>
    </row>
    <row r="77" spans="1:13" ht="15" customHeight="1" x14ac:dyDescent="0.25">
      <c r="A77" s="38" t="s">
        <v>53</v>
      </c>
      <c r="B77" s="23">
        <v>0.01</v>
      </c>
      <c r="C77" s="23"/>
      <c r="D77" s="23"/>
      <c r="E77" s="23"/>
      <c r="F77" s="39" t="s">
        <v>54</v>
      </c>
      <c r="G77" s="23" t="s">
        <v>40</v>
      </c>
      <c r="H77" s="91" t="s">
        <v>41</v>
      </c>
      <c r="I77" s="41">
        <v>4</v>
      </c>
      <c r="J77" s="41" t="s">
        <v>42</v>
      </c>
      <c r="K77" s="92">
        <v>7</v>
      </c>
      <c r="L77" s="94">
        <v>0.19</v>
      </c>
      <c r="M77" s="26"/>
    </row>
    <row r="78" spans="1:13" ht="15" customHeight="1" x14ac:dyDescent="0.25">
      <c r="A78" s="38" t="s">
        <v>55</v>
      </c>
      <c r="B78" s="23">
        <v>0.05</v>
      </c>
      <c r="C78" s="23"/>
      <c r="D78" s="23"/>
      <c r="E78" s="23"/>
      <c r="F78" s="39" t="s">
        <v>56</v>
      </c>
      <c r="G78" s="23" t="s">
        <v>40</v>
      </c>
      <c r="H78" s="91" t="s">
        <v>41</v>
      </c>
      <c r="I78" s="41">
        <v>3</v>
      </c>
      <c r="J78" s="41" t="s">
        <v>42</v>
      </c>
      <c r="K78" s="92">
        <v>7</v>
      </c>
      <c r="L78" s="94">
        <v>0.19</v>
      </c>
      <c r="M78" s="26"/>
    </row>
    <row r="79" spans="1:13" ht="15" customHeight="1" x14ac:dyDescent="0.25">
      <c r="A79" s="38" t="s">
        <v>55</v>
      </c>
      <c r="B79" s="23">
        <v>0.05</v>
      </c>
      <c r="C79" s="23"/>
      <c r="D79" s="23"/>
      <c r="E79" s="23"/>
      <c r="F79" s="39" t="s">
        <v>56</v>
      </c>
      <c r="G79" s="23" t="s">
        <v>40</v>
      </c>
      <c r="H79" s="91" t="s">
        <v>41</v>
      </c>
      <c r="I79" s="41">
        <v>3</v>
      </c>
      <c r="J79" s="41" t="s">
        <v>42</v>
      </c>
      <c r="K79" s="92">
        <v>7</v>
      </c>
      <c r="L79" s="94">
        <v>0.19</v>
      </c>
      <c r="M79" s="26"/>
    </row>
    <row r="80" spans="1:13" ht="15" customHeight="1" x14ac:dyDescent="0.25">
      <c r="A80" s="38" t="s">
        <v>65</v>
      </c>
      <c r="B80" s="23">
        <v>1E-3</v>
      </c>
      <c r="C80" s="23"/>
      <c r="D80" s="23"/>
      <c r="E80" s="23"/>
      <c r="F80" s="39" t="s">
        <v>66</v>
      </c>
      <c r="G80" s="23" t="s">
        <v>40</v>
      </c>
      <c r="H80" s="91" t="s">
        <v>41</v>
      </c>
      <c r="I80" s="41">
        <v>1</v>
      </c>
      <c r="J80" s="41" t="s">
        <v>42</v>
      </c>
      <c r="K80" s="92">
        <v>12</v>
      </c>
      <c r="L80" s="94">
        <v>0.19</v>
      </c>
      <c r="M80" s="26"/>
    </row>
    <row r="81" spans="1:13" ht="15" customHeight="1" x14ac:dyDescent="0.25">
      <c r="A81" s="38" t="s">
        <v>63</v>
      </c>
      <c r="B81" s="23">
        <v>0.01</v>
      </c>
      <c r="C81" s="23"/>
      <c r="D81" s="23"/>
      <c r="E81" s="23"/>
      <c r="F81" s="39" t="s">
        <v>64</v>
      </c>
      <c r="G81" s="23" t="s">
        <v>40</v>
      </c>
      <c r="H81" s="91" t="s">
        <v>41</v>
      </c>
      <c r="I81" s="41">
        <v>1</v>
      </c>
      <c r="J81" s="41" t="s">
        <v>42</v>
      </c>
      <c r="K81" s="92">
        <v>3.9</v>
      </c>
      <c r="L81" s="94">
        <v>0.19</v>
      </c>
      <c r="M81" s="26"/>
    </row>
    <row r="82" spans="1:13" ht="15" customHeight="1" x14ac:dyDescent="0.25">
      <c r="A82" s="38" t="s">
        <v>51</v>
      </c>
      <c r="B82" s="23">
        <v>1E-3</v>
      </c>
      <c r="C82" s="23"/>
      <c r="D82" s="23"/>
      <c r="E82" s="23"/>
      <c r="F82" s="39" t="s">
        <v>52</v>
      </c>
      <c r="G82" s="23" t="s">
        <v>40</v>
      </c>
      <c r="H82" s="91" t="s">
        <v>41</v>
      </c>
      <c r="I82" s="41">
        <v>20</v>
      </c>
      <c r="J82" s="41" t="s">
        <v>42</v>
      </c>
      <c r="K82" s="92">
        <v>5</v>
      </c>
      <c r="L82" s="94">
        <v>0.19</v>
      </c>
      <c r="M82" s="26"/>
    </row>
    <row r="83" spans="1:13" ht="15" customHeight="1" x14ac:dyDescent="0.25">
      <c r="A83" s="38" t="s">
        <v>79</v>
      </c>
      <c r="B83" s="23">
        <v>6.0000000000000001E-3</v>
      </c>
      <c r="C83" s="23"/>
      <c r="D83" s="23"/>
      <c r="E83" s="23"/>
      <c r="F83" s="39" t="s">
        <v>80</v>
      </c>
      <c r="G83" s="23" t="s">
        <v>40</v>
      </c>
      <c r="H83" s="91" t="s">
        <v>41</v>
      </c>
      <c r="I83" s="41">
        <v>1</v>
      </c>
      <c r="J83" s="41" t="s">
        <v>42</v>
      </c>
      <c r="K83" s="92">
        <v>7.5</v>
      </c>
      <c r="L83" s="94">
        <v>0.19</v>
      </c>
      <c r="M83" s="26"/>
    </row>
    <row r="84" spans="1:13" ht="15" customHeight="1" x14ac:dyDescent="0.25">
      <c r="A84" s="38" t="s">
        <v>87</v>
      </c>
      <c r="B84" s="23">
        <v>0.05</v>
      </c>
      <c r="C84" s="23"/>
      <c r="D84" s="23"/>
      <c r="E84" s="23"/>
      <c r="F84" s="39" t="s">
        <v>88</v>
      </c>
      <c r="G84" s="23" t="s">
        <v>40</v>
      </c>
      <c r="H84" s="91" t="s">
        <v>41</v>
      </c>
      <c r="I84" s="41">
        <v>4</v>
      </c>
      <c r="J84" s="41" t="s">
        <v>42</v>
      </c>
      <c r="K84" s="92">
        <v>5.9</v>
      </c>
      <c r="L84" s="94">
        <v>0.19</v>
      </c>
      <c r="M84" s="26"/>
    </row>
    <row r="85" spans="1:13" ht="15" customHeight="1" x14ac:dyDescent="0.25">
      <c r="A85" s="38" t="s">
        <v>91</v>
      </c>
      <c r="B85" s="23">
        <v>0.05</v>
      </c>
      <c r="C85" s="23"/>
      <c r="D85" s="23"/>
      <c r="E85" s="23"/>
      <c r="F85" s="39" t="s">
        <v>92</v>
      </c>
      <c r="G85" s="23" t="s">
        <v>40</v>
      </c>
      <c r="H85" s="91" t="s">
        <v>41</v>
      </c>
      <c r="I85" s="41">
        <v>5</v>
      </c>
      <c r="J85" s="41" t="s">
        <v>42</v>
      </c>
      <c r="K85" s="92">
        <v>5.9</v>
      </c>
      <c r="L85" s="94">
        <v>0.19</v>
      </c>
      <c r="M85" s="26"/>
    </row>
    <row r="86" spans="1:13" ht="15" customHeight="1" x14ac:dyDescent="0.25">
      <c r="A86" s="38" t="s">
        <v>89</v>
      </c>
      <c r="B86" s="23">
        <v>0.05</v>
      </c>
      <c r="C86" s="23"/>
      <c r="D86" s="23"/>
      <c r="E86" s="23"/>
      <c r="F86" s="39" t="s">
        <v>90</v>
      </c>
      <c r="G86" s="23" t="s">
        <v>40</v>
      </c>
      <c r="H86" s="91" t="s">
        <v>41</v>
      </c>
      <c r="I86" s="41">
        <v>5</v>
      </c>
      <c r="J86" s="41" t="s">
        <v>42</v>
      </c>
      <c r="K86" s="92">
        <v>5.9</v>
      </c>
      <c r="L86" s="94">
        <v>0.19</v>
      </c>
      <c r="M86" s="26"/>
    </row>
    <row r="87" spans="1:13" ht="15" customHeight="1" x14ac:dyDescent="0.25">
      <c r="A87" s="38" t="s">
        <v>115</v>
      </c>
      <c r="B87" s="23">
        <v>5.8999999999999997E-2</v>
      </c>
      <c r="C87" s="23"/>
      <c r="D87" s="23"/>
      <c r="E87" s="23"/>
      <c r="F87" s="39" t="s">
        <v>116</v>
      </c>
      <c r="G87" s="23" t="s">
        <v>40</v>
      </c>
      <c r="H87" s="91" t="s">
        <v>41</v>
      </c>
      <c r="I87" s="41">
        <v>1</v>
      </c>
      <c r="J87" s="41" t="s">
        <v>42</v>
      </c>
      <c r="K87" s="92">
        <v>5.5</v>
      </c>
      <c r="L87" s="94">
        <v>0.19</v>
      </c>
      <c r="M87" s="26"/>
    </row>
    <row r="88" spans="1:13" ht="15" customHeight="1" x14ac:dyDescent="0.25">
      <c r="A88" s="38" t="s">
        <v>59</v>
      </c>
      <c r="B88" s="23">
        <v>1.0999999999999999E-2</v>
      </c>
      <c r="C88" s="23"/>
      <c r="D88" s="23"/>
      <c r="E88" s="23"/>
      <c r="F88" s="39" t="s">
        <v>60</v>
      </c>
      <c r="G88" s="23" t="s">
        <v>40</v>
      </c>
      <c r="H88" s="91" t="s">
        <v>41</v>
      </c>
      <c r="I88" s="41">
        <v>2</v>
      </c>
      <c r="J88" s="41" t="s">
        <v>42</v>
      </c>
      <c r="K88" s="92">
        <v>12.1</v>
      </c>
      <c r="L88" s="94">
        <v>0.19</v>
      </c>
      <c r="M88" s="26"/>
    </row>
    <row r="89" spans="1:13" ht="15" customHeight="1" x14ac:dyDescent="0.25">
      <c r="A89" s="38" t="s">
        <v>69</v>
      </c>
      <c r="B89" s="23">
        <v>1.0999999999999999E-2</v>
      </c>
      <c r="C89" s="23"/>
      <c r="D89" s="23"/>
      <c r="E89" s="23"/>
      <c r="F89" s="39" t="s">
        <v>70</v>
      </c>
      <c r="G89" s="23" t="s">
        <v>40</v>
      </c>
      <c r="H89" s="91" t="s">
        <v>41</v>
      </c>
      <c r="I89" s="41">
        <v>2</v>
      </c>
      <c r="J89" s="41" t="s">
        <v>42</v>
      </c>
      <c r="K89" s="92">
        <v>10.7</v>
      </c>
      <c r="L89" s="94">
        <v>0.19</v>
      </c>
      <c r="M89" s="26"/>
    </row>
    <row r="90" spans="1:13" ht="15" customHeight="1" x14ac:dyDescent="0.25">
      <c r="A90" s="38" t="s">
        <v>117</v>
      </c>
      <c r="B90" s="23">
        <v>1.0999999999999999E-2</v>
      </c>
      <c r="C90" s="23"/>
      <c r="D90" s="23"/>
      <c r="E90" s="23"/>
      <c r="F90" s="39" t="s">
        <v>118</v>
      </c>
      <c r="G90" s="23" t="s">
        <v>40</v>
      </c>
      <c r="H90" s="91" t="s">
        <v>41</v>
      </c>
      <c r="I90" s="41">
        <v>1</v>
      </c>
      <c r="J90" s="41" t="s">
        <v>42</v>
      </c>
      <c r="K90" s="92">
        <v>11</v>
      </c>
      <c r="L90" s="94">
        <v>0.19</v>
      </c>
      <c r="M90" s="26"/>
    </row>
    <row r="91" spans="1:13" ht="15" customHeight="1" x14ac:dyDescent="0.25">
      <c r="A91" s="38" t="s">
        <v>119</v>
      </c>
      <c r="B91" s="23">
        <v>3.0000000000000001E-3</v>
      </c>
      <c r="C91" s="23"/>
      <c r="D91" s="23"/>
      <c r="E91" s="23"/>
      <c r="F91" s="39" t="s">
        <v>120</v>
      </c>
      <c r="G91" s="23" t="s">
        <v>40</v>
      </c>
      <c r="H91" s="91" t="s">
        <v>41</v>
      </c>
      <c r="I91" s="41">
        <v>1</v>
      </c>
      <c r="J91" s="41" t="s">
        <v>42</v>
      </c>
      <c r="K91" s="92">
        <v>4</v>
      </c>
      <c r="L91" s="94">
        <v>0.19</v>
      </c>
      <c r="M91" s="26"/>
    </row>
    <row r="92" spans="1:13" ht="15" customHeight="1" x14ac:dyDescent="0.25">
      <c r="A92" s="38" t="s">
        <v>121</v>
      </c>
      <c r="B92" s="23">
        <v>1.0999999999999999E-2</v>
      </c>
      <c r="C92" s="23"/>
      <c r="D92" s="23"/>
      <c r="E92" s="23"/>
      <c r="F92" s="39" t="s">
        <v>122</v>
      </c>
      <c r="G92" s="23" t="s">
        <v>40</v>
      </c>
      <c r="H92" s="91" t="s">
        <v>41</v>
      </c>
      <c r="I92" s="41">
        <v>1</v>
      </c>
      <c r="J92" s="41" t="s">
        <v>42</v>
      </c>
      <c r="K92" s="92">
        <v>10.7</v>
      </c>
      <c r="L92" s="94">
        <v>0.19</v>
      </c>
      <c r="M92" s="26"/>
    </row>
    <row r="93" spans="1:13" ht="15" customHeight="1" x14ac:dyDescent="0.25">
      <c r="A93" s="38" t="s">
        <v>57</v>
      </c>
      <c r="B93" s="23">
        <v>1.2E-2</v>
      </c>
      <c r="C93" s="23"/>
      <c r="D93" s="23"/>
      <c r="E93" s="23"/>
      <c r="F93" s="39" t="s">
        <v>58</v>
      </c>
      <c r="G93" s="23" t="s">
        <v>40</v>
      </c>
      <c r="H93" s="91" t="s">
        <v>41</v>
      </c>
      <c r="I93" s="41">
        <v>1</v>
      </c>
      <c r="J93" s="41" t="s">
        <v>42</v>
      </c>
      <c r="K93" s="92">
        <v>23</v>
      </c>
      <c r="L93" s="94">
        <v>0.19</v>
      </c>
      <c r="M93" s="26"/>
    </row>
    <row r="94" spans="1:13" ht="15" customHeight="1" x14ac:dyDescent="0.25">
      <c r="A94" s="38" t="s">
        <v>123</v>
      </c>
      <c r="B94" s="23">
        <v>0.16300000000000001</v>
      </c>
      <c r="C94" s="23"/>
      <c r="D94" s="23"/>
      <c r="E94" s="23"/>
      <c r="F94" s="39" t="s">
        <v>50</v>
      </c>
      <c r="G94" s="23" t="s">
        <v>40</v>
      </c>
      <c r="H94" s="91" t="s">
        <v>41</v>
      </c>
      <c r="I94" s="41">
        <v>4</v>
      </c>
      <c r="J94" s="41" t="s">
        <v>42</v>
      </c>
      <c r="K94" s="92">
        <v>106</v>
      </c>
      <c r="L94" s="94">
        <v>0.19</v>
      </c>
      <c r="M94" s="26"/>
    </row>
    <row r="95" spans="1:13" ht="15" customHeight="1" x14ac:dyDescent="0.25">
      <c r="A95" s="38" t="s">
        <v>71</v>
      </c>
      <c r="B95" s="23">
        <v>3.5</v>
      </c>
      <c r="C95" s="23"/>
      <c r="D95" s="23"/>
      <c r="E95" s="23"/>
      <c r="F95" s="39" t="s">
        <v>72</v>
      </c>
      <c r="G95" s="23" t="s">
        <v>40</v>
      </c>
      <c r="H95" s="91" t="s">
        <v>41</v>
      </c>
      <c r="I95" s="41">
        <v>1</v>
      </c>
      <c r="J95" s="41" t="s">
        <v>42</v>
      </c>
      <c r="K95" s="92">
        <v>227</v>
      </c>
      <c r="L95" s="94">
        <v>0.19</v>
      </c>
      <c r="M95" s="26"/>
    </row>
    <row r="96" spans="1:13" ht="15" customHeight="1" x14ac:dyDescent="0.25">
      <c r="A96" s="38" t="s">
        <v>73</v>
      </c>
      <c r="B96" s="23">
        <v>0.02</v>
      </c>
      <c r="C96" s="23"/>
      <c r="D96" s="23"/>
      <c r="E96" s="23"/>
      <c r="F96" s="39" t="s">
        <v>74</v>
      </c>
      <c r="G96" s="23" t="s">
        <v>40</v>
      </c>
      <c r="H96" s="91" t="s">
        <v>41</v>
      </c>
      <c r="I96" s="41">
        <v>1</v>
      </c>
      <c r="J96" s="41" t="s">
        <v>42</v>
      </c>
      <c r="K96" s="92">
        <v>18</v>
      </c>
      <c r="L96" s="94">
        <v>0.19</v>
      </c>
      <c r="M96" s="26"/>
    </row>
    <row r="97" spans="1:13" ht="15" customHeight="1" x14ac:dyDescent="0.25">
      <c r="A97" s="38" t="s">
        <v>75</v>
      </c>
      <c r="B97" s="23">
        <v>6.9000000000000006E-2</v>
      </c>
      <c r="C97" s="23"/>
      <c r="D97" s="23"/>
      <c r="E97" s="23"/>
      <c r="F97" s="39" t="s">
        <v>76</v>
      </c>
      <c r="G97" s="23" t="s">
        <v>40</v>
      </c>
      <c r="H97" s="91" t="s">
        <v>41</v>
      </c>
      <c r="I97" s="41">
        <v>1</v>
      </c>
      <c r="J97" s="41" t="s">
        <v>42</v>
      </c>
      <c r="K97" s="92">
        <v>23</v>
      </c>
      <c r="L97" s="94">
        <v>0.19</v>
      </c>
      <c r="M97" s="26"/>
    </row>
    <row r="98" spans="1:13" ht="15" customHeight="1" x14ac:dyDescent="0.25">
      <c r="A98" s="38" t="s">
        <v>81</v>
      </c>
      <c r="B98" s="23">
        <v>0.08</v>
      </c>
      <c r="C98" s="23"/>
      <c r="D98" s="23"/>
      <c r="E98" s="23"/>
      <c r="F98" s="39" t="s">
        <v>82</v>
      </c>
      <c r="G98" s="23" t="s">
        <v>40</v>
      </c>
      <c r="H98" s="91" t="s">
        <v>41</v>
      </c>
      <c r="I98" s="41">
        <v>2</v>
      </c>
      <c r="J98" s="41" t="s">
        <v>42</v>
      </c>
      <c r="K98" s="92">
        <v>41</v>
      </c>
      <c r="L98" s="94">
        <v>0.19</v>
      </c>
      <c r="M98" s="26"/>
    </row>
    <row r="99" spans="1:13" ht="15" customHeight="1" x14ac:dyDescent="0.25">
      <c r="A99" s="38" t="s">
        <v>38</v>
      </c>
      <c r="B99" s="23">
        <v>0.497</v>
      </c>
      <c r="C99" s="23"/>
      <c r="D99" s="23"/>
      <c r="E99" s="23"/>
      <c r="F99" s="39" t="s">
        <v>39</v>
      </c>
      <c r="G99" s="23" t="s">
        <v>40</v>
      </c>
      <c r="H99" s="91" t="s">
        <v>41</v>
      </c>
      <c r="I99" s="41">
        <v>2</v>
      </c>
      <c r="J99" s="41" t="s">
        <v>42</v>
      </c>
      <c r="K99" s="92">
        <v>249</v>
      </c>
      <c r="L99" s="94">
        <v>0.19</v>
      </c>
      <c r="M99" s="26"/>
    </row>
    <row r="100" spans="1:13" ht="15" customHeight="1" x14ac:dyDescent="0.25">
      <c r="A100" s="38" t="s">
        <v>77</v>
      </c>
      <c r="B100" s="23">
        <v>0.432</v>
      </c>
      <c r="C100" s="23"/>
      <c r="D100" s="23"/>
      <c r="E100" s="23"/>
      <c r="F100" s="39" t="s">
        <v>78</v>
      </c>
      <c r="G100" s="23" t="s">
        <v>40</v>
      </c>
      <c r="H100" s="91" t="s">
        <v>41</v>
      </c>
      <c r="I100" s="41">
        <v>2</v>
      </c>
      <c r="J100" s="41" t="s">
        <v>42</v>
      </c>
      <c r="K100" s="92">
        <v>33</v>
      </c>
      <c r="L100" s="94">
        <v>0.19</v>
      </c>
      <c r="M100" s="26"/>
    </row>
    <row r="101" spans="1:13" ht="15" customHeight="1" x14ac:dyDescent="0.25">
      <c r="A101" s="38" t="s">
        <v>83</v>
      </c>
      <c r="B101" s="23">
        <v>3.5000000000000003E-2</v>
      </c>
      <c r="C101" s="23"/>
      <c r="D101" s="23"/>
      <c r="E101" s="23"/>
      <c r="F101" s="39" t="s">
        <v>84</v>
      </c>
      <c r="G101" s="23" t="s">
        <v>40</v>
      </c>
      <c r="H101" s="91" t="s">
        <v>41</v>
      </c>
      <c r="I101" s="41">
        <v>4</v>
      </c>
      <c r="J101" s="41" t="s">
        <v>42</v>
      </c>
      <c r="K101" s="92">
        <v>7.3</v>
      </c>
      <c r="L101" s="94">
        <v>0.19</v>
      </c>
      <c r="M101" s="26"/>
    </row>
    <row r="102" spans="1:13" ht="15" customHeight="1" x14ac:dyDescent="0.25">
      <c r="A102" s="38" t="s">
        <v>67</v>
      </c>
      <c r="B102" s="23">
        <v>1.9E-2</v>
      </c>
      <c r="C102" s="23"/>
      <c r="D102" s="23"/>
      <c r="E102" s="23"/>
      <c r="F102" s="39" t="s">
        <v>68</v>
      </c>
      <c r="G102" s="23" t="s">
        <v>40</v>
      </c>
      <c r="H102" s="91" t="s">
        <v>41</v>
      </c>
      <c r="I102" s="41">
        <v>2</v>
      </c>
      <c r="J102" s="41" t="s">
        <v>42</v>
      </c>
      <c r="K102" s="92">
        <v>18</v>
      </c>
      <c r="L102" s="94">
        <v>0.19</v>
      </c>
      <c r="M102" s="26"/>
    </row>
    <row r="103" spans="1:13" ht="15" customHeight="1" x14ac:dyDescent="0.25">
      <c r="A103" s="38" t="s">
        <v>43</v>
      </c>
      <c r="B103" s="23">
        <v>0.49399999999999999</v>
      </c>
      <c r="C103" s="23"/>
      <c r="D103" s="23"/>
      <c r="E103" s="23"/>
      <c r="F103" s="39" t="s">
        <v>44</v>
      </c>
      <c r="G103" s="23" t="s">
        <v>40</v>
      </c>
      <c r="H103" s="91" t="s">
        <v>41</v>
      </c>
      <c r="I103" s="41">
        <v>1</v>
      </c>
      <c r="J103" s="41" t="s">
        <v>42</v>
      </c>
      <c r="K103" s="92">
        <v>312</v>
      </c>
      <c r="L103" s="94">
        <v>0.19</v>
      </c>
      <c r="M103" s="26"/>
    </row>
    <row r="104" spans="1:13" ht="15" customHeight="1" x14ac:dyDescent="0.25">
      <c r="A104" s="38" t="s">
        <v>124</v>
      </c>
      <c r="B104" s="23">
        <v>0.02</v>
      </c>
      <c r="C104" s="23"/>
      <c r="D104" s="23"/>
      <c r="E104" s="23"/>
      <c r="F104" s="39" t="s">
        <v>125</v>
      </c>
      <c r="G104" s="23" t="s">
        <v>40</v>
      </c>
      <c r="H104" s="91" t="s">
        <v>41</v>
      </c>
      <c r="I104" s="41">
        <v>1</v>
      </c>
      <c r="J104" s="41" t="s">
        <v>42</v>
      </c>
      <c r="K104" s="92">
        <v>50</v>
      </c>
      <c r="L104" s="94">
        <v>0.19</v>
      </c>
      <c r="M104" s="26"/>
    </row>
    <row r="105" spans="1:13" ht="15" customHeight="1" x14ac:dyDescent="0.25">
      <c r="A105" s="38" t="s">
        <v>126</v>
      </c>
      <c r="B105" s="23">
        <v>0.03</v>
      </c>
      <c r="C105" s="23"/>
      <c r="D105" s="23"/>
      <c r="E105" s="23"/>
      <c r="F105" s="39" t="s">
        <v>127</v>
      </c>
      <c r="G105" s="23" t="s">
        <v>40</v>
      </c>
      <c r="H105" s="91" t="s">
        <v>41</v>
      </c>
      <c r="I105" s="41">
        <v>1</v>
      </c>
      <c r="J105" s="41" t="s">
        <v>42</v>
      </c>
      <c r="K105" s="92">
        <v>70</v>
      </c>
      <c r="L105" s="94">
        <v>0.19</v>
      </c>
      <c r="M105" s="93"/>
    </row>
    <row r="106" spans="1:13" ht="15" customHeight="1" x14ac:dyDescent="0.25">
      <c r="A106" s="38" t="s">
        <v>47</v>
      </c>
      <c r="B106" s="23">
        <v>1.5</v>
      </c>
      <c r="C106" s="23"/>
      <c r="D106" s="23"/>
      <c r="E106" s="23"/>
      <c r="F106" s="39" t="s">
        <v>48</v>
      </c>
      <c r="G106" s="23" t="s">
        <v>40</v>
      </c>
      <c r="H106" s="91" t="s">
        <v>41</v>
      </c>
      <c r="I106" s="41">
        <v>1</v>
      </c>
      <c r="J106" s="41" t="s">
        <v>42</v>
      </c>
      <c r="K106" s="92">
        <v>739</v>
      </c>
      <c r="L106" s="94">
        <v>0.19</v>
      </c>
      <c r="M106" s="93"/>
    </row>
    <row r="107" spans="1:13" ht="15" x14ac:dyDescent="0.25">
      <c r="A107" s="96" t="s">
        <v>128</v>
      </c>
      <c r="B107" s="23">
        <v>0.123</v>
      </c>
      <c r="C107" s="23"/>
      <c r="D107" s="23"/>
      <c r="E107" s="23"/>
      <c r="F107" s="23" t="s">
        <v>129</v>
      </c>
      <c r="G107" s="23" t="s">
        <v>40</v>
      </c>
      <c r="H107" s="23" t="s">
        <v>41</v>
      </c>
      <c r="I107" s="96">
        <v>1</v>
      </c>
      <c r="J107" s="96" t="s">
        <v>42</v>
      </c>
      <c r="K107" s="23">
        <v>22</v>
      </c>
      <c r="L107" s="95">
        <v>0.19</v>
      </c>
      <c r="M107"/>
    </row>
    <row r="108" spans="1:13" ht="15" x14ac:dyDescent="0.25">
      <c r="A108" s="96" t="s">
        <v>130</v>
      </c>
      <c r="B108" s="23">
        <v>0.5</v>
      </c>
      <c r="C108" s="23"/>
      <c r="D108" s="23"/>
      <c r="E108" s="23"/>
      <c r="F108" s="23" t="s">
        <v>131</v>
      </c>
      <c r="G108" s="23" t="s">
        <v>40</v>
      </c>
      <c r="H108" s="23" t="s">
        <v>41</v>
      </c>
      <c r="I108" s="96">
        <v>1</v>
      </c>
      <c r="J108" s="96" t="s">
        <v>42</v>
      </c>
      <c r="K108" s="23">
        <v>37</v>
      </c>
      <c r="L108" s="95">
        <v>0.19</v>
      </c>
      <c r="M108"/>
    </row>
    <row r="109" spans="1:13" ht="15" x14ac:dyDescent="0.25">
      <c r="A109" s="96" t="s">
        <v>59</v>
      </c>
      <c r="B109" s="23">
        <v>1.0999999999999999E-2</v>
      </c>
      <c r="C109" s="23">
        <v>20</v>
      </c>
      <c r="D109" s="23">
        <v>20</v>
      </c>
      <c r="E109" s="23">
        <v>20</v>
      </c>
      <c r="F109" s="23" t="s">
        <v>60</v>
      </c>
      <c r="G109" s="23" t="s">
        <v>40</v>
      </c>
      <c r="H109" s="23" t="s">
        <v>41</v>
      </c>
      <c r="I109" s="96">
        <v>1</v>
      </c>
      <c r="J109" s="96" t="s">
        <v>42</v>
      </c>
      <c r="K109" s="23">
        <v>12.1</v>
      </c>
      <c r="L109" s="95">
        <v>0.19</v>
      </c>
      <c r="M109"/>
    </row>
    <row r="110" spans="1:13" ht="15" x14ac:dyDescent="0.25">
      <c r="A110" s="96" t="s">
        <v>69</v>
      </c>
      <c r="B110" s="23">
        <v>1.0999999999999999E-2</v>
      </c>
      <c r="C110" s="23"/>
      <c r="D110" s="23"/>
      <c r="E110" s="23"/>
      <c r="F110" s="23" t="s">
        <v>70</v>
      </c>
      <c r="G110" s="23" t="s">
        <v>40</v>
      </c>
      <c r="H110" s="23" t="s">
        <v>41</v>
      </c>
      <c r="I110" s="96">
        <v>1</v>
      </c>
      <c r="J110" s="96" t="s">
        <v>42</v>
      </c>
      <c r="K110" s="23">
        <v>10.7</v>
      </c>
      <c r="L110" s="95">
        <v>0.19</v>
      </c>
      <c r="M110"/>
    </row>
    <row r="111" spans="1:13" ht="15" x14ac:dyDescent="0.25">
      <c r="A111" s="96" t="s">
        <v>117</v>
      </c>
      <c r="B111" s="23">
        <v>1.0999999999999999E-2</v>
      </c>
      <c r="C111" s="23"/>
      <c r="D111" s="23"/>
      <c r="E111" s="23"/>
      <c r="F111" s="23" t="s">
        <v>118</v>
      </c>
      <c r="G111" s="23" t="s">
        <v>40</v>
      </c>
      <c r="H111" s="23" t="s">
        <v>41</v>
      </c>
      <c r="I111" s="96">
        <v>1</v>
      </c>
      <c r="J111" s="96" t="s">
        <v>42</v>
      </c>
      <c r="K111" s="23">
        <v>11</v>
      </c>
      <c r="L111" s="95">
        <v>0.19</v>
      </c>
      <c r="M111"/>
    </row>
    <row r="112" spans="1:13" ht="15" x14ac:dyDescent="0.25">
      <c r="A112" s="96" t="s">
        <v>121</v>
      </c>
      <c r="B112" s="23">
        <v>1.0999999999999999E-2</v>
      </c>
      <c r="C112" s="23"/>
      <c r="D112" s="23"/>
      <c r="E112" s="23"/>
      <c r="F112" s="23" t="s">
        <v>122</v>
      </c>
      <c r="G112" s="23" t="s">
        <v>40</v>
      </c>
      <c r="H112" s="23" t="s">
        <v>41</v>
      </c>
      <c r="I112" s="96">
        <v>1</v>
      </c>
      <c r="J112" s="96" t="s">
        <v>42</v>
      </c>
      <c r="K112" s="23">
        <v>10.7</v>
      </c>
      <c r="L112" s="95">
        <v>0.19</v>
      </c>
      <c r="M112"/>
    </row>
    <row r="113" spans="1:13" ht="15" x14ac:dyDescent="0.25">
      <c r="A113" s="96" t="s">
        <v>38</v>
      </c>
      <c r="B113" s="23">
        <v>0.497</v>
      </c>
      <c r="C113" s="23"/>
      <c r="D113" s="23"/>
      <c r="E113" s="23"/>
      <c r="F113" s="23" t="s">
        <v>39</v>
      </c>
      <c r="G113" s="23" t="s">
        <v>40</v>
      </c>
      <c r="H113" s="23" t="s">
        <v>41</v>
      </c>
      <c r="I113" s="96">
        <v>1</v>
      </c>
      <c r="J113" s="96" t="s">
        <v>42</v>
      </c>
      <c r="K113" s="23">
        <v>249</v>
      </c>
      <c r="L113" s="95">
        <v>0.19</v>
      </c>
      <c r="M113"/>
    </row>
    <row r="114" spans="1:13" ht="15" x14ac:dyDescent="0.25">
      <c r="A114" s="96" t="s">
        <v>77</v>
      </c>
      <c r="B114" s="23">
        <v>0.432</v>
      </c>
      <c r="C114" s="23"/>
      <c r="D114" s="23"/>
      <c r="E114" s="23"/>
      <c r="F114" s="23" t="s">
        <v>78</v>
      </c>
      <c r="G114" s="23" t="s">
        <v>40</v>
      </c>
      <c r="H114" s="23" t="s">
        <v>41</v>
      </c>
      <c r="I114" s="96">
        <v>1</v>
      </c>
      <c r="J114" s="96" t="s">
        <v>42</v>
      </c>
      <c r="K114" s="23">
        <v>33</v>
      </c>
      <c r="L114" s="95">
        <v>0.19</v>
      </c>
      <c r="M114"/>
    </row>
    <row r="115" spans="1:13" ht="15" x14ac:dyDescent="0.25">
      <c r="A115" s="96" t="s">
        <v>67</v>
      </c>
      <c r="B115" s="23">
        <v>1.9E-2</v>
      </c>
      <c r="C115" s="23"/>
      <c r="D115" s="23"/>
      <c r="E115" s="23"/>
      <c r="F115" s="23" t="s">
        <v>68</v>
      </c>
      <c r="G115" s="23" t="s">
        <v>40</v>
      </c>
      <c r="H115" s="23" t="s">
        <v>41</v>
      </c>
      <c r="I115" s="96">
        <v>1</v>
      </c>
      <c r="J115" s="96" t="s">
        <v>42</v>
      </c>
      <c r="K115" s="23">
        <v>18</v>
      </c>
      <c r="L115" s="95">
        <v>0.19</v>
      </c>
      <c r="M115"/>
    </row>
    <row r="116" spans="1:13" ht="15" x14ac:dyDescent="0.25">
      <c r="A116" s="96" t="s">
        <v>132</v>
      </c>
      <c r="B116" s="23">
        <v>0.25700000000000001</v>
      </c>
      <c r="C116" s="23">
        <v>10</v>
      </c>
      <c r="D116" s="23">
        <v>10</v>
      </c>
      <c r="E116" s="23">
        <v>10</v>
      </c>
      <c r="F116" s="23" t="s">
        <v>133</v>
      </c>
      <c r="G116" s="23" t="s">
        <v>40</v>
      </c>
      <c r="H116" s="23" t="s">
        <v>41</v>
      </c>
      <c r="I116" s="96">
        <v>1</v>
      </c>
      <c r="J116" s="96" t="s">
        <v>42</v>
      </c>
      <c r="K116" s="23">
        <v>260</v>
      </c>
      <c r="L116" s="95">
        <v>0.19</v>
      </c>
      <c r="M116"/>
    </row>
    <row r="117" spans="1:13" ht="15" x14ac:dyDescent="0.25">
      <c r="A117" s="96" t="s">
        <v>134</v>
      </c>
      <c r="B117" s="23">
        <v>0.4</v>
      </c>
      <c r="C117" s="23">
        <v>1</v>
      </c>
      <c r="D117" s="23">
        <v>2</v>
      </c>
      <c r="E117" s="23">
        <v>1</v>
      </c>
      <c r="F117" s="23" t="s">
        <v>135</v>
      </c>
      <c r="G117" s="23" t="s">
        <v>40</v>
      </c>
      <c r="H117" s="23" t="s">
        <v>41</v>
      </c>
      <c r="I117" s="96">
        <v>1</v>
      </c>
      <c r="J117" s="96" t="s">
        <v>42</v>
      </c>
      <c r="K117" s="23">
        <v>2.13</v>
      </c>
      <c r="L117" s="95">
        <v>0.19</v>
      </c>
      <c r="M117"/>
    </row>
    <row r="118" spans="1:13" ht="15" x14ac:dyDescent="0.25">
      <c r="A118" s="96" t="s">
        <v>136</v>
      </c>
      <c r="B118" s="23">
        <v>3.9E-2</v>
      </c>
      <c r="C118" s="23">
        <v>10</v>
      </c>
      <c r="D118" s="23">
        <v>5</v>
      </c>
      <c r="E118" s="23">
        <v>0.5</v>
      </c>
      <c r="F118" s="23" t="s">
        <v>137</v>
      </c>
      <c r="G118" s="23" t="s">
        <v>40</v>
      </c>
      <c r="H118" s="23" t="s">
        <v>41</v>
      </c>
      <c r="I118" s="96">
        <v>1</v>
      </c>
      <c r="J118" s="96" t="s">
        <v>42</v>
      </c>
      <c r="K118" s="23">
        <v>32</v>
      </c>
      <c r="L118" s="95">
        <v>0.19</v>
      </c>
      <c r="M118"/>
    </row>
    <row r="119" spans="1:13" ht="15" x14ac:dyDescent="0.25">
      <c r="A119" s="96" t="s">
        <v>138</v>
      </c>
      <c r="B119" s="23">
        <v>0</v>
      </c>
      <c r="C119" s="23">
        <v>0</v>
      </c>
      <c r="D119" s="23">
        <v>0</v>
      </c>
      <c r="E119" s="23">
        <v>0</v>
      </c>
      <c r="F119" s="23" t="s">
        <v>139</v>
      </c>
      <c r="G119" s="23" t="s">
        <v>40</v>
      </c>
      <c r="H119" s="23" t="s">
        <v>41</v>
      </c>
      <c r="I119" s="96">
        <v>1</v>
      </c>
      <c r="J119" s="96" t="s">
        <v>42</v>
      </c>
      <c r="K119" s="23">
        <v>475</v>
      </c>
      <c r="L119" s="95">
        <v>0.19</v>
      </c>
      <c r="M119"/>
    </row>
    <row r="120" spans="1:13" ht="15" x14ac:dyDescent="0.25">
      <c r="A120" s="96" t="s">
        <v>71</v>
      </c>
      <c r="B120" s="23">
        <v>3.5</v>
      </c>
      <c r="C120" s="23">
        <v>150</v>
      </c>
      <c r="D120" s="23">
        <v>40</v>
      </c>
      <c r="E120" s="23">
        <v>40</v>
      </c>
      <c r="F120" s="23" t="s">
        <v>72</v>
      </c>
      <c r="G120" s="23" t="s">
        <v>40</v>
      </c>
      <c r="H120" s="23" t="s">
        <v>41</v>
      </c>
      <c r="I120" s="96">
        <v>1</v>
      </c>
      <c r="J120" s="96" t="s">
        <v>42</v>
      </c>
      <c r="K120" s="23">
        <v>227</v>
      </c>
      <c r="L120" s="95">
        <v>0.19</v>
      </c>
      <c r="M120"/>
    </row>
    <row r="121" spans="1:13" ht="15" x14ac:dyDescent="0.25">
      <c r="A121" s="96" t="s">
        <v>38</v>
      </c>
      <c r="B121" s="23">
        <v>0.497</v>
      </c>
      <c r="C121" s="23"/>
      <c r="D121" s="23"/>
      <c r="E121" s="23"/>
      <c r="F121" s="23" t="s">
        <v>39</v>
      </c>
      <c r="G121" s="23" t="s">
        <v>40</v>
      </c>
      <c r="H121" s="23" t="s">
        <v>41</v>
      </c>
      <c r="I121" s="96">
        <v>1</v>
      </c>
      <c r="J121" s="96" t="s">
        <v>42</v>
      </c>
      <c r="K121" s="23">
        <v>249</v>
      </c>
      <c r="L121" s="95">
        <v>0.19</v>
      </c>
      <c r="M121"/>
    </row>
    <row r="122" spans="1:13" ht="15" x14ac:dyDescent="0.25">
      <c r="A122" s="96" t="s">
        <v>67</v>
      </c>
      <c r="B122" s="23">
        <v>1.9E-2</v>
      </c>
      <c r="C122" s="23"/>
      <c r="D122" s="23"/>
      <c r="E122" s="23"/>
      <c r="F122" s="23" t="s">
        <v>68</v>
      </c>
      <c r="G122" s="23" t="s">
        <v>40</v>
      </c>
      <c r="H122" s="23" t="s">
        <v>41</v>
      </c>
      <c r="I122" s="96">
        <v>1</v>
      </c>
      <c r="J122" s="96" t="s">
        <v>42</v>
      </c>
      <c r="K122" s="23">
        <v>18</v>
      </c>
      <c r="L122" s="95">
        <v>0.19</v>
      </c>
      <c r="M122"/>
    </row>
    <row r="123" spans="1:13" ht="15" x14ac:dyDescent="0.25">
      <c r="A123" s="96" t="s">
        <v>59</v>
      </c>
      <c r="B123" s="23">
        <v>1.0999999999999999E-2</v>
      </c>
      <c r="C123" s="23"/>
      <c r="D123" s="23"/>
      <c r="E123" s="23"/>
      <c r="F123" s="23" t="s">
        <v>60</v>
      </c>
      <c r="G123" s="23" t="s">
        <v>40</v>
      </c>
      <c r="H123" s="23" t="s">
        <v>41</v>
      </c>
      <c r="I123" s="96">
        <v>1</v>
      </c>
      <c r="J123" s="96" t="s">
        <v>42</v>
      </c>
      <c r="K123" s="23">
        <v>12.1</v>
      </c>
      <c r="L123" s="95">
        <v>0.19</v>
      </c>
      <c r="M123"/>
    </row>
    <row r="124" spans="1:13" ht="15" x14ac:dyDescent="0.25">
      <c r="A124" s="96" t="s">
        <v>61</v>
      </c>
      <c r="B124" s="23">
        <v>0.22</v>
      </c>
      <c r="C124" s="23"/>
      <c r="D124" s="23"/>
      <c r="E124" s="23"/>
      <c r="F124" s="23" t="s">
        <v>62</v>
      </c>
      <c r="G124" s="23" t="s">
        <v>40</v>
      </c>
      <c r="H124" s="23" t="s">
        <v>41</v>
      </c>
      <c r="I124" s="96">
        <v>1</v>
      </c>
      <c r="J124" s="96" t="s">
        <v>42</v>
      </c>
      <c r="K124" s="23">
        <v>6</v>
      </c>
      <c r="L124" s="95">
        <v>0.19</v>
      </c>
      <c r="M124"/>
    </row>
    <row r="125" spans="1:13" ht="15" x14ac:dyDescent="0.25">
      <c r="A125" s="96" t="s">
        <v>57</v>
      </c>
      <c r="B125" s="23">
        <v>1.2E-2</v>
      </c>
      <c r="C125" s="23"/>
      <c r="D125" s="23"/>
      <c r="E125" s="23"/>
      <c r="F125" s="23" t="s">
        <v>58</v>
      </c>
      <c r="G125" s="23" t="s">
        <v>40</v>
      </c>
      <c r="H125" s="23" t="s">
        <v>41</v>
      </c>
      <c r="I125" s="96">
        <v>1</v>
      </c>
      <c r="J125" s="96" t="s">
        <v>42</v>
      </c>
      <c r="K125" s="23">
        <v>23</v>
      </c>
      <c r="L125" s="95">
        <v>0.19</v>
      </c>
      <c r="M125"/>
    </row>
    <row r="126" spans="1:13" ht="15" x14ac:dyDescent="0.25">
      <c r="A126" s="96" t="s">
        <v>49</v>
      </c>
      <c r="B126" s="23">
        <v>0.16300000000000001</v>
      </c>
      <c r="C126" s="23"/>
      <c r="D126" s="23"/>
      <c r="E126" s="23"/>
      <c r="F126" s="23" t="s">
        <v>50</v>
      </c>
      <c r="G126" s="23" t="s">
        <v>40</v>
      </c>
      <c r="H126" s="23" t="s">
        <v>41</v>
      </c>
      <c r="I126" s="96">
        <v>4</v>
      </c>
      <c r="J126" s="96" t="s">
        <v>42</v>
      </c>
      <c r="K126" s="23">
        <v>119</v>
      </c>
      <c r="L126" s="95">
        <v>0.19</v>
      </c>
      <c r="M126"/>
    </row>
    <row r="127" spans="1:13" ht="15" x14ac:dyDescent="0.25">
      <c r="A127" s="96" t="s">
        <v>83</v>
      </c>
      <c r="B127" s="23">
        <v>3.5000000000000003E-2</v>
      </c>
      <c r="C127" s="23"/>
      <c r="D127" s="23"/>
      <c r="E127" s="23"/>
      <c r="F127" s="23" t="s">
        <v>84</v>
      </c>
      <c r="G127" s="23" t="s">
        <v>40</v>
      </c>
      <c r="H127" s="23" t="s">
        <v>41</v>
      </c>
      <c r="I127" s="96">
        <v>4</v>
      </c>
      <c r="J127" s="96" t="s">
        <v>42</v>
      </c>
      <c r="K127" s="23">
        <v>7.3</v>
      </c>
      <c r="L127" s="95">
        <v>0.19</v>
      </c>
      <c r="M127"/>
    </row>
    <row r="128" spans="1:13" ht="15" x14ac:dyDescent="0.25">
      <c r="A128" s="96" t="s">
        <v>47</v>
      </c>
      <c r="B128" s="23">
        <v>1.5</v>
      </c>
      <c r="C128" s="23"/>
      <c r="D128" s="23"/>
      <c r="E128" s="23"/>
      <c r="F128" s="23" t="s">
        <v>48</v>
      </c>
      <c r="G128" s="23" t="s">
        <v>40</v>
      </c>
      <c r="H128" s="23" t="s">
        <v>41</v>
      </c>
      <c r="I128" s="96">
        <v>1</v>
      </c>
      <c r="J128" s="96" t="s">
        <v>42</v>
      </c>
      <c r="K128" s="23">
        <v>739</v>
      </c>
      <c r="L128" s="95">
        <v>0.19</v>
      </c>
      <c r="M128"/>
    </row>
    <row r="129" spans="1:13" ht="15" x14ac:dyDescent="0.25">
      <c r="A129" s="96" t="s">
        <v>87</v>
      </c>
      <c r="B129" s="23">
        <v>0.05</v>
      </c>
      <c r="C129" s="23"/>
      <c r="D129" s="23"/>
      <c r="E129" s="23"/>
      <c r="F129" s="23" t="s">
        <v>88</v>
      </c>
      <c r="G129" s="23" t="s">
        <v>40</v>
      </c>
      <c r="H129" s="23" t="s">
        <v>41</v>
      </c>
      <c r="I129" s="96">
        <v>4</v>
      </c>
      <c r="J129" s="96" t="s">
        <v>42</v>
      </c>
      <c r="K129" s="23">
        <v>5.9</v>
      </c>
      <c r="L129" s="95">
        <v>0.19</v>
      </c>
      <c r="M129"/>
    </row>
    <row r="130" spans="1:13" ht="15" x14ac:dyDescent="0.25">
      <c r="A130" s="96" t="s">
        <v>91</v>
      </c>
      <c r="B130" s="23">
        <v>0.05</v>
      </c>
      <c r="C130" s="23"/>
      <c r="D130" s="23"/>
      <c r="E130" s="23"/>
      <c r="F130" s="23" t="s">
        <v>92</v>
      </c>
      <c r="G130" s="23" t="s">
        <v>40</v>
      </c>
      <c r="H130" s="23" t="s">
        <v>41</v>
      </c>
      <c r="I130" s="96">
        <v>5</v>
      </c>
      <c r="J130" s="96" t="s">
        <v>42</v>
      </c>
      <c r="K130" s="23">
        <v>5.9</v>
      </c>
      <c r="L130" s="95">
        <v>0.19</v>
      </c>
      <c r="M130"/>
    </row>
    <row r="131" spans="1:13" ht="15" x14ac:dyDescent="0.25">
      <c r="A131" s="96" t="s">
        <v>89</v>
      </c>
      <c r="B131" s="23">
        <v>0.05</v>
      </c>
      <c r="C131" s="23"/>
      <c r="D131" s="23"/>
      <c r="E131" s="23"/>
      <c r="F131" s="23" t="s">
        <v>90</v>
      </c>
      <c r="G131" s="23" t="s">
        <v>40</v>
      </c>
      <c r="H131" s="23" t="s">
        <v>41</v>
      </c>
      <c r="I131" s="96">
        <v>5</v>
      </c>
      <c r="J131" s="96" t="s">
        <v>42</v>
      </c>
      <c r="K131" s="23">
        <v>5.9</v>
      </c>
      <c r="L131" s="95">
        <v>0.19</v>
      </c>
      <c r="M131"/>
    </row>
    <row r="132" spans="1:13" ht="15" x14ac:dyDescent="0.25">
      <c r="A132" s="96" t="s">
        <v>43</v>
      </c>
      <c r="B132" s="23">
        <v>0.49399999999999999</v>
      </c>
      <c r="C132" s="23"/>
      <c r="D132" s="23"/>
      <c r="E132" s="23"/>
      <c r="F132" s="23" t="s">
        <v>44</v>
      </c>
      <c r="G132" s="23" t="s">
        <v>40</v>
      </c>
      <c r="H132" s="23" t="s">
        <v>41</v>
      </c>
      <c r="I132" s="96">
        <v>1</v>
      </c>
      <c r="J132" s="96" t="s">
        <v>42</v>
      </c>
      <c r="K132" s="23">
        <v>312</v>
      </c>
      <c r="L132" s="95">
        <v>0.19</v>
      </c>
      <c r="M132"/>
    </row>
    <row r="133" spans="1:13" ht="15" x14ac:dyDescent="0.25">
      <c r="A133" s="96" t="s">
        <v>81</v>
      </c>
      <c r="B133" s="23">
        <v>0.08</v>
      </c>
      <c r="C133" s="23"/>
      <c r="D133" s="23"/>
      <c r="E133" s="23"/>
      <c r="F133" s="23" t="s">
        <v>82</v>
      </c>
      <c r="G133" s="23" t="s">
        <v>40</v>
      </c>
      <c r="H133" s="23" t="s">
        <v>41</v>
      </c>
      <c r="I133" s="96">
        <v>1</v>
      </c>
      <c r="J133" s="96" t="s">
        <v>42</v>
      </c>
      <c r="K133" s="23">
        <v>41</v>
      </c>
      <c r="L133" s="95">
        <v>0.19</v>
      </c>
      <c r="M133"/>
    </row>
    <row r="134" spans="1:13" ht="15" x14ac:dyDescent="0.25">
      <c r="A134" s="96" t="s">
        <v>77</v>
      </c>
      <c r="B134" s="23">
        <v>0.432</v>
      </c>
      <c r="C134" s="23"/>
      <c r="D134" s="23"/>
      <c r="E134" s="23"/>
      <c r="F134" s="23" t="s">
        <v>78</v>
      </c>
      <c r="G134" s="23" t="s">
        <v>40</v>
      </c>
      <c r="H134" s="23" t="s">
        <v>41</v>
      </c>
      <c r="I134" s="96">
        <v>1</v>
      </c>
      <c r="J134" s="96" t="s">
        <v>42</v>
      </c>
      <c r="K134" s="23">
        <v>33</v>
      </c>
      <c r="L134" s="95">
        <v>0.19</v>
      </c>
      <c r="M134"/>
    </row>
    <row r="135" spans="1:13" ht="15" x14ac:dyDescent="0.25">
      <c r="A135" s="96" t="s">
        <v>65</v>
      </c>
      <c r="B135" s="23">
        <v>1E-3</v>
      </c>
      <c r="C135" s="23"/>
      <c r="D135" s="23"/>
      <c r="E135" s="23"/>
      <c r="F135" s="23" t="s">
        <v>66</v>
      </c>
      <c r="G135" s="23" t="s">
        <v>40</v>
      </c>
      <c r="H135" s="23" t="s">
        <v>41</v>
      </c>
      <c r="I135" s="96">
        <v>1</v>
      </c>
      <c r="J135" s="96" t="s">
        <v>42</v>
      </c>
      <c r="K135" s="23">
        <v>12</v>
      </c>
      <c r="L135" s="95">
        <v>0.19</v>
      </c>
      <c r="M135"/>
    </row>
    <row r="136" spans="1:13" ht="15" x14ac:dyDescent="0.25">
      <c r="A136" s="96" t="s">
        <v>53</v>
      </c>
      <c r="B136" s="23">
        <v>0.01</v>
      </c>
      <c r="C136" s="23"/>
      <c r="D136" s="23"/>
      <c r="E136" s="23"/>
      <c r="F136" s="23" t="s">
        <v>54</v>
      </c>
      <c r="G136" s="23" t="s">
        <v>40</v>
      </c>
      <c r="H136" s="23" t="s">
        <v>41</v>
      </c>
      <c r="I136" s="96">
        <v>4</v>
      </c>
      <c r="J136" s="96" t="s">
        <v>42</v>
      </c>
      <c r="K136" s="23">
        <v>7</v>
      </c>
      <c r="L136" s="95">
        <v>0.19</v>
      </c>
      <c r="M136"/>
    </row>
    <row r="137" spans="1:13" ht="15" x14ac:dyDescent="0.25">
      <c r="A137" s="96" t="s">
        <v>51</v>
      </c>
      <c r="B137" s="23">
        <v>1E-3</v>
      </c>
      <c r="C137" s="23"/>
      <c r="D137" s="23"/>
      <c r="E137" s="23"/>
      <c r="F137" s="23" t="s">
        <v>52</v>
      </c>
      <c r="G137" s="23" t="s">
        <v>40</v>
      </c>
      <c r="H137" s="23" t="s">
        <v>41</v>
      </c>
      <c r="I137" s="96">
        <v>20</v>
      </c>
      <c r="J137" s="96" t="s">
        <v>42</v>
      </c>
      <c r="K137" s="23">
        <v>5</v>
      </c>
      <c r="L137" s="95">
        <v>0.19</v>
      </c>
      <c r="M137"/>
    </row>
    <row r="138" spans="1:13" ht="15" x14ac:dyDescent="0.25">
      <c r="A138" s="96" t="s">
        <v>63</v>
      </c>
      <c r="B138" s="23">
        <v>0.01</v>
      </c>
      <c r="C138" s="23"/>
      <c r="D138" s="23"/>
      <c r="E138" s="23"/>
      <c r="F138" s="23" t="s">
        <v>64</v>
      </c>
      <c r="G138" s="23" t="s">
        <v>40</v>
      </c>
      <c r="H138" s="23" t="s">
        <v>41</v>
      </c>
      <c r="I138" s="96">
        <v>1</v>
      </c>
      <c r="J138" s="96" t="s">
        <v>42</v>
      </c>
      <c r="K138" s="23">
        <v>3.9</v>
      </c>
      <c r="L138" s="95">
        <v>0.19</v>
      </c>
      <c r="M138"/>
    </row>
    <row r="139" spans="1:13" ht="15" x14ac:dyDescent="0.25">
      <c r="A139" s="96" t="s">
        <v>75</v>
      </c>
      <c r="B139" s="23">
        <v>6.9000000000000006E-2</v>
      </c>
      <c r="C139" s="23"/>
      <c r="D139" s="23"/>
      <c r="E139" s="23"/>
      <c r="F139" s="23" t="s">
        <v>76</v>
      </c>
      <c r="G139" s="23" t="s">
        <v>40</v>
      </c>
      <c r="H139" s="23" t="s">
        <v>41</v>
      </c>
      <c r="I139" s="96">
        <v>1</v>
      </c>
      <c r="J139" s="96" t="s">
        <v>42</v>
      </c>
      <c r="K139" s="23">
        <v>23</v>
      </c>
      <c r="L139" s="95">
        <v>0.19</v>
      </c>
      <c r="M139"/>
    </row>
    <row r="140" spans="1:13" ht="15" x14ac:dyDescent="0.25">
      <c r="A140" s="96" t="s">
        <v>73</v>
      </c>
      <c r="B140" s="23">
        <v>0.02</v>
      </c>
      <c r="C140" s="23"/>
      <c r="D140" s="23"/>
      <c r="E140" s="23"/>
      <c r="F140" s="23" t="s">
        <v>74</v>
      </c>
      <c r="G140" s="23" t="s">
        <v>40</v>
      </c>
      <c r="H140" s="23" t="s">
        <v>41</v>
      </c>
      <c r="I140" s="96">
        <v>1</v>
      </c>
      <c r="J140" s="96" t="s">
        <v>42</v>
      </c>
      <c r="K140" s="23">
        <v>18</v>
      </c>
      <c r="L140" s="95">
        <v>0.19</v>
      </c>
      <c r="M140"/>
    </row>
    <row r="141" spans="1:13" ht="15" x14ac:dyDescent="0.25">
      <c r="A141" s="96" t="s">
        <v>124</v>
      </c>
      <c r="B141" s="23">
        <v>0.02</v>
      </c>
      <c r="C141" s="23"/>
      <c r="D141" s="23"/>
      <c r="E141" s="23"/>
      <c r="F141" s="23" t="s">
        <v>125</v>
      </c>
      <c r="G141" s="23" t="s">
        <v>40</v>
      </c>
      <c r="H141" s="23" t="s">
        <v>41</v>
      </c>
      <c r="I141" s="96">
        <v>1</v>
      </c>
      <c r="J141" s="96" t="s">
        <v>42</v>
      </c>
      <c r="K141" s="23">
        <v>50</v>
      </c>
      <c r="L141" s="95">
        <v>0.19</v>
      </c>
      <c r="M141"/>
    </row>
    <row r="142" spans="1:13" ht="15" x14ac:dyDescent="0.25">
      <c r="A142" s="96" t="s">
        <v>140</v>
      </c>
      <c r="B142" s="23">
        <v>5.9</v>
      </c>
      <c r="C142" s="23">
        <v>40</v>
      </c>
      <c r="D142" s="23">
        <v>50</v>
      </c>
      <c r="E142" s="23">
        <v>45</v>
      </c>
      <c r="F142" s="23" t="s">
        <v>141</v>
      </c>
      <c r="G142" s="23" t="s">
        <v>40</v>
      </c>
      <c r="H142" s="23" t="s">
        <v>41</v>
      </c>
      <c r="I142" s="96">
        <v>1</v>
      </c>
      <c r="J142" s="96" t="s">
        <v>42</v>
      </c>
      <c r="K142" s="23">
        <v>706</v>
      </c>
      <c r="L142" s="95">
        <v>0.19</v>
      </c>
      <c r="M142"/>
    </row>
    <row r="143" spans="1:13" ht="15" x14ac:dyDescent="0.25">
      <c r="A143" s="96" t="s">
        <v>142</v>
      </c>
      <c r="B143" s="23">
        <v>2.61</v>
      </c>
      <c r="C143" s="23"/>
      <c r="D143" s="23"/>
      <c r="E143" s="23"/>
      <c r="F143" s="23" t="s">
        <v>143</v>
      </c>
      <c r="G143" s="23" t="s">
        <v>40</v>
      </c>
      <c r="H143" s="23" t="s">
        <v>41</v>
      </c>
      <c r="I143" s="96">
        <v>1</v>
      </c>
      <c r="J143" s="96" t="s">
        <v>42</v>
      </c>
      <c r="K143" s="23">
        <v>258</v>
      </c>
      <c r="L143" s="95">
        <v>0.19</v>
      </c>
      <c r="M143"/>
    </row>
    <row r="144" spans="1:13" ht="15" x14ac:dyDescent="0.25">
      <c r="A144" s="96" t="s">
        <v>144</v>
      </c>
      <c r="B144" s="23">
        <v>4.9000000000000002E-2</v>
      </c>
      <c r="C144" s="23"/>
      <c r="D144" s="23"/>
      <c r="E144" s="23"/>
      <c r="F144" s="23" t="s">
        <v>145</v>
      </c>
      <c r="G144" s="23" t="s">
        <v>40</v>
      </c>
      <c r="H144" s="23" t="s">
        <v>41</v>
      </c>
      <c r="I144" s="96">
        <v>1</v>
      </c>
      <c r="J144" s="96" t="s">
        <v>42</v>
      </c>
      <c r="K144" s="23">
        <v>5.7</v>
      </c>
      <c r="L144" s="95">
        <v>0.19</v>
      </c>
      <c r="M144"/>
    </row>
    <row r="145" spans="1:13" ht="15" x14ac:dyDescent="0.25">
      <c r="A145" s="96" t="s">
        <v>93</v>
      </c>
      <c r="B145" s="23">
        <v>8.0000000000000002E-3</v>
      </c>
      <c r="C145" s="23"/>
      <c r="D145" s="23"/>
      <c r="E145" s="23"/>
      <c r="F145" s="23" t="s">
        <v>94</v>
      </c>
      <c r="G145" s="23" t="s">
        <v>40</v>
      </c>
      <c r="H145" s="23" t="s">
        <v>41</v>
      </c>
      <c r="I145" s="96">
        <v>1</v>
      </c>
      <c r="J145" s="96" t="s">
        <v>42</v>
      </c>
      <c r="K145" s="23">
        <v>9.9</v>
      </c>
      <c r="L145" s="95">
        <v>0.19</v>
      </c>
      <c r="M145"/>
    </row>
    <row r="146" spans="1:13" ht="15" x14ac:dyDescent="0.25">
      <c r="A146" s="96" t="s">
        <v>53</v>
      </c>
      <c r="B146" s="23">
        <v>0.01</v>
      </c>
      <c r="C146" s="23"/>
      <c r="D146" s="23"/>
      <c r="E146" s="23"/>
      <c r="F146" s="23" t="s">
        <v>54</v>
      </c>
      <c r="G146" s="23" t="s">
        <v>40</v>
      </c>
      <c r="H146" s="23" t="s">
        <v>41</v>
      </c>
      <c r="I146" s="96">
        <v>4</v>
      </c>
      <c r="J146" s="96" t="s">
        <v>42</v>
      </c>
      <c r="K146" s="23">
        <v>7</v>
      </c>
      <c r="L146" s="95">
        <v>0.19</v>
      </c>
      <c r="M146"/>
    </row>
    <row r="147" spans="1:13" ht="15" x14ac:dyDescent="0.25">
      <c r="A147" s="96" t="s">
        <v>55</v>
      </c>
      <c r="B147" s="23">
        <v>0.05</v>
      </c>
      <c r="C147" s="23"/>
      <c r="D147" s="23"/>
      <c r="E147" s="23"/>
      <c r="F147" s="23" t="s">
        <v>56</v>
      </c>
      <c r="G147" s="23" t="s">
        <v>40</v>
      </c>
      <c r="H147" s="23" t="s">
        <v>41</v>
      </c>
      <c r="I147" s="96">
        <v>1</v>
      </c>
      <c r="J147" s="96" t="s">
        <v>42</v>
      </c>
      <c r="K147" s="23">
        <v>7</v>
      </c>
      <c r="L147" s="95">
        <v>0.19</v>
      </c>
      <c r="M147"/>
    </row>
    <row r="148" spans="1:13" ht="15" x14ac:dyDescent="0.25">
      <c r="A148" s="96" t="s">
        <v>146</v>
      </c>
      <c r="B148" s="23">
        <v>0.16</v>
      </c>
      <c r="C148" s="23"/>
      <c r="D148" s="23"/>
      <c r="E148" s="23"/>
      <c r="F148" s="23" t="s">
        <v>147</v>
      </c>
      <c r="G148" s="23" t="s">
        <v>40</v>
      </c>
      <c r="H148" s="23" t="s">
        <v>41</v>
      </c>
      <c r="I148" s="96">
        <v>1</v>
      </c>
      <c r="J148" s="96" t="s">
        <v>42</v>
      </c>
      <c r="K148" s="23">
        <v>299</v>
      </c>
      <c r="L148" s="95">
        <v>0.19</v>
      </c>
      <c r="M148"/>
    </row>
    <row r="149" spans="1:13" ht="15" x14ac:dyDescent="0.25">
      <c r="A149" s="96" t="s">
        <v>148</v>
      </c>
      <c r="B149" s="23">
        <v>1.2E-2</v>
      </c>
      <c r="C149" s="23"/>
      <c r="D149" s="23"/>
      <c r="E149" s="23"/>
      <c r="F149" s="23" t="s">
        <v>149</v>
      </c>
      <c r="G149" s="23" t="s">
        <v>40</v>
      </c>
      <c r="H149" s="23" t="s">
        <v>41</v>
      </c>
      <c r="I149" s="96">
        <v>1</v>
      </c>
      <c r="J149" s="96" t="s">
        <v>42</v>
      </c>
      <c r="K149" s="23">
        <v>7</v>
      </c>
      <c r="L149" s="95">
        <v>0.19</v>
      </c>
      <c r="M149"/>
    </row>
    <row r="150" spans="1:13" ht="15" x14ac:dyDescent="0.25">
      <c r="A150" s="96" t="s">
        <v>150</v>
      </c>
      <c r="B150" s="23">
        <v>0.34</v>
      </c>
      <c r="C150" s="23"/>
      <c r="D150" s="23"/>
      <c r="E150" s="23"/>
      <c r="F150" s="23" t="s">
        <v>151</v>
      </c>
      <c r="G150" s="23" t="s">
        <v>40</v>
      </c>
      <c r="H150" s="23" t="s">
        <v>41</v>
      </c>
      <c r="I150" s="96">
        <v>1</v>
      </c>
      <c r="J150" s="96" t="s">
        <v>42</v>
      </c>
      <c r="K150" s="23">
        <v>22</v>
      </c>
      <c r="L150" s="95">
        <v>0.19</v>
      </c>
      <c r="M150"/>
    </row>
    <row r="151" spans="1:13" ht="15" x14ac:dyDescent="0.25">
      <c r="A151" s="96" t="s">
        <v>115</v>
      </c>
      <c r="B151" s="23">
        <v>5.8999999999999997E-2</v>
      </c>
      <c r="C151" s="23"/>
      <c r="D151" s="23"/>
      <c r="E151" s="23"/>
      <c r="F151" s="23" t="s">
        <v>116</v>
      </c>
      <c r="G151" s="23" t="s">
        <v>40</v>
      </c>
      <c r="H151" s="23" t="s">
        <v>41</v>
      </c>
      <c r="I151" s="96">
        <v>1</v>
      </c>
      <c r="J151" s="96" t="s">
        <v>42</v>
      </c>
      <c r="K151" s="23">
        <v>5.5</v>
      </c>
      <c r="L151" s="95">
        <v>0.19</v>
      </c>
      <c r="M151"/>
    </row>
    <row r="152" spans="1:13" ht="15" x14ac:dyDescent="0.25">
      <c r="A152" s="96" t="s">
        <v>152</v>
      </c>
      <c r="B152" s="23">
        <v>0.152</v>
      </c>
      <c r="C152" s="23"/>
      <c r="D152" s="23"/>
      <c r="E152" s="23"/>
      <c r="F152" s="23" t="s">
        <v>153</v>
      </c>
      <c r="G152" s="23" t="s">
        <v>40</v>
      </c>
      <c r="H152" s="23" t="s">
        <v>41</v>
      </c>
      <c r="I152" s="96">
        <v>2</v>
      </c>
      <c r="J152" s="96" t="s">
        <v>42</v>
      </c>
      <c r="K152" s="23">
        <v>7</v>
      </c>
      <c r="L152" s="95">
        <v>0.19</v>
      </c>
      <c r="M152"/>
    </row>
    <row r="153" spans="1:13" ht="15" x14ac:dyDescent="0.25">
      <c r="A153" s="96" t="s">
        <v>154</v>
      </c>
      <c r="B153" s="23">
        <v>9.7000000000000003E-2</v>
      </c>
      <c r="C153" s="23"/>
      <c r="D153" s="23"/>
      <c r="E153" s="23"/>
      <c r="F153" s="23" t="s">
        <v>155</v>
      </c>
      <c r="G153" s="23" t="s">
        <v>40</v>
      </c>
      <c r="H153" s="23" t="s">
        <v>41</v>
      </c>
      <c r="I153" s="96">
        <v>1</v>
      </c>
      <c r="J153" s="96" t="s">
        <v>42</v>
      </c>
      <c r="K153" s="23">
        <v>6.25</v>
      </c>
      <c r="L153" s="95">
        <v>0.19</v>
      </c>
      <c r="M153"/>
    </row>
    <row r="154" spans="1:13" ht="15" x14ac:dyDescent="0.25">
      <c r="A154" s="96" t="s">
        <v>109</v>
      </c>
      <c r="B154" s="23">
        <v>1.05</v>
      </c>
      <c r="C154" s="23"/>
      <c r="D154" s="23"/>
      <c r="E154" s="23"/>
      <c r="F154" s="23" t="s">
        <v>110</v>
      </c>
      <c r="G154" s="23" t="s">
        <v>40</v>
      </c>
      <c r="H154" s="23" t="s">
        <v>41</v>
      </c>
      <c r="I154" s="96">
        <v>1</v>
      </c>
      <c r="J154" s="96" t="s">
        <v>42</v>
      </c>
      <c r="K154" s="23">
        <v>41</v>
      </c>
      <c r="L154" s="95">
        <v>0.19</v>
      </c>
      <c r="M154"/>
    </row>
    <row r="155" spans="1:13" ht="15" x14ac:dyDescent="0.25">
      <c r="A155" s="96" t="s">
        <v>156</v>
      </c>
      <c r="B155" s="23">
        <v>1.1559999999999999</v>
      </c>
      <c r="C155" s="23">
        <v>60</v>
      </c>
      <c r="D155" s="23">
        <v>70</v>
      </c>
      <c r="E155" s="23">
        <v>65</v>
      </c>
      <c r="F155" s="23" t="s">
        <v>157</v>
      </c>
      <c r="G155" s="23" t="s">
        <v>40</v>
      </c>
      <c r="H155" s="23" t="s">
        <v>41</v>
      </c>
      <c r="I155" s="96">
        <v>2</v>
      </c>
      <c r="J155" s="96" t="s">
        <v>42</v>
      </c>
      <c r="K155" s="23">
        <v>117</v>
      </c>
      <c r="L155" s="95">
        <v>0.19</v>
      </c>
      <c r="M155"/>
    </row>
    <row r="156" spans="1:13" ht="15" x14ac:dyDescent="0.25">
      <c r="A156" s="96" t="s">
        <v>158</v>
      </c>
      <c r="B156" s="23">
        <v>1.2</v>
      </c>
      <c r="C156" s="23"/>
      <c r="D156" s="23"/>
      <c r="E156" s="23"/>
      <c r="F156" s="23" t="s">
        <v>159</v>
      </c>
      <c r="G156" s="23" t="s">
        <v>40</v>
      </c>
      <c r="H156" s="23" t="s">
        <v>41</v>
      </c>
      <c r="I156" s="96">
        <v>1</v>
      </c>
      <c r="J156" s="96" t="s">
        <v>42</v>
      </c>
      <c r="K156" s="23">
        <v>184</v>
      </c>
      <c r="L156" s="95">
        <v>0.19</v>
      </c>
      <c r="M156"/>
    </row>
    <row r="157" spans="1:13" ht="15" x14ac:dyDescent="0.25">
      <c r="A157" s="96" t="s">
        <v>160</v>
      </c>
      <c r="B157" s="23">
        <v>0.21299999999999999</v>
      </c>
      <c r="C157" s="23"/>
      <c r="D157" s="23"/>
      <c r="E157" s="23"/>
      <c r="F157" s="23" t="s">
        <v>161</v>
      </c>
      <c r="G157" s="23" t="s">
        <v>40</v>
      </c>
      <c r="H157" s="23" t="s">
        <v>41</v>
      </c>
      <c r="I157" s="96">
        <v>1</v>
      </c>
      <c r="J157" s="96" t="s">
        <v>42</v>
      </c>
      <c r="K157" s="23">
        <v>108</v>
      </c>
      <c r="L157" s="95">
        <v>0.19</v>
      </c>
      <c r="M157"/>
    </row>
    <row r="158" spans="1:13" ht="15" x14ac:dyDescent="0.25">
      <c r="A158" s="96" t="s">
        <v>162</v>
      </c>
      <c r="B158" s="23">
        <v>5.79</v>
      </c>
      <c r="C158" s="23"/>
      <c r="D158" s="23"/>
      <c r="E158" s="23"/>
      <c r="F158" s="23" t="s">
        <v>163</v>
      </c>
      <c r="G158" s="23" t="s">
        <v>40</v>
      </c>
      <c r="H158" s="23" t="s">
        <v>41</v>
      </c>
      <c r="I158" s="96">
        <v>1</v>
      </c>
      <c r="J158" s="96" t="s">
        <v>42</v>
      </c>
      <c r="K158" s="23">
        <v>895</v>
      </c>
      <c r="L158" s="95">
        <v>0.19</v>
      </c>
      <c r="M158"/>
    </row>
    <row r="159" spans="1:13" ht="15" x14ac:dyDescent="0.25">
      <c r="A159" s="96" t="s">
        <v>164</v>
      </c>
      <c r="B159" s="23">
        <v>2.1999999999999999E-2</v>
      </c>
      <c r="C159" s="23"/>
      <c r="D159" s="23"/>
      <c r="E159" s="23"/>
      <c r="F159" s="23" t="s">
        <v>165</v>
      </c>
      <c r="G159" s="23" t="s">
        <v>40</v>
      </c>
      <c r="H159" s="23" t="s">
        <v>41</v>
      </c>
      <c r="I159" s="96">
        <v>1</v>
      </c>
      <c r="J159" s="96" t="s">
        <v>42</v>
      </c>
      <c r="K159" s="23">
        <v>69</v>
      </c>
      <c r="L159" s="95">
        <v>0.19</v>
      </c>
      <c r="M159"/>
    </row>
    <row r="160" spans="1:13" ht="15" x14ac:dyDescent="0.25">
      <c r="A160" s="96" t="s">
        <v>166</v>
      </c>
      <c r="B160" s="23">
        <v>0.628</v>
      </c>
      <c r="C160" s="23"/>
      <c r="D160" s="23"/>
      <c r="E160" s="23"/>
      <c r="F160" s="23" t="s">
        <v>167</v>
      </c>
      <c r="G160" s="23" t="s">
        <v>40</v>
      </c>
      <c r="H160" s="23" t="s">
        <v>41</v>
      </c>
      <c r="I160" s="96">
        <v>1</v>
      </c>
      <c r="J160" s="96" t="s">
        <v>42</v>
      </c>
      <c r="K160" s="23">
        <v>33.700000000000003</v>
      </c>
      <c r="L160" s="95">
        <v>0.19</v>
      </c>
      <c r="M160"/>
    </row>
    <row r="161" spans="1:13" ht="15" x14ac:dyDescent="0.25">
      <c r="A161" s="96" t="s">
        <v>168</v>
      </c>
      <c r="B161" s="23">
        <v>0.5</v>
      </c>
      <c r="C161" s="23"/>
      <c r="D161" s="23"/>
      <c r="E161" s="23"/>
      <c r="F161" s="23" t="s">
        <v>169</v>
      </c>
      <c r="G161" s="23" t="s">
        <v>40</v>
      </c>
      <c r="H161" s="23" t="s">
        <v>41</v>
      </c>
      <c r="I161" s="96">
        <v>1</v>
      </c>
      <c r="J161" s="96" t="s">
        <v>42</v>
      </c>
      <c r="K161" s="23">
        <v>2.8</v>
      </c>
      <c r="L161" s="95">
        <v>0.19</v>
      </c>
      <c r="M161"/>
    </row>
    <row r="162" spans="1:13" ht="15" x14ac:dyDescent="0.25">
      <c r="A162" s="96" t="s">
        <v>170</v>
      </c>
      <c r="B162" s="23">
        <v>0.04</v>
      </c>
      <c r="C162" s="23"/>
      <c r="D162" s="23"/>
      <c r="E162" s="23"/>
      <c r="F162" s="23" t="s">
        <v>171</v>
      </c>
      <c r="G162" s="23" t="s">
        <v>40</v>
      </c>
      <c r="H162" s="23" t="s">
        <v>41</v>
      </c>
      <c r="I162" s="96">
        <v>1</v>
      </c>
      <c r="J162" s="96" t="s">
        <v>42</v>
      </c>
      <c r="K162" s="23">
        <v>1.3</v>
      </c>
      <c r="L162" s="95">
        <v>0.19</v>
      </c>
      <c r="M162"/>
    </row>
    <row r="163" spans="1:13" ht="15" x14ac:dyDescent="0.25">
      <c r="A163" s="96" t="s">
        <v>172</v>
      </c>
      <c r="B163" s="23">
        <v>0.625</v>
      </c>
      <c r="C163" s="23"/>
      <c r="D163" s="23"/>
      <c r="E163" s="23"/>
      <c r="F163" s="23" t="s">
        <v>173</v>
      </c>
      <c r="G163" s="23" t="s">
        <v>40</v>
      </c>
      <c r="H163" s="23" t="s">
        <v>41</v>
      </c>
      <c r="I163" s="96">
        <v>1</v>
      </c>
      <c r="J163" s="96" t="s">
        <v>42</v>
      </c>
      <c r="K163" s="23">
        <v>59</v>
      </c>
      <c r="L163" s="95">
        <v>0.19</v>
      </c>
      <c r="M163"/>
    </row>
    <row r="164" spans="1:13" ht="15" x14ac:dyDescent="0.25">
      <c r="A164" s="96" t="s">
        <v>174</v>
      </c>
      <c r="B164" s="23">
        <v>0.2</v>
      </c>
      <c r="C164" s="23"/>
      <c r="D164" s="23"/>
      <c r="E164" s="23"/>
      <c r="F164" s="23" t="s">
        <v>175</v>
      </c>
      <c r="G164" s="23" t="s">
        <v>40</v>
      </c>
      <c r="H164" s="23" t="s">
        <v>41</v>
      </c>
      <c r="I164" s="96">
        <v>1</v>
      </c>
      <c r="J164" s="96" t="s">
        <v>42</v>
      </c>
      <c r="K164" s="23">
        <v>2.9</v>
      </c>
      <c r="L164" s="95">
        <v>0.19</v>
      </c>
      <c r="M164"/>
    </row>
    <row r="165" spans="1:13" ht="15" x14ac:dyDescent="0.25">
      <c r="A165" s="96" t="s">
        <v>176</v>
      </c>
      <c r="B165" s="23">
        <v>0.04</v>
      </c>
      <c r="C165" s="23"/>
      <c r="D165" s="23"/>
      <c r="E165" s="23"/>
      <c r="F165" s="23" t="s">
        <v>177</v>
      </c>
      <c r="G165" s="23" t="s">
        <v>40</v>
      </c>
      <c r="H165" s="23" t="s">
        <v>41</v>
      </c>
      <c r="I165" s="96">
        <v>3</v>
      </c>
      <c r="J165" s="96" t="s">
        <v>42</v>
      </c>
      <c r="K165" s="23">
        <v>5.9</v>
      </c>
      <c r="L165" s="95">
        <v>0.19</v>
      </c>
      <c r="M165"/>
    </row>
    <row r="166" spans="1:13" ht="15" x14ac:dyDescent="0.25">
      <c r="A166" s="96" t="s">
        <v>178</v>
      </c>
      <c r="B166" s="23">
        <v>0.04</v>
      </c>
      <c r="C166" s="23"/>
      <c r="D166" s="23"/>
      <c r="E166" s="23"/>
      <c r="F166" s="23" t="s">
        <v>179</v>
      </c>
      <c r="G166" s="23" t="s">
        <v>40</v>
      </c>
      <c r="H166" s="23" t="s">
        <v>41</v>
      </c>
      <c r="I166" s="96">
        <v>3</v>
      </c>
      <c r="J166" s="96" t="s">
        <v>42</v>
      </c>
      <c r="K166" s="23">
        <v>5.9</v>
      </c>
      <c r="L166" s="95">
        <v>0.19</v>
      </c>
      <c r="M166"/>
    </row>
    <row r="167" spans="1:13" ht="15" x14ac:dyDescent="0.25">
      <c r="A167" s="96" t="s">
        <v>180</v>
      </c>
      <c r="B167" s="23">
        <v>2.5</v>
      </c>
      <c r="C167" s="23"/>
      <c r="D167" s="23"/>
      <c r="E167" s="23"/>
      <c r="F167" s="23" t="s">
        <v>181</v>
      </c>
      <c r="G167" s="23" t="s">
        <v>40</v>
      </c>
      <c r="H167" s="23" t="s">
        <v>41</v>
      </c>
      <c r="I167" s="96">
        <v>1</v>
      </c>
      <c r="J167" s="96" t="s">
        <v>42</v>
      </c>
      <c r="K167" s="23">
        <v>143</v>
      </c>
      <c r="L167" s="95">
        <v>0.19</v>
      </c>
      <c r="M167"/>
    </row>
    <row r="168" spans="1:13" ht="15" x14ac:dyDescent="0.25">
      <c r="A168" s="96" t="s">
        <v>182</v>
      </c>
      <c r="B168" s="23">
        <v>0.45700000000000002</v>
      </c>
      <c r="C168" s="23"/>
      <c r="D168" s="23"/>
      <c r="E168" s="23"/>
      <c r="F168" s="23" t="s">
        <v>183</v>
      </c>
      <c r="G168" s="23" t="s">
        <v>40</v>
      </c>
      <c r="H168" s="23" t="s">
        <v>41</v>
      </c>
      <c r="I168" s="96">
        <v>2</v>
      </c>
      <c r="J168" s="96" t="s">
        <v>42</v>
      </c>
      <c r="K168" s="23">
        <v>54</v>
      </c>
      <c r="L168" s="95">
        <v>0.19</v>
      </c>
      <c r="M168"/>
    </row>
    <row r="169" spans="1:13" ht="15" x14ac:dyDescent="0.25">
      <c r="A169" s="96" t="s">
        <v>184</v>
      </c>
      <c r="B169" s="23">
        <v>0.224</v>
      </c>
      <c r="C169" s="23"/>
      <c r="D169" s="23"/>
      <c r="E169" s="23"/>
      <c r="F169" s="23" t="s">
        <v>185</v>
      </c>
      <c r="G169" s="23" t="s">
        <v>40</v>
      </c>
      <c r="H169" s="23" t="s">
        <v>41</v>
      </c>
      <c r="I169" s="96">
        <v>2</v>
      </c>
      <c r="J169" s="96" t="s">
        <v>42</v>
      </c>
      <c r="K169" s="23">
        <v>77</v>
      </c>
      <c r="L169" s="95">
        <v>0.19</v>
      </c>
      <c r="M169"/>
    </row>
    <row r="170" spans="1:13" ht="15" x14ac:dyDescent="0.25">
      <c r="A170" s="96" t="s">
        <v>152</v>
      </c>
      <c r="B170" s="23">
        <v>0.152</v>
      </c>
      <c r="C170" s="23"/>
      <c r="D170" s="23"/>
      <c r="E170" s="23"/>
      <c r="F170" s="23" t="s">
        <v>153</v>
      </c>
      <c r="G170" s="23" t="s">
        <v>40</v>
      </c>
      <c r="H170" s="23" t="s">
        <v>41</v>
      </c>
      <c r="I170" s="96">
        <v>2</v>
      </c>
      <c r="J170" s="96" t="s">
        <v>42</v>
      </c>
      <c r="K170" s="23">
        <v>7</v>
      </c>
      <c r="L170" s="95">
        <v>0.19</v>
      </c>
      <c r="M170"/>
    </row>
    <row r="171" spans="1:13" ht="15" x14ac:dyDescent="0.25">
      <c r="A171" s="96" t="s">
        <v>186</v>
      </c>
      <c r="B171" s="23">
        <v>0.13500000000000001</v>
      </c>
      <c r="C171" s="23"/>
      <c r="D171" s="23"/>
      <c r="E171" s="23"/>
      <c r="F171" s="23" t="s">
        <v>155</v>
      </c>
      <c r="G171" s="23" t="s">
        <v>40</v>
      </c>
      <c r="H171" s="23" t="s">
        <v>41</v>
      </c>
      <c r="I171" s="96">
        <v>2</v>
      </c>
      <c r="J171" s="96" t="s">
        <v>42</v>
      </c>
      <c r="K171" s="23">
        <v>17.3</v>
      </c>
      <c r="L171" s="95">
        <v>0.19</v>
      </c>
      <c r="M171"/>
    </row>
    <row r="172" spans="1:13" ht="15" x14ac:dyDescent="0.25">
      <c r="A172" s="96" t="s">
        <v>109</v>
      </c>
      <c r="B172" s="23">
        <v>1.05</v>
      </c>
      <c r="C172" s="23"/>
      <c r="D172" s="23"/>
      <c r="E172" s="23"/>
      <c r="F172" s="23" t="s">
        <v>110</v>
      </c>
      <c r="G172" s="23" t="s">
        <v>40</v>
      </c>
      <c r="H172" s="23" t="s">
        <v>41</v>
      </c>
      <c r="I172" s="96">
        <v>2</v>
      </c>
      <c r="J172" s="96" t="s">
        <v>42</v>
      </c>
      <c r="K172" s="23">
        <v>41</v>
      </c>
      <c r="L172" s="95">
        <v>0.19</v>
      </c>
      <c r="M172"/>
    </row>
    <row r="173" spans="1:13" ht="15" x14ac:dyDescent="0.25">
      <c r="A173" s="96" t="s">
        <v>187</v>
      </c>
      <c r="B173" s="23">
        <v>0.01</v>
      </c>
      <c r="C173" s="23"/>
      <c r="D173" s="23"/>
      <c r="E173" s="23"/>
      <c r="F173" s="23" t="s">
        <v>188</v>
      </c>
      <c r="G173" s="23" t="s">
        <v>40</v>
      </c>
      <c r="H173" s="23" t="s">
        <v>41</v>
      </c>
      <c r="I173" s="96">
        <v>1</v>
      </c>
      <c r="J173" s="96" t="s">
        <v>42</v>
      </c>
      <c r="K173" s="23">
        <v>1.9</v>
      </c>
      <c r="L173" s="95">
        <v>0.19</v>
      </c>
      <c r="M173"/>
    </row>
    <row r="174" spans="1:13" ht="15" x14ac:dyDescent="0.25">
      <c r="A174" s="96" t="s">
        <v>189</v>
      </c>
      <c r="B174" s="23">
        <v>0.11600000000000001</v>
      </c>
      <c r="C174" s="23"/>
      <c r="D174" s="23"/>
      <c r="E174" s="23"/>
      <c r="F174" s="23" t="s">
        <v>190</v>
      </c>
      <c r="G174" s="23" t="s">
        <v>40</v>
      </c>
      <c r="H174" s="23" t="s">
        <v>41</v>
      </c>
      <c r="I174" s="96">
        <v>1</v>
      </c>
      <c r="J174" s="96" t="s">
        <v>42</v>
      </c>
      <c r="K174" s="23">
        <v>38</v>
      </c>
      <c r="L174" s="95">
        <v>0.19</v>
      </c>
      <c r="M174"/>
    </row>
    <row r="175" spans="1:13" ht="15" x14ac:dyDescent="0.25">
      <c r="A175" s="96" t="s">
        <v>191</v>
      </c>
      <c r="B175" s="23">
        <v>1</v>
      </c>
      <c r="C175" s="23"/>
      <c r="D175" s="23"/>
      <c r="E175" s="23"/>
      <c r="F175" s="23" t="s">
        <v>192</v>
      </c>
      <c r="G175" s="23" t="s">
        <v>40</v>
      </c>
      <c r="H175" s="23" t="s">
        <v>41</v>
      </c>
      <c r="I175" s="96">
        <v>1</v>
      </c>
      <c r="J175" s="96" t="s">
        <v>42</v>
      </c>
      <c r="K175" s="23">
        <v>2369</v>
      </c>
      <c r="L175" s="95">
        <v>0.19</v>
      </c>
      <c r="M175"/>
    </row>
    <row r="176" spans="1:13" ht="15" x14ac:dyDescent="0.25">
      <c r="A176" s="96" t="s">
        <v>193</v>
      </c>
      <c r="B176" s="23">
        <v>7.8</v>
      </c>
      <c r="C176" s="23">
        <v>60</v>
      </c>
      <c r="D176" s="23">
        <v>30</v>
      </c>
      <c r="E176" s="23">
        <v>30</v>
      </c>
      <c r="F176" s="23" t="s">
        <v>194</v>
      </c>
      <c r="G176" s="23" t="s">
        <v>40</v>
      </c>
      <c r="H176" s="23" t="s">
        <v>41</v>
      </c>
      <c r="I176" s="96">
        <v>1</v>
      </c>
      <c r="J176" s="96" t="s">
        <v>42</v>
      </c>
      <c r="K176" s="23">
        <v>1030</v>
      </c>
      <c r="L176" s="95">
        <v>0.19</v>
      </c>
      <c r="M176"/>
    </row>
    <row r="177" spans="1:13" ht="15" x14ac:dyDescent="0.25">
      <c r="A177" s="96" t="s">
        <v>195</v>
      </c>
      <c r="B177" s="23">
        <v>1.2</v>
      </c>
      <c r="C177" s="23"/>
      <c r="D177" s="23"/>
      <c r="E177" s="23"/>
      <c r="F177" s="23" t="s">
        <v>196</v>
      </c>
      <c r="G177" s="23" t="s">
        <v>40</v>
      </c>
      <c r="H177" s="23" t="s">
        <v>41</v>
      </c>
      <c r="I177" s="96">
        <v>1</v>
      </c>
      <c r="J177" s="96" t="s">
        <v>42</v>
      </c>
      <c r="K177" s="23">
        <v>67.2</v>
      </c>
      <c r="L177" s="95">
        <v>0.19</v>
      </c>
      <c r="M177"/>
    </row>
    <row r="178" spans="1:13" ht="15" x14ac:dyDescent="0.25">
      <c r="A178" s="96" t="s">
        <v>197</v>
      </c>
      <c r="B178" s="23">
        <v>0.4</v>
      </c>
      <c r="C178" s="23"/>
      <c r="D178" s="23"/>
      <c r="E178" s="23"/>
      <c r="F178" s="23" t="s">
        <v>198</v>
      </c>
      <c r="G178" s="23" t="s">
        <v>40</v>
      </c>
      <c r="H178" s="23" t="s">
        <v>41</v>
      </c>
      <c r="I178" s="96">
        <v>1</v>
      </c>
      <c r="J178" s="96" t="s">
        <v>42</v>
      </c>
      <c r="K178" s="23">
        <v>33.6</v>
      </c>
      <c r="L178" s="95">
        <v>0.19</v>
      </c>
      <c r="M178"/>
    </row>
    <row r="179" spans="1:13" ht="15" x14ac:dyDescent="0.25">
      <c r="A179" s="96" t="s">
        <v>164</v>
      </c>
      <c r="B179" s="23">
        <v>2.1999999999999999E-2</v>
      </c>
      <c r="C179" s="23"/>
      <c r="D179" s="23"/>
      <c r="E179" s="23"/>
      <c r="F179" s="23" t="s">
        <v>165</v>
      </c>
      <c r="G179" s="23" t="s">
        <v>40</v>
      </c>
      <c r="H179" s="23" t="s">
        <v>41</v>
      </c>
      <c r="I179" s="96">
        <v>1</v>
      </c>
      <c r="J179" s="96" t="s">
        <v>42</v>
      </c>
      <c r="K179" s="23">
        <v>69</v>
      </c>
      <c r="L179" s="95">
        <v>0.19</v>
      </c>
      <c r="M179"/>
    </row>
    <row r="180" spans="1:13" ht="15" x14ac:dyDescent="0.25">
      <c r="A180" s="96" t="s">
        <v>199</v>
      </c>
      <c r="B180" s="23">
        <v>2.35</v>
      </c>
      <c r="C180" s="23"/>
      <c r="D180" s="23"/>
      <c r="E180" s="23"/>
      <c r="F180" s="23" t="s">
        <v>200</v>
      </c>
      <c r="G180" s="23" t="s">
        <v>40</v>
      </c>
      <c r="H180" s="23" t="s">
        <v>41</v>
      </c>
      <c r="I180" s="96">
        <v>1</v>
      </c>
      <c r="J180" s="96" t="s">
        <v>42</v>
      </c>
      <c r="K180" s="23">
        <v>780</v>
      </c>
      <c r="L180" s="95">
        <v>0.19</v>
      </c>
      <c r="M180"/>
    </row>
    <row r="181" spans="1:13" ht="15" x14ac:dyDescent="0.25">
      <c r="A181" s="96" t="s">
        <v>201</v>
      </c>
      <c r="B181" s="23">
        <v>5.5</v>
      </c>
      <c r="C181" s="23"/>
      <c r="D181" s="23"/>
      <c r="E181" s="23"/>
      <c r="F181" s="23" t="s">
        <v>202</v>
      </c>
      <c r="G181" s="23" t="s">
        <v>40</v>
      </c>
      <c r="H181" s="23" t="s">
        <v>41</v>
      </c>
      <c r="I181" s="96">
        <v>1</v>
      </c>
      <c r="J181" s="96" t="s">
        <v>42</v>
      </c>
      <c r="K181" s="23">
        <v>1179</v>
      </c>
      <c r="L181" s="95">
        <v>0.19</v>
      </c>
      <c r="M181"/>
    </row>
    <row r="182" spans="1:13" ht="15" x14ac:dyDescent="0.25">
      <c r="A182" s="96" t="s">
        <v>203</v>
      </c>
      <c r="B182" s="23">
        <v>1.6E-2</v>
      </c>
      <c r="C182" s="23"/>
      <c r="D182" s="23"/>
      <c r="E182" s="23"/>
      <c r="F182" s="23" t="s">
        <v>204</v>
      </c>
      <c r="G182" s="23" t="s">
        <v>40</v>
      </c>
      <c r="H182" s="23" t="s">
        <v>41</v>
      </c>
      <c r="I182" s="96">
        <v>1</v>
      </c>
      <c r="J182" s="96" t="s">
        <v>42</v>
      </c>
      <c r="K182" s="23">
        <v>27</v>
      </c>
      <c r="L182" s="95">
        <v>0.19</v>
      </c>
      <c r="M182"/>
    </row>
    <row r="183" spans="1:13" ht="15" x14ac:dyDescent="0.25">
      <c r="A183" s="96" t="s">
        <v>172</v>
      </c>
      <c r="B183" s="23">
        <v>0.625</v>
      </c>
      <c r="C183" s="23"/>
      <c r="D183" s="23"/>
      <c r="E183" s="23"/>
      <c r="F183" s="23" t="s">
        <v>173</v>
      </c>
      <c r="G183" s="23" t="s">
        <v>40</v>
      </c>
      <c r="H183" s="23" t="s">
        <v>41</v>
      </c>
      <c r="I183" s="96">
        <v>1</v>
      </c>
      <c r="J183" s="96" t="s">
        <v>42</v>
      </c>
      <c r="K183" s="23">
        <v>59</v>
      </c>
      <c r="L183" s="95">
        <v>0.19</v>
      </c>
      <c r="M183"/>
    </row>
    <row r="184" spans="1:13" ht="15" x14ac:dyDescent="0.25">
      <c r="A184" s="96" t="s">
        <v>174</v>
      </c>
      <c r="B184" s="23">
        <v>0.2</v>
      </c>
      <c r="C184" s="23"/>
      <c r="D184" s="23"/>
      <c r="E184" s="23"/>
      <c r="F184" s="23" t="s">
        <v>175</v>
      </c>
      <c r="G184" s="23" t="s">
        <v>40</v>
      </c>
      <c r="H184" s="23" t="s">
        <v>41</v>
      </c>
      <c r="I184" s="96">
        <v>1</v>
      </c>
      <c r="J184" s="96" t="s">
        <v>42</v>
      </c>
      <c r="K184" s="23">
        <v>2.9</v>
      </c>
      <c r="L184" s="95">
        <v>0.19</v>
      </c>
      <c r="M184"/>
    </row>
    <row r="185" spans="1:13" ht="15" x14ac:dyDescent="0.25">
      <c r="A185" s="96" t="s">
        <v>205</v>
      </c>
      <c r="B185" s="23">
        <v>0.03</v>
      </c>
      <c r="C185" s="23"/>
      <c r="D185" s="23"/>
      <c r="E185" s="23"/>
      <c r="F185" s="23" t="s">
        <v>206</v>
      </c>
      <c r="G185" s="23" t="s">
        <v>40</v>
      </c>
      <c r="H185" s="23" t="s">
        <v>41</v>
      </c>
      <c r="I185" s="96">
        <v>1</v>
      </c>
      <c r="J185" s="96" t="s">
        <v>42</v>
      </c>
      <c r="K185" s="23">
        <v>4.9000000000000004</v>
      </c>
      <c r="L185" s="95">
        <v>0.19</v>
      </c>
      <c r="M185"/>
    </row>
    <row r="186" spans="1:13" ht="15" x14ac:dyDescent="0.25">
      <c r="A186" s="96" t="s">
        <v>207</v>
      </c>
      <c r="B186" s="23">
        <v>0.03</v>
      </c>
      <c r="C186" s="23"/>
      <c r="D186" s="23"/>
      <c r="E186" s="23"/>
      <c r="F186" s="23" t="s">
        <v>208</v>
      </c>
      <c r="G186" s="23" t="s">
        <v>40</v>
      </c>
      <c r="H186" s="23" t="s">
        <v>41</v>
      </c>
      <c r="I186" s="96">
        <v>1</v>
      </c>
      <c r="J186" s="96" t="s">
        <v>42</v>
      </c>
      <c r="K186" s="23">
        <v>4.9000000000000004</v>
      </c>
      <c r="L186" s="95">
        <v>0.19</v>
      </c>
      <c r="M186"/>
    </row>
    <row r="187" spans="1:13" ht="15" x14ac:dyDescent="0.25">
      <c r="A187" s="96" t="s">
        <v>209</v>
      </c>
      <c r="B187" s="23">
        <v>0.03</v>
      </c>
      <c r="C187" s="23"/>
      <c r="D187" s="23"/>
      <c r="E187" s="23"/>
      <c r="F187" s="23" t="s">
        <v>210</v>
      </c>
      <c r="G187" s="23" t="s">
        <v>40</v>
      </c>
      <c r="H187" s="23" t="s">
        <v>41</v>
      </c>
      <c r="I187" s="96">
        <v>1</v>
      </c>
      <c r="J187" s="96" t="s">
        <v>42</v>
      </c>
      <c r="K187" s="23">
        <v>17</v>
      </c>
      <c r="L187" s="95">
        <v>0.19</v>
      </c>
      <c r="M187"/>
    </row>
    <row r="188" spans="1:13" ht="15" x14ac:dyDescent="0.25">
      <c r="A188" s="96" t="s">
        <v>211</v>
      </c>
      <c r="B188" s="23">
        <v>6.7000000000000004E-2</v>
      </c>
      <c r="C188" s="23"/>
      <c r="D188" s="23"/>
      <c r="E188" s="23"/>
      <c r="F188" s="23" t="s">
        <v>212</v>
      </c>
      <c r="G188" s="23" t="s">
        <v>40</v>
      </c>
      <c r="H188" s="23" t="s">
        <v>41</v>
      </c>
      <c r="I188" s="96">
        <v>1</v>
      </c>
      <c r="J188" s="96" t="s">
        <v>42</v>
      </c>
      <c r="K188" s="23">
        <v>11.9</v>
      </c>
      <c r="L188" s="95">
        <v>0.19</v>
      </c>
      <c r="M188"/>
    </row>
    <row r="189" spans="1:13" ht="15" x14ac:dyDescent="0.25">
      <c r="A189" s="96" t="s">
        <v>213</v>
      </c>
      <c r="B189" s="23">
        <v>3.1E-2</v>
      </c>
      <c r="C189" s="23"/>
      <c r="D189" s="23"/>
      <c r="E189" s="23"/>
      <c r="F189" s="23" t="s">
        <v>214</v>
      </c>
      <c r="G189" s="23" t="s">
        <v>40</v>
      </c>
      <c r="H189" s="23" t="s">
        <v>41</v>
      </c>
      <c r="I189" s="96">
        <v>1</v>
      </c>
      <c r="J189" s="96" t="s">
        <v>42</v>
      </c>
      <c r="K189" s="23">
        <v>32.9</v>
      </c>
      <c r="L189" s="95">
        <v>0.19</v>
      </c>
      <c r="M189"/>
    </row>
    <row r="190" spans="1:13" ht="15" x14ac:dyDescent="0.25">
      <c r="A190" s="96" t="s">
        <v>215</v>
      </c>
      <c r="B190" s="23">
        <v>0.02</v>
      </c>
      <c r="C190" s="23"/>
      <c r="D190" s="23"/>
      <c r="E190" s="23"/>
      <c r="F190" s="23" t="s">
        <v>216</v>
      </c>
      <c r="G190" s="23" t="s">
        <v>40</v>
      </c>
      <c r="H190" s="23" t="s">
        <v>41</v>
      </c>
      <c r="I190" s="96">
        <v>1</v>
      </c>
      <c r="J190" s="96" t="s">
        <v>42</v>
      </c>
      <c r="K190" s="23">
        <v>9.9</v>
      </c>
      <c r="L190" s="95">
        <v>0.19</v>
      </c>
      <c r="M190"/>
    </row>
    <row r="191" spans="1:13" ht="15" x14ac:dyDescent="0.25">
      <c r="A191" s="96" t="s">
        <v>217</v>
      </c>
      <c r="B191" s="23">
        <v>2.7E-2</v>
      </c>
      <c r="C191" s="23"/>
      <c r="D191" s="23"/>
      <c r="E191" s="23"/>
      <c r="F191" s="23" t="s">
        <v>218</v>
      </c>
      <c r="G191" s="23" t="s">
        <v>40</v>
      </c>
      <c r="H191" s="23" t="s">
        <v>41</v>
      </c>
      <c r="I191" s="96">
        <v>1</v>
      </c>
      <c r="J191" s="96" t="s">
        <v>42</v>
      </c>
      <c r="K191" s="23">
        <v>14.9</v>
      </c>
      <c r="L191" s="95">
        <v>0.19</v>
      </c>
      <c r="M191"/>
    </row>
    <row r="192" spans="1:13" ht="15" x14ac:dyDescent="0.25">
      <c r="A192" s="96" t="s">
        <v>91</v>
      </c>
      <c r="B192" s="23">
        <v>0.05</v>
      </c>
      <c r="C192" s="23"/>
      <c r="D192" s="23"/>
      <c r="E192" s="23"/>
      <c r="F192" s="23" t="s">
        <v>92</v>
      </c>
      <c r="G192" s="23" t="s">
        <v>40</v>
      </c>
      <c r="H192" s="23" t="s">
        <v>41</v>
      </c>
      <c r="I192" s="96">
        <v>1</v>
      </c>
      <c r="J192" s="96" t="s">
        <v>42</v>
      </c>
      <c r="K192" s="23">
        <v>5.9</v>
      </c>
      <c r="L192" s="95">
        <v>0.19</v>
      </c>
      <c r="M192"/>
    </row>
    <row r="193" spans="1:13" ht="15" x14ac:dyDescent="0.25">
      <c r="A193" s="96" t="s">
        <v>219</v>
      </c>
      <c r="B193" s="23">
        <v>2.7</v>
      </c>
      <c r="C193" s="23">
        <v>60</v>
      </c>
      <c r="D193" s="23">
        <v>70</v>
      </c>
      <c r="E193" s="23">
        <v>50</v>
      </c>
      <c r="F193" s="23" t="s">
        <v>220</v>
      </c>
      <c r="G193" s="23" t="s">
        <v>40</v>
      </c>
      <c r="H193" s="23" t="s">
        <v>41</v>
      </c>
      <c r="I193" s="96">
        <v>1</v>
      </c>
      <c r="J193" s="96" t="s">
        <v>42</v>
      </c>
      <c r="K193" s="23">
        <v>790</v>
      </c>
      <c r="L193" s="95">
        <v>0.19</v>
      </c>
      <c r="M193"/>
    </row>
    <row r="194" spans="1:13" ht="15" x14ac:dyDescent="0.25">
      <c r="A194" s="96" t="s">
        <v>221</v>
      </c>
      <c r="B194" s="23">
        <v>7.9</v>
      </c>
      <c r="C194" s="23"/>
      <c r="D194" s="23"/>
      <c r="E194" s="23"/>
      <c r="F194" s="23" t="s">
        <v>222</v>
      </c>
      <c r="G194" s="23" t="s">
        <v>40</v>
      </c>
      <c r="H194" s="23" t="s">
        <v>41</v>
      </c>
      <c r="I194" s="96">
        <v>1</v>
      </c>
      <c r="J194" s="96" t="s">
        <v>42</v>
      </c>
      <c r="K194" s="23">
        <v>865</v>
      </c>
      <c r="L194" s="95">
        <v>0.19</v>
      </c>
      <c r="M194"/>
    </row>
    <row r="195" spans="1:13" ht="15" x14ac:dyDescent="0.25">
      <c r="A195" s="96" t="s">
        <v>172</v>
      </c>
      <c r="B195" s="23">
        <v>0.625</v>
      </c>
      <c r="C195" s="23"/>
      <c r="D195" s="23"/>
      <c r="E195" s="23"/>
      <c r="F195" s="23" t="s">
        <v>173</v>
      </c>
      <c r="G195" s="23" t="s">
        <v>40</v>
      </c>
      <c r="H195" s="23" t="s">
        <v>41</v>
      </c>
      <c r="I195" s="96">
        <v>1</v>
      </c>
      <c r="J195" s="96" t="s">
        <v>42</v>
      </c>
      <c r="K195" s="23">
        <v>59</v>
      </c>
      <c r="L195" s="95">
        <v>0.19</v>
      </c>
      <c r="M195"/>
    </row>
    <row r="196" spans="1:13" ht="15" x14ac:dyDescent="0.25">
      <c r="A196" s="96" t="s">
        <v>223</v>
      </c>
      <c r="B196" s="23">
        <v>3.4</v>
      </c>
      <c r="C196" s="23"/>
      <c r="D196" s="23"/>
      <c r="E196" s="23"/>
      <c r="F196" s="23" t="s">
        <v>224</v>
      </c>
      <c r="G196" s="23" t="s">
        <v>40</v>
      </c>
      <c r="H196" s="23" t="s">
        <v>41</v>
      </c>
      <c r="I196" s="96">
        <v>1</v>
      </c>
      <c r="J196" s="96" t="s">
        <v>42</v>
      </c>
      <c r="K196" s="23">
        <v>999</v>
      </c>
      <c r="L196" s="95">
        <v>0.19</v>
      </c>
      <c r="M196"/>
    </row>
    <row r="197" spans="1:13" ht="15" x14ac:dyDescent="0.25">
      <c r="A197" s="96" t="s">
        <v>225</v>
      </c>
      <c r="B197" s="23">
        <v>0.22800000000000001</v>
      </c>
      <c r="C197" s="23"/>
      <c r="D197" s="23"/>
      <c r="E197" s="23"/>
      <c r="F197" s="23" t="s">
        <v>226</v>
      </c>
      <c r="G197" s="23" t="s">
        <v>40</v>
      </c>
      <c r="H197" s="23" t="s">
        <v>41</v>
      </c>
      <c r="I197" s="96">
        <v>1</v>
      </c>
      <c r="J197" s="96" t="s">
        <v>42</v>
      </c>
      <c r="K197" s="23">
        <v>215</v>
      </c>
      <c r="L197" s="95">
        <v>0.19</v>
      </c>
      <c r="M197"/>
    </row>
    <row r="198" spans="1:13" ht="15" x14ac:dyDescent="0.25">
      <c r="A198" s="96" t="s">
        <v>227</v>
      </c>
      <c r="B198" s="23">
        <v>0.32</v>
      </c>
      <c r="C198" s="23"/>
      <c r="D198" s="23"/>
      <c r="E198" s="23"/>
      <c r="F198" s="23" t="s">
        <v>228</v>
      </c>
      <c r="G198" s="23" t="s">
        <v>40</v>
      </c>
      <c r="H198" s="23" t="s">
        <v>41</v>
      </c>
      <c r="I198" s="96">
        <v>2</v>
      </c>
      <c r="J198" s="96" t="s">
        <v>42</v>
      </c>
      <c r="K198" s="23">
        <v>31</v>
      </c>
      <c r="L198" s="95">
        <v>0.19</v>
      </c>
      <c r="M198"/>
    </row>
    <row r="199" spans="1:13" ht="15" x14ac:dyDescent="0.25">
      <c r="A199" s="96" t="s">
        <v>109</v>
      </c>
      <c r="B199" s="23">
        <v>1.05</v>
      </c>
      <c r="C199" s="23"/>
      <c r="D199" s="23"/>
      <c r="E199" s="23"/>
      <c r="F199" s="23" t="s">
        <v>110</v>
      </c>
      <c r="G199" s="23" t="s">
        <v>40</v>
      </c>
      <c r="H199" s="23" t="s">
        <v>41</v>
      </c>
      <c r="I199" s="96">
        <v>1</v>
      </c>
      <c r="J199" s="96" t="s">
        <v>42</v>
      </c>
      <c r="K199" s="23">
        <v>41</v>
      </c>
      <c r="L199" s="95">
        <v>0.19</v>
      </c>
      <c r="M199"/>
    </row>
    <row r="200" spans="1:13" ht="15" x14ac:dyDescent="0.25">
      <c r="A200" s="96" t="s">
        <v>152</v>
      </c>
      <c r="B200" s="23">
        <v>0.152</v>
      </c>
      <c r="C200" s="23"/>
      <c r="D200" s="23"/>
      <c r="E200" s="23"/>
      <c r="F200" s="23" t="s">
        <v>153</v>
      </c>
      <c r="G200" s="23" t="s">
        <v>40</v>
      </c>
      <c r="H200" s="23" t="s">
        <v>41</v>
      </c>
      <c r="I200" s="96">
        <v>1</v>
      </c>
      <c r="J200" s="96" t="s">
        <v>42</v>
      </c>
      <c r="K200" s="23">
        <v>7</v>
      </c>
      <c r="L200" s="95">
        <v>0.19</v>
      </c>
      <c r="M200"/>
    </row>
    <row r="201" spans="1:13" ht="15" x14ac:dyDescent="0.25">
      <c r="A201" s="96" t="s">
        <v>186</v>
      </c>
      <c r="B201" s="23">
        <v>0.13500000000000001</v>
      </c>
      <c r="C201" s="23"/>
      <c r="D201" s="23"/>
      <c r="E201" s="23"/>
      <c r="F201" s="23" t="s">
        <v>155</v>
      </c>
      <c r="G201" s="23" t="s">
        <v>40</v>
      </c>
      <c r="H201" s="23" t="s">
        <v>41</v>
      </c>
      <c r="I201" s="96">
        <v>1</v>
      </c>
      <c r="J201" s="96" t="s">
        <v>42</v>
      </c>
      <c r="K201" s="23">
        <v>17.3</v>
      </c>
      <c r="L201" s="95">
        <v>0.19</v>
      </c>
      <c r="M201"/>
    </row>
    <row r="202" spans="1:13" ht="15" x14ac:dyDescent="0.25">
      <c r="A202" s="96" t="s">
        <v>207</v>
      </c>
      <c r="B202" s="23">
        <v>0.03</v>
      </c>
      <c r="C202" s="23"/>
      <c r="D202" s="23"/>
      <c r="E202" s="23"/>
      <c r="F202" s="23" t="s">
        <v>208</v>
      </c>
      <c r="G202" s="23" t="s">
        <v>40</v>
      </c>
      <c r="H202" s="23" t="s">
        <v>41</v>
      </c>
      <c r="I202" s="96">
        <v>2</v>
      </c>
      <c r="J202" s="96" t="s">
        <v>42</v>
      </c>
      <c r="K202" s="23">
        <v>4.9000000000000004</v>
      </c>
      <c r="L202" s="95">
        <v>0.19</v>
      </c>
      <c r="M202"/>
    </row>
    <row r="203" spans="1:13" ht="15" x14ac:dyDescent="0.25">
      <c r="A203" s="96" t="s">
        <v>205</v>
      </c>
      <c r="B203" s="23">
        <v>0.03</v>
      </c>
      <c r="C203" s="23"/>
      <c r="D203" s="23"/>
      <c r="E203" s="23"/>
      <c r="F203" s="23" t="s">
        <v>206</v>
      </c>
      <c r="G203" s="23" t="s">
        <v>40</v>
      </c>
      <c r="H203" s="23" t="s">
        <v>41</v>
      </c>
      <c r="I203" s="96">
        <v>2</v>
      </c>
      <c r="J203" s="96" t="s">
        <v>42</v>
      </c>
      <c r="K203" s="23">
        <v>4.9000000000000004</v>
      </c>
      <c r="L203" s="95">
        <v>0.19</v>
      </c>
      <c r="M203"/>
    </row>
    <row r="204" spans="1:13" ht="15" x14ac:dyDescent="0.25">
      <c r="A204" s="96" t="s">
        <v>229</v>
      </c>
      <c r="B204" s="23">
        <v>0.18</v>
      </c>
      <c r="C204" s="23"/>
      <c r="D204" s="23"/>
      <c r="E204" s="23"/>
      <c r="F204" s="23" t="s">
        <v>230</v>
      </c>
      <c r="G204" s="23" t="s">
        <v>40</v>
      </c>
      <c r="H204" s="23" t="s">
        <v>41</v>
      </c>
      <c r="I204" s="96">
        <v>1</v>
      </c>
      <c r="J204" s="96" t="s">
        <v>42</v>
      </c>
      <c r="K204" s="23">
        <v>13.4</v>
      </c>
      <c r="L204" s="95">
        <v>0.19</v>
      </c>
      <c r="M204"/>
    </row>
    <row r="205" spans="1:13" ht="15" x14ac:dyDescent="0.25">
      <c r="A205" s="96" t="s">
        <v>219</v>
      </c>
      <c r="B205" s="23">
        <v>2.7</v>
      </c>
      <c r="C205" s="23">
        <v>60</v>
      </c>
      <c r="D205" s="23">
        <v>70</v>
      </c>
      <c r="E205" s="23">
        <v>50</v>
      </c>
      <c r="F205" s="23" t="s">
        <v>220</v>
      </c>
      <c r="G205" s="23" t="s">
        <v>40</v>
      </c>
      <c r="H205" s="23" t="s">
        <v>41</v>
      </c>
      <c r="I205" s="96">
        <v>1</v>
      </c>
      <c r="J205" s="96" t="s">
        <v>42</v>
      </c>
      <c r="K205" s="23">
        <v>790</v>
      </c>
      <c r="L205" s="95">
        <v>0.19</v>
      </c>
      <c r="M205"/>
    </row>
    <row r="206" spans="1:13" ht="15" x14ac:dyDescent="0.25">
      <c r="A206" s="96" t="s">
        <v>231</v>
      </c>
      <c r="B206" s="23">
        <v>0.113</v>
      </c>
      <c r="C206" s="23"/>
      <c r="D206" s="23"/>
      <c r="E206" s="23"/>
      <c r="F206" s="23" t="s">
        <v>232</v>
      </c>
      <c r="G206" s="23" t="s">
        <v>40</v>
      </c>
      <c r="H206" s="23" t="s">
        <v>41</v>
      </c>
      <c r="I206" s="96">
        <v>1</v>
      </c>
      <c r="J206" s="96" t="s">
        <v>42</v>
      </c>
      <c r="K206" s="23">
        <v>249</v>
      </c>
      <c r="L206" s="95">
        <v>0.19</v>
      </c>
      <c r="M206"/>
    </row>
    <row r="207" spans="1:13" ht="15" x14ac:dyDescent="0.25">
      <c r="A207" s="96" t="s">
        <v>233</v>
      </c>
      <c r="B207" s="23">
        <v>1.738</v>
      </c>
      <c r="C207" s="23"/>
      <c r="D207" s="23"/>
      <c r="E207" s="23"/>
      <c r="F207" s="23" t="s">
        <v>234</v>
      </c>
      <c r="G207" s="23" t="s">
        <v>40</v>
      </c>
      <c r="H207" s="23" t="s">
        <v>41</v>
      </c>
      <c r="I207" s="96">
        <v>1</v>
      </c>
      <c r="J207" s="96" t="s">
        <v>42</v>
      </c>
      <c r="K207" s="23">
        <v>648</v>
      </c>
      <c r="L207" s="95">
        <v>0.19</v>
      </c>
      <c r="M207"/>
    </row>
    <row r="208" spans="1:13" ht="15" x14ac:dyDescent="0.25">
      <c r="A208" s="96" t="s">
        <v>235</v>
      </c>
      <c r="B208" s="23">
        <v>0.22600000000000001</v>
      </c>
      <c r="C208" s="23"/>
      <c r="D208" s="23"/>
      <c r="E208" s="23"/>
      <c r="F208" s="23" t="s">
        <v>236</v>
      </c>
      <c r="G208" s="23" t="s">
        <v>40</v>
      </c>
      <c r="H208" s="23" t="s">
        <v>41</v>
      </c>
      <c r="I208" s="96">
        <v>1</v>
      </c>
      <c r="J208" s="96" t="s">
        <v>42</v>
      </c>
      <c r="K208" s="23">
        <v>162</v>
      </c>
      <c r="L208" s="95">
        <v>0.19</v>
      </c>
      <c r="M208"/>
    </row>
    <row r="209" spans="1:13" ht="15" x14ac:dyDescent="0.25">
      <c r="A209" s="96" t="s">
        <v>237</v>
      </c>
      <c r="B209" s="23">
        <v>0.1</v>
      </c>
      <c r="C209" s="23"/>
      <c r="D209" s="23"/>
      <c r="E209" s="23"/>
      <c r="F209" s="23" t="s">
        <v>238</v>
      </c>
      <c r="G209" s="23" t="s">
        <v>40</v>
      </c>
      <c r="H209" s="23" t="s">
        <v>41</v>
      </c>
      <c r="I209" s="96">
        <v>1</v>
      </c>
      <c r="J209" s="96" t="s">
        <v>42</v>
      </c>
      <c r="K209" s="23">
        <v>57</v>
      </c>
      <c r="L209" s="95">
        <v>0.19</v>
      </c>
      <c r="M209"/>
    </row>
    <row r="210" spans="1:13" ht="15" x14ac:dyDescent="0.25">
      <c r="A210" s="96" t="s">
        <v>221</v>
      </c>
      <c r="B210" s="23">
        <v>7.9</v>
      </c>
      <c r="C210" s="23"/>
      <c r="D210" s="23"/>
      <c r="E210" s="23"/>
      <c r="F210" s="23" t="s">
        <v>222</v>
      </c>
      <c r="G210" s="23" t="s">
        <v>40</v>
      </c>
      <c r="H210" s="23" t="s">
        <v>41</v>
      </c>
      <c r="I210" s="96">
        <v>1</v>
      </c>
      <c r="J210" s="96" t="s">
        <v>42</v>
      </c>
      <c r="K210" s="23">
        <v>865</v>
      </c>
      <c r="L210" s="95">
        <v>0.19</v>
      </c>
      <c r="M210"/>
    </row>
    <row r="211" spans="1:13" ht="15" x14ac:dyDescent="0.25">
      <c r="A211" s="96" t="s">
        <v>239</v>
      </c>
      <c r="B211" s="23">
        <v>10.3</v>
      </c>
      <c r="C211" s="23"/>
      <c r="D211" s="23"/>
      <c r="E211" s="23"/>
      <c r="F211" s="23" t="s">
        <v>240</v>
      </c>
      <c r="G211" s="23" t="s">
        <v>40</v>
      </c>
      <c r="H211" s="23" t="s">
        <v>41</v>
      </c>
      <c r="I211" s="96">
        <v>1</v>
      </c>
      <c r="J211" s="96" t="s">
        <v>42</v>
      </c>
      <c r="K211" s="23">
        <v>999</v>
      </c>
      <c r="L211" s="95">
        <v>0.19</v>
      </c>
      <c r="M211"/>
    </row>
    <row r="212" spans="1:13" ht="15" x14ac:dyDescent="0.25">
      <c r="A212" s="96" t="s">
        <v>172</v>
      </c>
      <c r="B212" s="23">
        <v>0.625</v>
      </c>
      <c r="C212" s="23"/>
      <c r="D212" s="23"/>
      <c r="E212" s="23"/>
      <c r="F212" s="23" t="s">
        <v>173</v>
      </c>
      <c r="G212" s="23" t="s">
        <v>40</v>
      </c>
      <c r="H212" s="23" t="s">
        <v>41</v>
      </c>
      <c r="I212" s="96">
        <v>2</v>
      </c>
      <c r="J212" s="96" t="s">
        <v>42</v>
      </c>
      <c r="K212" s="23">
        <v>59</v>
      </c>
      <c r="L212" s="95">
        <v>0.19</v>
      </c>
      <c r="M212"/>
    </row>
    <row r="213" spans="1:13" ht="15" x14ac:dyDescent="0.25">
      <c r="A213" s="96" t="s">
        <v>241</v>
      </c>
      <c r="B213" s="23">
        <v>3.5</v>
      </c>
      <c r="C213" s="23"/>
      <c r="D213" s="23"/>
      <c r="E213" s="23"/>
      <c r="F213" s="23" t="s">
        <v>242</v>
      </c>
      <c r="G213" s="23" t="s">
        <v>40</v>
      </c>
      <c r="H213" s="23" t="s">
        <v>41</v>
      </c>
      <c r="I213" s="96">
        <v>1</v>
      </c>
      <c r="J213" s="96" t="s">
        <v>42</v>
      </c>
      <c r="K213" s="23">
        <v>159</v>
      </c>
      <c r="L213" s="95">
        <v>0.19</v>
      </c>
      <c r="M213"/>
    </row>
    <row r="214" spans="1:13" ht="15" x14ac:dyDescent="0.25">
      <c r="A214" s="96" t="s">
        <v>243</v>
      </c>
      <c r="B214" s="23">
        <v>0.66</v>
      </c>
      <c r="C214" s="23"/>
      <c r="D214" s="23"/>
      <c r="E214" s="23"/>
      <c r="F214" s="23" t="s">
        <v>244</v>
      </c>
      <c r="G214" s="23" t="s">
        <v>40</v>
      </c>
      <c r="H214" s="23" t="s">
        <v>41</v>
      </c>
      <c r="I214" s="96">
        <v>1</v>
      </c>
      <c r="J214" s="96" t="s">
        <v>42</v>
      </c>
      <c r="K214" s="23">
        <v>14.9</v>
      </c>
      <c r="L214" s="95">
        <v>0.19</v>
      </c>
      <c r="M214"/>
    </row>
    <row r="215" spans="1:13" ht="15" x14ac:dyDescent="0.25">
      <c r="A215" s="96" t="s">
        <v>186</v>
      </c>
      <c r="B215" s="23">
        <v>0.13500000000000001</v>
      </c>
      <c r="C215" s="23"/>
      <c r="D215" s="23"/>
      <c r="E215" s="23"/>
      <c r="F215" s="23" t="s">
        <v>155</v>
      </c>
      <c r="G215" s="23" t="s">
        <v>40</v>
      </c>
      <c r="H215" s="23" t="s">
        <v>41</v>
      </c>
      <c r="I215" s="96">
        <v>2</v>
      </c>
      <c r="J215" s="96" t="s">
        <v>42</v>
      </c>
      <c r="K215" s="23">
        <v>17.3</v>
      </c>
      <c r="L215" s="95">
        <v>0.19</v>
      </c>
      <c r="M215"/>
    </row>
    <row r="216" spans="1:13" ht="15" x14ac:dyDescent="0.25">
      <c r="A216" s="96" t="s">
        <v>176</v>
      </c>
      <c r="B216" s="23">
        <v>0.04</v>
      </c>
      <c r="C216" s="23"/>
      <c r="D216" s="23"/>
      <c r="E216" s="23"/>
      <c r="F216" s="23" t="s">
        <v>177</v>
      </c>
      <c r="G216" s="23" t="s">
        <v>40</v>
      </c>
      <c r="H216" s="23" t="s">
        <v>41</v>
      </c>
      <c r="I216" s="96">
        <v>5</v>
      </c>
      <c r="J216" s="96" t="s">
        <v>42</v>
      </c>
      <c r="K216" s="23">
        <v>5.9</v>
      </c>
      <c r="L216" s="95">
        <v>0.19</v>
      </c>
      <c r="M216"/>
    </row>
    <row r="217" spans="1:13" ht="15" x14ac:dyDescent="0.25">
      <c r="A217" s="96" t="s">
        <v>178</v>
      </c>
      <c r="B217" s="23">
        <v>0.04</v>
      </c>
      <c r="C217" s="23"/>
      <c r="D217" s="23"/>
      <c r="E217" s="23"/>
      <c r="F217" s="23" t="s">
        <v>179</v>
      </c>
      <c r="G217" s="23" t="s">
        <v>40</v>
      </c>
      <c r="H217" s="23" t="s">
        <v>41</v>
      </c>
      <c r="I217" s="96">
        <v>5</v>
      </c>
      <c r="J217" s="96" t="s">
        <v>42</v>
      </c>
      <c r="K217" s="23">
        <v>5.9</v>
      </c>
      <c r="L217" s="95">
        <v>0.19</v>
      </c>
      <c r="M217"/>
    </row>
    <row r="218" spans="1:13" ht="15" x14ac:dyDescent="0.25">
      <c r="A218" s="96" t="s">
        <v>219</v>
      </c>
      <c r="B218" s="23">
        <v>2.7</v>
      </c>
      <c r="C218" s="23">
        <v>60</v>
      </c>
      <c r="D218" s="23">
        <v>70</v>
      </c>
      <c r="E218" s="23">
        <v>50</v>
      </c>
      <c r="F218" s="23" t="s">
        <v>220</v>
      </c>
      <c r="G218" s="23" t="s">
        <v>40</v>
      </c>
      <c r="H218" s="23" t="s">
        <v>41</v>
      </c>
      <c r="I218" s="96">
        <v>1</v>
      </c>
      <c r="J218" s="96" t="s">
        <v>42</v>
      </c>
      <c r="K218" s="23">
        <v>790</v>
      </c>
      <c r="L218" s="95">
        <v>0.19</v>
      </c>
      <c r="M218"/>
    </row>
    <row r="219" spans="1:13" ht="15" x14ac:dyDescent="0.25">
      <c r="A219" s="96" t="s">
        <v>221</v>
      </c>
      <c r="B219" s="23">
        <v>7.9</v>
      </c>
      <c r="C219" s="23"/>
      <c r="D219" s="23"/>
      <c r="E219" s="23"/>
      <c r="F219" s="23" t="s">
        <v>222</v>
      </c>
      <c r="G219" s="23" t="s">
        <v>40</v>
      </c>
      <c r="H219" s="23" t="s">
        <v>41</v>
      </c>
      <c r="I219" s="96">
        <v>1</v>
      </c>
      <c r="J219" s="96" t="s">
        <v>42</v>
      </c>
      <c r="K219" s="23">
        <v>865</v>
      </c>
      <c r="L219" s="95">
        <v>0.19</v>
      </c>
      <c r="M219"/>
    </row>
    <row r="220" spans="1:13" ht="15" x14ac:dyDescent="0.25">
      <c r="A220" s="96" t="s">
        <v>245</v>
      </c>
      <c r="B220" s="23">
        <v>3</v>
      </c>
      <c r="C220" s="23"/>
      <c r="D220" s="23"/>
      <c r="E220" s="23"/>
      <c r="F220" s="23" t="s">
        <v>246</v>
      </c>
      <c r="G220" s="23" t="s">
        <v>40</v>
      </c>
      <c r="H220" s="23" t="s">
        <v>41</v>
      </c>
      <c r="I220" s="96">
        <v>1</v>
      </c>
      <c r="J220" s="96" t="s">
        <v>42</v>
      </c>
      <c r="K220" s="23">
        <v>220</v>
      </c>
      <c r="L220" s="95">
        <v>0.19</v>
      </c>
      <c r="M220"/>
    </row>
    <row r="221" spans="1:13" ht="15" x14ac:dyDescent="0.25">
      <c r="A221" s="96" t="s">
        <v>223</v>
      </c>
      <c r="B221" s="23">
        <v>3.4</v>
      </c>
      <c r="C221" s="23"/>
      <c r="D221" s="23"/>
      <c r="E221" s="23"/>
      <c r="F221" s="23" t="s">
        <v>224</v>
      </c>
      <c r="G221" s="23" t="s">
        <v>40</v>
      </c>
      <c r="H221" s="23" t="s">
        <v>41</v>
      </c>
      <c r="I221" s="96">
        <v>1</v>
      </c>
      <c r="J221" s="96" t="s">
        <v>42</v>
      </c>
      <c r="K221" s="23">
        <v>999</v>
      </c>
      <c r="L221" s="95">
        <v>0.19</v>
      </c>
      <c r="M221"/>
    </row>
    <row r="222" spans="1:13" ht="15" x14ac:dyDescent="0.25">
      <c r="A222" s="96" t="s">
        <v>225</v>
      </c>
      <c r="B222" s="23">
        <v>0.22800000000000001</v>
      </c>
      <c r="C222" s="23"/>
      <c r="D222" s="23"/>
      <c r="E222" s="23"/>
      <c r="F222" s="23" t="s">
        <v>226</v>
      </c>
      <c r="G222" s="23" t="s">
        <v>40</v>
      </c>
      <c r="H222" s="23" t="s">
        <v>41</v>
      </c>
      <c r="I222" s="96">
        <v>1</v>
      </c>
      <c r="J222" s="96" t="s">
        <v>42</v>
      </c>
      <c r="K222" s="23">
        <v>215</v>
      </c>
      <c r="L222" s="95">
        <v>0.19</v>
      </c>
      <c r="M222"/>
    </row>
    <row r="223" spans="1:13" ht="15" x14ac:dyDescent="0.25">
      <c r="A223" s="96" t="s">
        <v>172</v>
      </c>
      <c r="B223" s="23">
        <v>0.625</v>
      </c>
      <c r="C223" s="23"/>
      <c r="D223" s="23"/>
      <c r="E223" s="23"/>
      <c r="F223" s="23" t="s">
        <v>173</v>
      </c>
      <c r="G223" s="23" t="s">
        <v>40</v>
      </c>
      <c r="H223" s="23" t="s">
        <v>41</v>
      </c>
      <c r="I223" s="96">
        <v>1</v>
      </c>
      <c r="J223" s="96" t="s">
        <v>42</v>
      </c>
      <c r="K223" s="23">
        <v>59</v>
      </c>
      <c r="L223" s="95">
        <v>0.19</v>
      </c>
      <c r="M223"/>
    </row>
    <row r="224" spans="1:13" ht="15" x14ac:dyDescent="0.25">
      <c r="A224" s="96" t="s">
        <v>247</v>
      </c>
      <c r="B224" s="23">
        <v>0.622</v>
      </c>
      <c r="C224" s="23"/>
      <c r="D224" s="23"/>
      <c r="E224" s="23"/>
      <c r="F224" s="23" t="s">
        <v>248</v>
      </c>
      <c r="G224" s="23" t="s">
        <v>40</v>
      </c>
      <c r="H224" s="23" t="s">
        <v>41</v>
      </c>
      <c r="I224" s="96">
        <v>1</v>
      </c>
      <c r="J224" s="96" t="s">
        <v>42</v>
      </c>
      <c r="K224" s="23">
        <v>370</v>
      </c>
      <c r="L224" s="95">
        <v>0.19</v>
      </c>
      <c r="M224"/>
    </row>
    <row r="225" spans="1:13" ht="15" x14ac:dyDescent="0.25">
      <c r="A225" s="96" t="s">
        <v>109</v>
      </c>
      <c r="B225" s="23">
        <v>1.05</v>
      </c>
      <c r="C225" s="23"/>
      <c r="D225" s="23"/>
      <c r="E225" s="23"/>
      <c r="F225" s="23" t="s">
        <v>110</v>
      </c>
      <c r="G225" s="23" t="s">
        <v>40</v>
      </c>
      <c r="H225" s="23" t="s">
        <v>41</v>
      </c>
      <c r="I225" s="96">
        <v>1</v>
      </c>
      <c r="J225" s="96" t="s">
        <v>42</v>
      </c>
      <c r="K225" s="23">
        <v>41</v>
      </c>
      <c r="L225" s="95">
        <v>0.19</v>
      </c>
      <c r="M225"/>
    </row>
    <row r="226" spans="1:13" ht="15" x14ac:dyDescent="0.25">
      <c r="A226" s="96" t="s">
        <v>186</v>
      </c>
      <c r="B226" s="23">
        <v>0.13500000000000001</v>
      </c>
      <c r="C226" s="23"/>
      <c r="D226" s="23"/>
      <c r="E226" s="23"/>
      <c r="F226" s="23" t="s">
        <v>155</v>
      </c>
      <c r="G226" s="23" t="s">
        <v>40</v>
      </c>
      <c r="H226" s="23" t="s">
        <v>41</v>
      </c>
      <c r="I226" s="96">
        <v>1</v>
      </c>
      <c r="J226" s="96" t="s">
        <v>42</v>
      </c>
      <c r="K226" s="23">
        <v>17.3</v>
      </c>
      <c r="L226" s="95">
        <v>0.19</v>
      </c>
      <c r="M226"/>
    </row>
    <row r="227" spans="1:13" ht="15" x14ac:dyDescent="0.25">
      <c r="A227" s="96" t="s">
        <v>152</v>
      </c>
      <c r="B227" s="23">
        <v>0.152</v>
      </c>
      <c r="C227" s="23"/>
      <c r="D227" s="23"/>
      <c r="E227" s="23"/>
      <c r="F227" s="23" t="s">
        <v>153</v>
      </c>
      <c r="G227" s="23" t="s">
        <v>40</v>
      </c>
      <c r="H227" s="23" t="s">
        <v>41</v>
      </c>
      <c r="I227" s="96">
        <v>1</v>
      </c>
      <c r="J227" s="96" t="s">
        <v>42</v>
      </c>
      <c r="K227" s="23">
        <v>7</v>
      </c>
      <c r="L227" s="95">
        <v>0.19</v>
      </c>
      <c r="M227"/>
    </row>
    <row r="228" spans="1:13" ht="15" x14ac:dyDescent="0.25">
      <c r="A228" s="96" t="s">
        <v>189</v>
      </c>
      <c r="B228" s="23">
        <v>0.11600000000000001</v>
      </c>
      <c r="C228" s="23"/>
      <c r="D228" s="23"/>
      <c r="E228" s="23"/>
      <c r="F228" s="23" t="s">
        <v>190</v>
      </c>
      <c r="G228" s="23" t="s">
        <v>40</v>
      </c>
      <c r="H228" s="23" t="s">
        <v>41</v>
      </c>
      <c r="I228" s="96">
        <v>1</v>
      </c>
      <c r="J228" s="96" t="s">
        <v>42</v>
      </c>
      <c r="K228" s="23">
        <v>38</v>
      </c>
      <c r="L228" s="95">
        <v>0.19</v>
      </c>
      <c r="M228"/>
    </row>
    <row r="229" spans="1:13" ht="15" x14ac:dyDescent="0.25">
      <c r="A229" s="96" t="s">
        <v>87</v>
      </c>
      <c r="B229" s="23">
        <v>0.05</v>
      </c>
      <c r="C229" s="23"/>
      <c r="D229" s="23"/>
      <c r="E229" s="23"/>
      <c r="F229" s="23" t="s">
        <v>88</v>
      </c>
      <c r="G229" s="23" t="s">
        <v>40</v>
      </c>
      <c r="H229" s="23" t="s">
        <v>41</v>
      </c>
      <c r="I229" s="96">
        <v>1</v>
      </c>
      <c r="J229" s="96" t="s">
        <v>42</v>
      </c>
      <c r="K229" s="23">
        <v>5.9</v>
      </c>
      <c r="L229" s="95">
        <v>0.19</v>
      </c>
      <c r="M229"/>
    </row>
    <row r="230" spans="1:13" ht="15" x14ac:dyDescent="0.25">
      <c r="A230" s="96" t="s">
        <v>89</v>
      </c>
      <c r="B230" s="23">
        <v>0.05</v>
      </c>
      <c r="C230" s="23"/>
      <c r="D230" s="23"/>
      <c r="E230" s="23"/>
      <c r="F230" s="23" t="s">
        <v>90</v>
      </c>
      <c r="G230" s="23" t="s">
        <v>40</v>
      </c>
      <c r="H230" s="23" t="s">
        <v>41</v>
      </c>
      <c r="I230" s="96">
        <v>4</v>
      </c>
      <c r="J230" s="96" t="s">
        <v>42</v>
      </c>
      <c r="K230" s="23">
        <v>5.9</v>
      </c>
      <c r="L230" s="95">
        <v>0.19</v>
      </c>
      <c r="M230"/>
    </row>
    <row r="231" spans="1:13" ht="15" x14ac:dyDescent="0.25">
      <c r="A231" s="96" t="s">
        <v>249</v>
      </c>
      <c r="B231" s="23">
        <v>3.1E-2</v>
      </c>
      <c r="C231" s="23">
        <v>60</v>
      </c>
      <c r="D231" s="23">
        <v>70</v>
      </c>
      <c r="E231" s="23">
        <v>50</v>
      </c>
      <c r="F231" s="23" t="s">
        <v>250</v>
      </c>
      <c r="G231" s="23" t="s">
        <v>40</v>
      </c>
      <c r="H231" s="23" t="s">
        <v>41</v>
      </c>
      <c r="I231" s="96">
        <v>1</v>
      </c>
      <c r="J231" s="96" t="s">
        <v>42</v>
      </c>
      <c r="K231" s="23">
        <v>19</v>
      </c>
      <c r="L231" s="95">
        <v>0.19</v>
      </c>
      <c r="M231"/>
    </row>
    <row r="232" spans="1:13" ht="15" x14ac:dyDescent="0.25">
      <c r="A232" s="96" t="s">
        <v>93</v>
      </c>
      <c r="B232" s="23">
        <v>8.0000000000000002E-3</v>
      </c>
      <c r="C232" s="23"/>
      <c r="D232" s="23"/>
      <c r="E232" s="23"/>
      <c r="F232" s="23" t="s">
        <v>94</v>
      </c>
      <c r="G232" s="23" t="s">
        <v>40</v>
      </c>
      <c r="H232" s="23" t="s">
        <v>41</v>
      </c>
      <c r="I232" s="96">
        <v>1</v>
      </c>
      <c r="J232" s="96" t="s">
        <v>42</v>
      </c>
      <c r="K232" s="23">
        <v>9.9</v>
      </c>
      <c r="L232" s="95">
        <v>0.19</v>
      </c>
      <c r="M232"/>
    </row>
    <row r="233" spans="1:13" ht="15" x14ac:dyDescent="0.25">
      <c r="A233" s="96" t="s">
        <v>53</v>
      </c>
      <c r="B233" s="23">
        <v>0.01</v>
      </c>
      <c r="C233" s="23"/>
      <c r="D233" s="23"/>
      <c r="E233" s="23"/>
      <c r="F233" s="23" t="s">
        <v>54</v>
      </c>
      <c r="G233" s="23" t="s">
        <v>40</v>
      </c>
      <c r="H233" s="23" t="s">
        <v>41</v>
      </c>
      <c r="I233" s="96">
        <v>4</v>
      </c>
      <c r="J233" s="96" t="s">
        <v>42</v>
      </c>
      <c r="K233" s="23">
        <v>7</v>
      </c>
      <c r="L233" s="95">
        <v>0.19</v>
      </c>
      <c r="M233"/>
    </row>
    <row r="234" spans="1:13" ht="15" x14ac:dyDescent="0.25">
      <c r="A234" s="96" t="s">
        <v>55</v>
      </c>
      <c r="B234" s="23">
        <v>0.05</v>
      </c>
      <c r="C234" s="23"/>
      <c r="D234" s="23"/>
      <c r="E234" s="23"/>
      <c r="F234" s="23" t="s">
        <v>56</v>
      </c>
      <c r="G234" s="23" t="s">
        <v>40</v>
      </c>
      <c r="H234" s="23" t="s">
        <v>41</v>
      </c>
      <c r="I234" s="96">
        <v>7</v>
      </c>
      <c r="J234" s="96" t="s">
        <v>42</v>
      </c>
      <c r="K234" s="23">
        <v>7</v>
      </c>
      <c r="L234" s="95">
        <v>0.19</v>
      </c>
      <c r="M234"/>
    </row>
    <row r="235" spans="1:13" ht="15" x14ac:dyDescent="0.25">
      <c r="A235" s="96" t="s">
        <v>251</v>
      </c>
      <c r="B235" s="23">
        <v>1.847</v>
      </c>
      <c r="C235" s="23"/>
      <c r="D235" s="23"/>
      <c r="E235" s="23"/>
      <c r="F235" s="23" t="s">
        <v>252</v>
      </c>
      <c r="G235" s="23" t="s">
        <v>40</v>
      </c>
      <c r="H235" s="23" t="s">
        <v>41</v>
      </c>
      <c r="I235" s="96">
        <v>1</v>
      </c>
      <c r="J235" s="96" t="s">
        <v>42</v>
      </c>
      <c r="K235" s="23">
        <v>89</v>
      </c>
      <c r="L235" s="95">
        <v>0.19</v>
      </c>
      <c r="M235"/>
    </row>
    <row r="236" spans="1:13" ht="15" x14ac:dyDescent="0.25">
      <c r="A236" s="96" t="s">
        <v>253</v>
      </c>
      <c r="B236" s="23">
        <v>0.09</v>
      </c>
      <c r="C236" s="23"/>
      <c r="D236" s="23"/>
      <c r="E236" s="23"/>
      <c r="F236" s="23" t="s">
        <v>254</v>
      </c>
      <c r="G236" s="23" t="s">
        <v>40</v>
      </c>
      <c r="H236" s="23" t="s">
        <v>41</v>
      </c>
      <c r="I236" s="96">
        <v>1</v>
      </c>
      <c r="J236" s="96" t="s">
        <v>42</v>
      </c>
      <c r="K236" s="23">
        <v>17.899999999999999</v>
      </c>
      <c r="L236" s="95">
        <v>0.19</v>
      </c>
      <c r="M236"/>
    </row>
    <row r="237" spans="1:13" ht="15" x14ac:dyDescent="0.25">
      <c r="A237" s="96" t="s">
        <v>186</v>
      </c>
      <c r="B237" s="23">
        <v>0.13500000000000001</v>
      </c>
      <c r="C237" s="23"/>
      <c r="D237" s="23"/>
      <c r="E237" s="23"/>
      <c r="F237" s="23" t="s">
        <v>155</v>
      </c>
      <c r="G237" s="23" t="s">
        <v>40</v>
      </c>
      <c r="H237" s="23" t="s">
        <v>41</v>
      </c>
      <c r="I237" s="96">
        <v>1</v>
      </c>
      <c r="J237" s="96" t="s">
        <v>42</v>
      </c>
      <c r="K237" s="23">
        <v>17.3</v>
      </c>
      <c r="L237" s="95">
        <v>0.19</v>
      </c>
      <c r="M237"/>
    </row>
    <row r="238" spans="1:13" ht="15" x14ac:dyDescent="0.25">
      <c r="A238" s="96" t="s">
        <v>255</v>
      </c>
      <c r="B238" s="23">
        <v>1.7000000000000001E-2</v>
      </c>
      <c r="C238" s="23"/>
      <c r="D238" s="23"/>
      <c r="E238" s="23"/>
      <c r="F238" s="23" t="s">
        <v>256</v>
      </c>
      <c r="G238" s="23" t="s">
        <v>40</v>
      </c>
      <c r="H238" s="23" t="s">
        <v>41</v>
      </c>
      <c r="I238" s="96">
        <v>2</v>
      </c>
      <c r="J238" s="96" t="s">
        <v>42</v>
      </c>
      <c r="K238" s="23">
        <v>7.7</v>
      </c>
      <c r="L238" s="95">
        <v>0.19</v>
      </c>
      <c r="M238"/>
    </row>
    <row r="239" spans="1:13" ht="15" x14ac:dyDescent="0.25">
      <c r="A239" s="96" t="s">
        <v>257</v>
      </c>
      <c r="B239" s="23">
        <v>0.01</v>
      </c>
      <c r="C239" s="23"/>
      <c r="D239" s="23"/>
      <c r="E239" s="23"/>
      <c r="F239" s="23" t="s">
        <v>258</v>
      </c>
      <c r="G239" s="23" t="s">
        <v>40</v>
      </c>
      <c r="H239" s="23" t="s">
        <v>41</v>
      </c>
      <c r="I239" s="96">
        <v>1</v>
      </c>
      <c r="J239" s="96" t="s">
        <v>42</v>
      </c>
      <c r="K239" s="23">
        <v>5</v>
      </c>
      <c r="L239" s="95">
        <v>0.19</v>
      </c>
      <c r="M239"/>
    </row>
    <row r="240" spans="1:13" ht="15" x14ac:dyDescent="0.25">
      <c r="A240" s="96" t="s">
        <v>259</v>
      </c>
      <c r="B240" s="23">
        <v>0</v>
      </c>
      <c r="C240" s="23"/>
      <c r="D240" s="23"/>
      <c r="E240" s="23"/>
      <c r="F240" s="23" t="s">
        <v>260</v>
      </c>
      <c r="G240" s="23" t="s">
        <v>40</v>
      </c>
      <c r="H240" s="23" t="s">
        <v>41</v>
      </c>
      <c r="I240" s="96">
        <v>1</v>
      </c>
      <c r="J240" s="96" t="s">
        <v>42</v>
      </c>
      <c r="K240" s="23">
        <v>469</v>
      </c>
      <c r="L240" s="95">
        <v>0.19</v>
      </c>
      <c r="M240"/>
    </row>
    <row r="241" spans="1:13" ht="15" x14ac:dyDescent="0.25">
      <c r="A241" s="96" t="s">
        <v>261</v>
      </c>
      <c r="B241" s="23">
        <v>0.16</v>
      </c>
      <c r="C241" s="23"/>
      <c r="D241" s="23"/>
      <c r="E241" s="23"/>
      <c r="F241" s="23" t="s">
        <v>262</v>
      </c>
      <c r="G241" s="23" t="s">
        <v>40</v>
      </c>
      <c r="H241" s="23" t="s">
        <v>41</v>
      </c>
      <c r="I241" s="96">
        <v>1</v>
      </c>
      <c r="J241" s="96" t="s">
        <v>42</v>
      </c>
      <c r="K241" s="23">
        <v>164</v>
      </c>
      <c r="L241" s="95">
        <v>0.19</v>
      </c>
      <c r="M241"/>
    </row>
    <row r="242" spans="1:13" ht="15" x14ac:dyDescent="0.25">
      <c r="A242" s="96" t="s">
        <v>263</v>
      </c>
      <c r="B242" s="23">
        <v>9.0999999999999998E-2</v>
      </c>
      <c r="C242" s="23"/>
      <c r="D242" s="23"/>
      <c r="E242" s="23"/>
      <c r="F242" s="23" t="s">
        <v>264</v>
      </c>
      <c r="G242" s="23" t="s">
        <v>40</v>
      </c>
      <c r="H242" s="23" t="s">
        <v>41</v>
      </c>
      <c r="I242" s="96">
        <v>1</v>
      </c>
      <c r="J242" s="96" t="s">
        <v>42</v>
      </c>
      <c r="K242" s="23">
        <v>5.9</v>
      </c>
      <c r="L242" s="95">
        <v>0.19</v>
      </c>
      <c r="M242"/>
    </row>
    <row r="243" spans="1:13" ht="15" x14ac:dyDescent="0.25">
      <c r="A243" s="96" t="s">
        <v>265</v>
      </c>
      <c r="B243" s="23">
        <v>3.58</v>
      </c>
      <c r="C243" s="23">
        <v>50</v>
      </c>
      <c r="D243" s="23">
        <v>30</v>
      </c>
      <c r="E243" s="23">
        <v>35</v>
      </c>
      <c r="F243" s="23" t="s">
        <v>266</v>
      </c>
      <c r="G243" s="23" t="s">
        <v>40</v>
      </c>
      <c r="H243" s="23" t="s">
        <v>41</v>
      </c>
      <c r="I243" s="96">
        <v>2</v>
      </c>
      <c r="J243" s="96" t="s">
        <v>42</v>
      </c>
      <c r="K243" s="23">
        <v>433</v>
      </c>
      <c r="L243" s="95">
        <v>0.19</v>
      </c>
      <c r="M243"/>
    </row>
    <row r="244" spans="1:13" ht="15" x14ac:dyDescent="0.25">
      <c r="A244" s="96" t="s">
        <v>255</v>
      </c>
      <c r="B244" s="23">
        <v>1.7000000000000001E-2</v>
      </c>
      <c r="C244" s="23"/>
      <c r="D244" s="23"/>
      <c r="E244" s="23"/>
      <c r="F244" s="23" t="s">
        <v>256</v>
      </c>
      <c r="G244" s="23" t="s">
        <v>40</v>
      </c>
      <c r="H244" s="23" t="s">
        <v>41</v>
      </c>
      <c r="I244" s="96">
        <v>1</v>
      </c>
      <c r="J244" s="96" t="s">
        <v>42</v>
      </c>
      <c r="K244" s="23">
        <v>7.7</v>
      </c>
      <c r="L244" s="95">
        <v>0.19</v>
      </c>
      <c r="M244"/>
    </row>
    <row r="245" spans="1:13" ht="15" x14ac:dyDescent="0.25">
      <c r="A245" s="96" t="s">
        <v>267</v>
      </c>
      <c r="B245" s="23">
        <v>8.6999999999999994E-2</v>
      </c>
      <c r="C245" s="23"/>
      <c r="D245" s="23"/>
      <c r="E245" s="23"/>
      <c r="F245" s="23" t="s">
        <v>268</v>
      </c>
      <c r="G245" s="23" t="s">
        <v>40</v>
      </c>
      <c r="H245" s="23" t="s">
        <v>41</v>
      </c>
      <c r="I245" s="96">
        <v>1</v>
      </c>
      <c r="J245" s="96" t="s">
        <v>42</v>
      </c>
      <c r="K245" s="23">
        <v>23</v>
      </c>
      <c r="L245" s="95">
        <v>0.19</v>
      </c>
      <c r="M245"/>
    </row>
    <row r="246" spans="1:13" ht="15" x14ac:dyDescent="0.25">
      <c r="A246" s="96" t="s">
        <v>93</v>
      </c>
      <c r="B246" s="23">
        <v>8.0000000000000002E-3</v>
      </c>
      <c r="C246" s="23"/>
      <c r="D246" s="23"/>
      <c r="E246" s="23"/>
      <c r="F246" s="23" t="s">
        <v>94</v>
      </c>
      <c r="G246" s="23" t="s">
        <v>40</v>
      </c>
      <c r="H246" s="23" t="s">
        <v>41</v>
      </c>
      <c r="I246" s="96">
        <v>1</v>
      </c>
      <c r="J246" s="96" t="s">
        <v>42</v>
      </c>
      <c r="K246" s="23">
        <v>9.9</v>
      </c>
      <c r="L246" s="95">
        <v>0.19</v>
      </c>
      <c r="M246"/>
    </row>
    <row r="247" spans="1:13" ht="15" x14ac:dyDescent="0.25">
      <c r="A247" s="96" t="s">
        <v>53</v>
      </c>
      <c r="B247" s="23">
        <v>0.01</v>
      </c>
      <c r="C247" s="23"/>
      <c r="D247" s="23"/>
      <c r="E247" s="23"/>
      <c r="F247" s="23" t="s">
        <v>54</v>
      </c>
      <c r="G247" s="23" t="s">
        <v>40</v>
      </c>
      <c r="H247" s="23" t="s">
        <v>41</v>
      </c>
      <c r="I247" s="96">
        <v>5</v>
      </c>
      <c r="J247" s="96" t="s">
        <v>42</v>
      </c>
      <c r="K247" s="23">
        <v>7</v>
      </c>
      <c r="L247" s="95">
        <v>0.19</v>
      </c>
      <c r="M247"/>
    </row>
    <row r="248" spans="1:13" ht="15" x14ac:dyDescent="0.25">
      <c r="A248" s="96" t="s">
        <v>269</v>
      </c>
      <c r="B248" s="23">
        <v>0.1</v>
      </c>
      <c r="C248" s="23"/>
      <c r="D248" s="23"/>
      <c r="E248" s="23"/>
      <c r="F248" s="23" t="s">
        <v>270</v>
      </c>
      <c r="G248" s="23" t="s">
        <v>40</v>
      </c>
      <c r="H248" s="23" t="s">
        <v>41</v>
      </c>
      <c r="I248" s="96">
        <v>2</v>
      </c>
      <c r="J248" s="96" t="s">
        <v>42</v>
      </c>
      <c r="K248" s="23">
        <v>115</v>
      </c>
      <c r="L248" s="95">
        <v>0.19</v>
      </c>
      <c r="M248"/>
    </row>
    <row r="249" spans="1:13" ht="15" x14ac:dyDescent="0.25">
      <c r="A249" s="96" t="s">
        <v>249</v>
      </c>
      <c r="B249" s="23">
        <v>3.1E-2</v>
      </c>
      <c r="C249" s="23"/>
      <c r="D249" s="23"/>
      <c r="E249" s="23"/>
      <c r="F249" s="23" t="s">
        <v>250</v>
      </c>
      <c r="G249" s="23" t="s">
        <v>40</v>
      </c>
      <c r="H249" s="23" t="s">
        <v>41</v>
      </c>
      <c r="I249" s="96">
        <v>1</v>
      </c>
      <c r="J249" s="96" t="s">
        <v>42</v>
      </c>
      <c r="K249" s="23">
        <v>19</v>
      </c>
      <c r="L249" s="95">
        <v>0.19</v>
      </c>
      <c r="M249"/>
    </row>
    <row r="250" spans="1:13" ht="15" x14ac:dyDescent="0.25">
      <c r="A250" s="96" t="s">
        <v>259</v>
      </c>
      <c r="B250" s="23">
        <v>0</v>
      </c>
      <c r="C250" s="23"/>
      <c r="D250" s="23"/>
      <c r="E250" s="23"/>
      <c r="F250" s="23" t="s">
        <v>260</v>
      </c>
      <c r="G250" s="23" t="s">
        <v>40</v>
      </c>
      <c r="H250" s="23" t="s">
        <v>41</v>
      </c>
      <c r="I250" s="96">
        <v>1</v>
      </c>
      <c r="J250" s="96" t="s">
        <v>42</v>
      </c>
      <c r="K250" s="23">
        <v>469</v>
      </c>
      <c r="L250" s="95">
        <v>0.19</v>
      </c>
      <c r="M250"/>
    </row>
    <row r="251" spans="1:13" ht="15" x14ac:dyDescent="0.25">
      <c r="A251" s="96" t="s">
        <v>271</v>
      </c>
      <c r="B251" s="23">
        <v>3.21</v>
      </c>
      <c r="C251" s="23"/>
      <c r="D251" s="23"/>
      <c r="E251" s="23"/>
      <c r="F251" s="23" t="s">
        <v>272</v>
      </c>
      <c r="G251" s="23" t="s">
        <v>40</v>
      </c>
      <c r="H251" s="23" t="s">
        <v>41</v>
      </c>
      <c r="I251" s="96">
        <v>1</v>
      </c>
      <c r="J251" s="96" t="s">
        <v>42</v>
      </c>
      <c r="K251" s="23">
        <v>279</v>
      </c>
      <c r="L251" s="95">
        <v>0.19</v>
      </c>
      <c r="M251"/>
    </row>
    <row r="252" spans="1:13" ht="15" x14ac:dyDescent="0.25">
      <c r="A252" s="96" t="s">
        <v>150</v>
      </c>
      <c r="B252" s="23">
        <v>0.34</v>
      </c>
      <c r="C252" s="23"/>
      <c r="D252" s="23"/>
      <c r="E252" s="23"/>
      <c r="F252" s="23" t="s">
        <v>151</v>
      </c>
      <c r="G252" s="23" t="s">
        <v>40</v>
      </c>
      <c r="H252" s="23" t="s">
        <v>41</v>
      </c>
      <c r="I252" s="96">
        <v>2</v>
      </c>
      <c r="J252" s="96" t="s">
        <v>42</v>
      </c>
      <c r="K252" s="23">
        <v>22</v>
      </c>
      <c r="L252" s="95">
        <v>0.19</v>
      </c>
      <c r="M252"/>
    </row>
    <row r="253" spans="1:13" ht="15" x14ac:dyDescent="0.25">
      <c r="A253" s="96" t="s">
        <v>243</v>
      </c>
      <c r="B253" s="23">
        <v>0.66</v>
      </c>
      <c r="C253" s="23"/>
      <c r="D253" s="23"/>
      <c r="E253" s="23"/>
      <c r="F253" s="23" t="s">
        <v>244</v>
      </c>
      <c r="G253" s="23" t="s">
        <v>40</v>
      </c>
      <c r="H253" s="23" t="s">
        <v>41</v>
      </c>
      <c r="I253" s="96">
        <v>2</v>
      </c>
      <c r="J253" s="96" t="s">
        <v>42</v>
      </c>
      <c r="K253" s="23">
        <v>14.9</v>
      </c>
      <c r="L253" s="95">
        <v>0.19</v>
      </c>
      <c r="M253"/>
    </row>
    <row r="254" spans="1:13" ht="15" x14ac:dyDescent="0.25">
      <c r="A254" s="96" t="s">
        <v>186</v>
      </c>
      <c r="B254" s="23">
        <v>0.13500000000000001</v>
      </c>
      <c r="C254" s="23"/>
      <c r="D254" s="23"/>
      <c r="E254" s="23"/>
      <c r="F254" s="23" t="s">
        <v>155</v>
      </c>
      <c r="G254" s="23" t="s">
        <v>40</v>
      </c>
      <c r="H254" s="23" t="s">
        <v>41</v>
      </c>
      <c r="I254" s="96">
        <v>4</v>
      </c>
      <c r="J254" s="96" t="s">
        <v>42</v>
      </c>
      <c r="K254" s="23">
        <v>17.3</v>
      </c>
      <c r="L254" s="95">
        <v>0.19</v>
      </c>
      <c r="M254"/>
    </row>
    <row r="255" spans="1:13" ht="15" x14ac:dyDescent="0.25">
      <c r="A255" s="96" t="s">
        <v>115</v>
      </c>
      <c r="B255" s="23">
        <v>5.8999999999999997E-2</v>
      </c>
      <c r="C255" s="23"/>
      <c r="D255" s="23"/>
      <c r="E255" s="23"/>
      <c r="F255" s="23" t="s">
        <v>116</v>
      </c>
      <c r="G255" s="23" t="s">
        <v>40</v>
      </c>
      <c r="H255" s="23" t="s">
        <v>41</v>
      </c>
      <c r="I255" s="96">
        <v>1</v>
      </c>
      <c r="J255" s="96" t="s">
        <v>42</v>
      </c>
      <c r="K255" s="23">
        <v>5.5</v>
      </c>
      <c r="L255" s="95">
        <v>0.19</v>
      </c>
      <c r="M255"/>
    </row>
    <row r="256" spans="1:13" ht="15" x14ac:dyDescent="0.25">
      <c r="A256" s="96" t="s">
        <v>87</v>
      </c>
      <c r="B256" s="23">
        <v>0.05</v>
      </c>
      <c r="C256" s="23"/>
      <c r="D256" s="23"/>
      <c r="E256" s="23"/>
      <c r="F256" s="23" t="s">
        <v>88</v>
      </c>
      <c r="G256" s="23" t="s">
        <v>40</v>
      </c>
      <c r="H256" s="23" t="s">
        <v>41</v>
      </c>
      <c r="I256" s="96">
        <v>2</v>
      </c>
      <c r="J256" s="96" t="s">
        <v>42</v>
      </c>
      <c r="K256" s="23">
        <v>5.9</v>
      </c>
      <c r="L256" s="95">
        <v>0.19</v>
      </c>
      <c r="M256"/>
    </row>
    <row r="257" spans="1:13" ht="15" x14ac:dyDescent="0.25">
      <c r="A257" s="96" t="s">
        <v>89</v>
      </c>
      <c r="B257" s="23">
        <v>0.05</v>
      </c>
      <c r="C257" s="23"/>
      <c r="D257" s="23"/>
      <c r="E257" s="23"/>
      <c r="F257" s="23" t="s">
        <v>90</v>
      </c>
      <c r="G257" s="23" t="s">
        <v>40</v>
      </c>
      <c r="H257" s="23" t="s">
        <v>41</v>
      </c>
      <c r="I257" s="96">
        <v>2</v>
      </c>
      <c r="J257" s="96" t="s">
        <v>42</v>
      </c>
      <c r="K257" s="23">
        <v>5.9</v>
      </c>
      <c r="L257" s="95">
        <v>0.19</v>
      </c>
      <c r="M257"/>
    </row>
    <row r="258" spans="1:13" ht="15" x14ac:dyDescent="0.25">
      <c r="A258" s="96" t="s">
        <v>273</v>
      </c>
      <c r="B258" s="23">
        <v>0.30399999999999999</v>
      </c>
      <c r="C258" s="23"/>
      <c r="D258" s="23"/>
      <c r="E258" s="23"/>
      <c r="F258" s="23" t="s">
        <v>274</v>
      </c>
      <c r="G258" s="23" t="s">
        <v>40</v>
      </c>
      <c r="H258" s="23" t="s">
        <v>41</v>
      </c>
      <c r="I258" s="96">
        <v>1</v>
      </c>
      <c r="J258" s="96" t="s">
        <v>42</v>
      </c>
      <c r="K258" s="23">
        <v>7.9</v>
      </c>
      <c r="L258" s="95">
        <v>0.19</v>
      </c>
      <c r="M258"/>
    </row>
    <row r="259" spans="1:13" ht="15" x14ac:dyDescent="0.25">
      <c r="A259" s="96" t="s">
        <v>275</v>
      </c>
      <c r="B259" s="23">
        <v>1.8</v>
      </c>
      <c r="C259" s="23"/>
      <c r="D259" s="23"/>
      <c r="E259" s="23"/>
      <c r="F259" s="23" t="s">
        <v>276</v>
      </c>
      <c r="G259" s="23" t="s">
        <v>40</v>
      </c>
      <c r="H259" s="23" t="s">
        <v>41</v>
      </c>
      <c r="I259" s="96">
        <v>1</v>
      </c>
      <c r="J259" s="96" t="s">
        <v>42</v>
      </c>
      <c r="K259" s="23">
        <v>865</v>
      </c>
      <c r="L259" s="95">
        <v>0.19</v>
      </c>
      <c r="M259"/>
    </row>
    <row r="260" spans="1:13" ht="15" x14ac:dyDescent="0.25">
      <c r="A260" s="96" t="s">
        <v>277</v>
      </c>
      <c r="B260" s="23">
        <v>2.5</v>
      </c>
      <c r="C260" s="23"/>
      <c r="D260" s="23"/>
      <c r="E260" s="23"/>
      <c r="F260" s="23" t="s">
        <v>278</v>
      </c>
      <c r="G260" s="23" t="s">
        <v>40</v>
      </c>
      <c r="H260" s="23" t="s">
        <v>41</v>
      </c>
      <c r="I260" s="96">
        <v>1</v>
      </c>
      <c r="J260" s="96" t="s">
        <v>42</v>
      </c>
      <c r="K260" s="23">
        <v>399</v>
      </c>
      <c r="L260" s="95">
        <v>0.19</v>
      </c>
      <c r="M260"/>
    </row>
    <row r="261" spans="1:13" ht="15" x14ac:dyDescent="0.25">
      <c r="A261" s="96" t="s">
        <v>91</v>
      </c>
      <c r="B261" s="23">
        <v>0.05</v>
      </c>
      <c r="C261" s="23"/>
      <c r="D261" s="23"/>
      <c r="E261" s="23"/>
      <c r="F261" s="23" t="s">
        <v>92</v>
      </c>
      <c r="G261" s="23" t="s">
        <v>40</v>
      </c>
      <c r="H261" s="23" t="s">
        <v>41</v>
      </c>
      <c r="I261" s="96">
        <v>2</v>
      </c>
      <c r="J261" s="96" t="s">
        <v>42</v>
      </c>
      <c r="K261" s="23">
        <v>5.9</v>
      </c>
      <c r="L261" s="95">
        <v>0.19</v>
      </c>
      <c r="M261"/>
    </row>
    <row r="262" spans="1:13" ht="15" x14ac:dyDescent="0.25">
      <c r="A262" s="96" t="s">
        <v>261</v>
      </c>
      <c r="B262" s="23">
        <v>0.16</v>
      </c>
      <c r="C262" s="23"/>
      <c r="D262" s="23"/>
      <c r="E262" s="23"/>
      <c r="F262" s="23" t="s">
        <v>262</v>
      </c>
      <c r="G262" s="23" t="s">
        <v>40</v>
      </c>
      <c r="H262" s="23" t="s">
        <v>41</v>
      </c>
      <c r="I262" s="96">
        <v>1</v>
      </c>
      <c r="J262" s="96" t="s">
        <v>42</v>
      </c>
      <c r="K262" s="23">
        <v>164</v>
      </c>
      <c r="L262" s="95">
        <v>0.19</v>
      </c>
      <c r="M262"/>
    </row>
    <row r="263" spans="1:13" ht="15" x14ac:dyDescent="0.25">
      <c r="A263" s="96" t="s">
        <v>251</v>
      </c>
      <c r="B263" s="23">
        <v>1.847</v>
      </c>
      <c r="C263" s="23"/>
      <c r="D263" s="23"/>
      <c r="E263" s="23"/>
      <c r="F263" s="23" t="s">
        <v>252</v>
      </c>
      <c r="G263" s="23" t="s">
        <v>40</v>
      </c>
      <c r="H263" s="23" t="s">
        <v>41</v>
      </c>
      <c r="I263" s="96">
        <v>1</v>
      </c>
      <c r="J263" s="96" t="s">
        <v>42</v>
      </c>
      <c r="K263" s="23">
        <v>89</v>
      </c>
      <c r="L263" s="95">
        <v>0.19</v>
      </c>
      <c r="M263"/>
    </row>
    <row r="264" spans="1:13" ht="15" x14ac:dyDescent="0.25">
      <c r="A264" s="96" t="s">
        <v>243</v>
      </c>
      <c r="B264" s="23">
        <v>0.66</v>
      </c>
      <c r="C264" s="23"/>
      <c r="D264" s="23"/>
      <c r="E264" s="23"/>
      <c r="F264" s="23" t="s">
        <v>244</v>
      </c>
      <c r="G264" s="23" t="s">
        <v>40</v>
      </c>
      <c r="H264" s="23" t="s">
        <v>41</v>
      </c>
      <c r="I264" s="96">
        <v>1</v>
      </c>
      <c r="J264" s="96" t="s">
        <v>42</v>
      </c>
      <c r="K264" s="23">
        <v>14.9</v>
      </c>
      <c r="L264" s="95">
        <v>0.19</v>
      </c>
      <c r="M264"/>
    </row>
    <row r="265" spans="1:13" ht="15" x14ac:dyDescent="0.25">
      <c r="A265" s="96" t="s">
        <v>279</v>
      </c>
      <c r="B265" s="23">
        <v>1.9E-2</v>
      </c>
      <c r="C265" s="23"/>
      <c r="D265" s="23"/>
      <c r="E265" s="23"/>
      <c r="F265" s="23" t="s">
        <v>280</v>
      </c>
      <c r="G265" s="23" t="s">
        <v>40</v>
      </c>
      <c r="H265" s="23" t="s">
        <v>41</v>
      </c>
      <c r="I265" s="96">
        <v>1</v>
      </c>
      <c r="J265" s="96" t="s">
        <v>42</v>
      </c>
      <c r="K265" s="23">
        <v>14</v>
      </c>
      <c r="L265" s="95">
        <v>0.19</v>
      </c>
      <c r="M265"/>
    </row>
    <row r="266" spans="1:13" ht="15" x14ac:dyDescent="0.25">
      <c r="A266" s="96" t="s">
        <v>115</v>
      </c>
      <c r="B266" s="23">
        <v>5.8999999999999997E-2</v>
      </c>
      <c r="C266" s="23"/>
      <c r="D266" s="23"/>
      <c r="E266" s="23"/>
      <c r="F266" s="23" t="s">
        <v>116</v>
      </c>
      <c r="G266" s="23" t="s">
        <v>40</v>
      </c>
      <c r="H266" s="23" t="s">
        <v>41</v>
      </c>
      <c r="I266" s="96">
        <v>1</v>
      </c>
      <c r="J266" s="96" t="s">
        <v>42</v>
      </c>
      <c r="K266" s="23">
        <v>5.5</v>
      </c>
      <c r="L266" s="95">
        <v>0.19</v>
      </c>
      <c r="M266"/>
    </row>
    <row r="267" spans="1:13" ht="15" x14ac:dyDescent="0.25">
      <c r="A267" s="96" t="s">
        <v>281</v>
      </c>
      <c r="B267" s="23">
        <v>0</v>
      </c>
      <c r="C267" s="23"/>
      <c r="D267" s="23"/>
      <c r="E267" s="23"/>
      <c r="F267" s="23" t="s">
        <v>282</v>
      </c>
      <c r="G267" s="23" t="s">
        <v>40</v>
      </c>
      <c r="H267" s="23" t="s">
        <v>41</v>
      </c>
      <c r="I267" s="96">
        <v>1</v>
      </c>
      <c r="J267" s="96" t="s">
        <v>42</v>
      </c>
      <c r="K267" s="23">
        <v>0</v>
      </c>
      <c r="L267" s="95">
        <v>0.19</v>
      </c>
      <c r="M267"/>
    </row>
    <row r="268" spans="1:13" ht="15" x14ac:dyDescent="0.25">
      <c r="A268" s="96" t="s">
        <v>283</v>
      </c>
      <c r="B268" s="23">
        <v>1.25</v>
      </c>
      <c r="C268" s="23">
        <v>20</v>
      </c>
      <c r="D268" s="23">
        <v>10</v>
      </c>
      <c r="E268" s="23">
        <v>10</v>
      </c>
      <c r="F268" s="23" t="s">
        <v>284</v>
      </c>
      <c r="G268" s="23" t="s">
        <v>40</v>
      </c>
      <c r="H268" s="23" t="s">
        <v>41</v>
      </c>
      <c r="I268" s="96">
        <v>1</v>
      </c>
      <c r="J268" s="96" t="s">
        <v>42</v>
      </c>
      <c r="K268" s="23">
        <v>562</v>
      </c>
      <c r="L268" s="95">
        <v>0.19</v>
      </c>
      <c r="M268"/>
    </row>
    <row r="269" spans="1:13" ht="15" x14ac:dyDescent="0.25">
      <c r="A269" s="96" t="s">
        <v>285</v>
      </c>
      <c r="B269" s="23">
        <v>3.528</v>
      </c>
      <c r="C269" s="23">
        <v>60</v>
      </c>
      <c r="D269" s="23">
        <v>30</v>
      </c>
      <c r="E269" s="23">
        <v>30</v>
      </c>
      <c r="F269" s="23" t="s">
        <v>286</v>
      </c>
      <c r="G269" s="23" t="s">
        <v>40</v>
      </c>
      <c r="H269" s="23" t="s">
        <v>41</v>
      </c>
      <c r="I269" s="96">
        <v>1</v>
      </c>
      <c r="J269" s="96" t="s">
        <v>42</v>
      </c>
      <c r="K269" s="23">
        <v>1089</v>
      </c>
      <c r="L269" s="95">
        <v>0.19</v>
      </c>
      <c r="M269"/>
    </row>
    <row r="270" spans="1:13" ht="15" x14ac:dyDescent="0.25">
      <c r="A270" s="96" t="s">
        <v>287</v>
      </c>
      <c r="B270" s="23">
        <v>0.151</v>
      </c>
      <c r="C270" s="23"/>
      <c r="D270" s="23"/>
      <c r="E270" s="23"/>
      <c r="F270" s="23" t="s">
        <v>288</v>
      </c>
      <c r="G270" s="23" t="s">
        <v>40</v>
      </c>
      <c r="H270" s="23" t="s">
        <v>41</v>
      </c>
      <c r="I270" s="96">
        <v>1</v>
      </c>
      <c r="J270" s="96" t="s">
        <v>42</v>
      </c>
      <c r="K270" s="23">
        <v>229</v>
      </c>
      <c r="L270" s="95">
        <v>0.19</v>
      </c>
      <c r="M270"/>
    </row>
    <row r="271" spans="1:13" ht="15" x14ac:dyDescent="0.25">
      <c r="A271" s="96" t="s">
        <v>289</v>
      </c>
      <c r="B271" s="23">
        <v>0.4</v>
      </c>
      <c r="C271" s="23"/>
      <c r="D271" s="23"/>
      <c r="E271" s="23"/>
      <c r="F271" s="23" t="s">
        <v>290</v>
      </c>
      <c r="G271" s="23" t="s">
        <v>40</v>
      </c>
      <c r="H271" s="23" t="s">
        <v>41</v>
      </c>
      <c r="I271" s="96">
        <v>1</v>
      </c>
      <c r="J271" s="96" t="s">
        <v>42</v>
      </c>
      <c r="K271" s="23">
        <v>1.6</v>
      </c>
      <c r="L271" s="95">
        <v>0.19</v>
      </c>
      <c r="M271"/>
    </row>
    <row r="272" spans="1:13" ht="15" x14ac:dyDescent="0.25">
      <c r="A272" s="96" t="s">
        <v>291</v>
      </c>
      <c r="B272" s="23">
        <v>5.8999999999999997E-2</v>
      </c>
      <c r="C272" s="23"/>
      <c r="D272" s="23"/>
      <c r="E272" s="23"/>
      <c r="F272" s="23" t="s">
        <v>292</v>
      </c>
      <c r="G272" s="23" t="s">
        <v>40</v>
      </c>
      <c r="H272" s="23" t="s">
        <v>41</v>
      </c>
      <c r="I272" s="96">
        <v>2</v>
      </c>
      <c r="J272" s="96" t="s">
        <v>42</v>
      </c>
      <c r="K272" s="23">
        <v>6</v>
      </c>
      <c r="L272" s="95">
        <v>0.19</v>
      </c>
      <c r="M272"/>
    </row>
    <row r="273" spans="1:13" ht="15" x14ac:dyDescent="0.25">
      <c r="A273" s="96" t="s">
        <v>293</v>
      </c>
      <c r="B273" s="23">
        <v>8.5999999999999993E-2</v>
      </c>
      <c r="C273" s="23"/>
      <c r="D273" s="23"/>
      <c r="E273" s="23"/>
      <c r="F273" s="23" t="s">
        <v>294</v>
      </c>
      <c r="G273" s="23" t="s">
        <v>40</v>
      </c>
      <c r="H273" s="23" t="s">
        <v>41</v>
      </c>
      <c r="I273" s="96">
        <v>1</v>
      </c>
      <c r="J273" s="96" t="s">
        <v>42</v>
      </c>
      <c r="K273" s="23">
        <v>42</v>
      </c>
      <c r="L273" s="95">
        <v>0.19</v>
      </c>
      <c r="M273"/>
    </row>
    <row r="274" spans="1:13" ht="15" x14ac:dyDescent="0.25">
      <c r="A274" s="96" t="s">
        <v>109</v>
      </c>
      <c r="B274" s="23">
        <v>1.05</v>
      </c>
      <c r="C274" s="23"/>
      <c r="D274" s="23"/>
      <c r="E274" s="23"/>
      <c r="F274" s="23" t="s">
        <v>110</v>
      </c>
      <c r="G274" s="23" t="s">
        <v>40</v>
      </c>
      <c r="H274" s="23" t="s">
        <v>41</v>
      </c>
      <c r="I274" s="96">
        <v>2</v>
      </c>
      <c r="J274" s="96" t="s">
        <v>42</v>
      </c>
      <c r="K274" s="23">
        <v>41</v>
      </c>
      <c r="L274" s="95">
        <v>0.19</v>
      </c>
      <c r="M274"/>
    </row>
    <row r="275" spans="1:13" ht="15" x14ac:dyDescent="0.25">
      <c r="A275" s="96" t="s">
        <v>115</v>
      </c>
      <c r="B275" s="23">
        <v>5.8999999999999997E-2</v>
      </c>
      <c r="C275" s="23"/>
      <c r="D275" s="23"/>
      <c r="E275" s="23"/>
      <c r="F275" s="23" t="s">
        <v>116</v>
      </c>
      <c r="G275" s="23" t="s">
        <v>40</v>
      </c>
      <c r="H275" s="23" t="s">
        <v>41</v>
      </c>
      <c r="I275" s="96">
        <v>1</v>
      </c>
      <c r="J275" s="96" t="s">
        <v>42</v>
      </c>
      <c r="K275" s="23">
        <v>5.5</v>
      </c>
      <c r="L275" s="95">
        <v>0.19</v>
      </c>
      <c r="M275"/>
    </row>
    <row r="276" spans="1:13" ht="15" x14ac:dyDescent="0.25">
      <c r="A276" s="96" t="s">
        <v>205</v>
      </c>
      <c r="B276" s="23">
        <v>0.03</v>
      </c>
      <c r="C276" s="23"/>
      <c r="D276" s="23"/>
      <c r="E276" s="23"/>
      <c r="F276" s="23" t="s">
        <v>206</v>
      </c>
      <c r="G276" s="23" t="s">
        <v>40</v>
      </c>
      <c r="H276" s="23" t="s">
        <v>41</v>
      </c>
      <c r="I276" s="96">
        <v>2</v>
      </c>
      <c r="J276" s="96" t="s">
        <v>42</v>
      </c>
      <c r="K276" s="23">
        <v>4.9000000000000004</v>
      </c>
      <c r="L276" s="95">
        <v>0.19</v>
      </c>
      <c r="M276"/>
    </row>
    <row r="277" spans="1:13" ht="15" x14ac:dyDescent="0.25">
      <c r="A277" s="96" t="s">
        <v>207</v>
      </c>
      <c r="B277" s="23">
        <v>0.03</v>
      </c>
      <c r="C277" s="23"/>
      <c r="D277" s="23"/>
      <c r="E277" s="23"/>
      <c r="F277" s="23" t="s">
        <v>208</v>
      </c>
      <c r="G277" s="23" t="s">
        <v>40</v>
      </c>
      <c r="H277" s="23" t="s">
        <v>41</v>
      </c>
      <c r="I277" s="96">
        <v>2</v>
      </c>
      <c r="J277" s="96" t="s">
        <v>42</v>
      </c>
      <c r="K277" s="23">
        <v>4.9000000000000004</v>
      </c>
      <c r="L277" s="95">
        <v>0.19</v>
      </c>
      <c r="M277"/>
    </row>
    <row r="278" spans="1:13" ht="15" x14ac:dyDescent="0.25">
      <c r="A278" s="96" t="s">
        <v>295</v>
      </c>
      <c r="B278" s="23">
        <v>3.9E-2</v>
      </c>
      <c r="C278" s="23"/>
      <c r="D278" s="23"/>
      <c r="E278" s="23"/>
      <c r="F278" s="23" t="s">
        <v>296</v>
      </c>
      <c r="G278" s="23" t="s">
        <v>40</v>
      </c>
      <c r="H278" s="23" t="s">
        <v>41</v>
      </c>
      <c r="I278" s="96">
        <v>1</v>
      </c>
      <c r="J278" s="96" t="s">
        <v>42</v>
      </c>
      <c r="K278" s="23">
        <v>35</v>
      </c>
      <c r="L278" s="95">
        <v>0.19</v>
      </c>
      <c r="M278"/>
    </row>
    <row r="279" spans="1:13" ht="15" x14ac:dyDescent="0.25">
      <c r="A279" s="96" t="s">
        <v>275</v>
      </c>
      <c r="B279" s="23">
        <v>1.8</v>
      </c>
      <c r="C279" s="23">
        <v>100</v>
      </c>
      <c r="D279" s="23">
        <v>60</v>
      </c>
      <c r="E279" s="23">
        <v>35</v>
      </c>
      <c r="F279" s="23" t="s">
        <v>276</v>
      </c>
      <c r="G279" s="23" t="s">
        <v>40</v>
      </c>
      <c r="H279" s="23" t="s">
        <v>41</v>
      </c>
      <c r="I279" s="96">
        <v>1</v>
      </c>
      <c r="J279" s="96" t="s">
        <v>42</v>
      </c>
      <c r="K279" s="23">
        <v>865</v>
      </c>
      <c r="L279" s="95">
        <v>0.19</v>
      </c>
      <c r="M279"/>
    </row>
    <row r="280" spans="1:13" ht="15" x14ac:dyDescent="0.25">
      <c r="A280" s="96" t="s">
        <v>297</v>
      </c>
      <c r="B280" s="23">
        <v>0.3</v>
      </c>
      <c r="C280" s="23"/>
      <c r="D280" s="23"/>
      <c r="E280" s="23"/>
      <c r="F280" s="23" t="s">
        <v>298</v>
      </c>
      <c r="G280" s="23" t="s">
        <v>40</v>
      </c>
      <c r="H280" s="23" t="s">
        <v>41</v>
      </c>
      <c r="I280" s="96">
        <v>1</v>
      </c>
      <c r="J280" s="96" t="s">
        <v>42</v>
      </c>
      <c r="K280" s="23">
        <v>110</v>
      </c>
      <c r="L280" s="95">
        <v>0.19</v>
      </c>
      <c r="M280"/>
    </row>
    <row r="281" spans="1:13" ht="15" x14ac:dyDescent="0.25">
      <c r="A281" s="96" t="s">
        <v>251</v>
      </c>
      <c r="B281" s="23">
        <v>1.847</v>
      </c>
      <c r="C281" s="23"/>
      <c r="D281" s="23"/>
      <c r="E281" s="23"/>
      <c r="F281" s="23" t="s">
        <v>252</v>
      </c>
      <c r="G281" s="23" t="s">
        <v>40</v>
      </c>
      <c r="H281" s="23" t="s">
        <v>41</v>
      </c>
      <c r="I281" s="96">
        <v>3</v>
      </c>
      <c r="J281" s="96" t="s">
        <v>42</v>
      </c>
      <c r="K281" s="23">
        <v>89</v>
      </c>
      <c r="L281" s="95">
        <v>0.19</v>
      </c>
      <c r="M281"/>
    </row>
    <row r="282" spans="1:13" ht="15" x14ac:dyDescent="0.25">
      <c r="A282" s="96" t="s">
        <v>229</v>
      </c>
      <c r="B282" s="23">
        <v>0.18</v>
      </c>
      <c r="C282" s="23"/>
      <c r="D282" s="23"/>
      <c r="E282" s="23"/>
      <c r="F282" s="23" t="s">
        <v>230</v>
      </c>
      <c r="G282" s="23" t="s">
        <v>40</v>
      </c>
      <c r="H282" s="23" t="s">
        <v>41</v>
      </c>
      <c r="I282" s="96">
        <v>2</v>
      </c>
      <c r="J282" s="96" t="s">
        <v>42</v>
      </c>
      <c r="K282" s="23">
        <v>13.4</v>
      </c>
      <c r="L282" s="95">
        <v>0.19</v>
      </c>
      <c r="M282"/>
    </row>
    <row r="283" spans="1:13" ht="15" x14ac:dyDescent="0.25">
      <c r="A283" s="96" t="s">
        <v>299</v>
      </c>
      <c r="B283" s="23">
        <v>0.57399999999999995</v>
      </c>
      <c r="C283" s="23"/>
      <c r="D283" s="23"/>
      <c r="E283" s="23"/>
      <c r="F283" s="23" t="s">
        <v>300</v>
      </c>
      <c r="G283" s="23" t="s">
        <v>40</v>
      </c>
      <c r="H283" s="23" t="s">
        <v>41</v>
      </c>
      <c r="I283" s="96">
        <v>1</v>
      </c>
      <c r="J283" s="96" t="s">
        <v>42</v>
      </c>
      <c r="K283" s="23">
        <v>67</v>
      </c>
      <c r="L283" s="95">
        <v>0.19</v>
      </c>
      <c r="M283"/>
    </row>
    <row r="284" spans="1:13" ht="15" x14ac:dyDescent="0.25">
      <c r="A284" s="96" t="s">
        <v>301</v>
      </c>
      <c r="B284" s="23">
        <v>2.5000000000000001E-2</v>
      </c>
      <c r="C284" s="23"/>
      <c r="D284" s="23"/>
      <c r="E284" s="23"/>
      <c r="F284" s="23" t="s">
        <v>302</v>
      </c>
      <c r="G284" s="23" t="s">
        <v>40</v>
      </c>
      <c r="H284" s="23" t="s">
        <v>41</v>
      </c>
      <c r="I284" s="96">
        <v>1</v>
      </c>
      <c r="J284" s="96" t="s">
        <v>42</v>
      </c>
      <c r="K284" s="23">
        <v>7</v>
      </c>
      <c r="L284" s="95">
        <v>0.19</v>
      </c>
      <c r="M284"/>
    </row>
    <row r="285" spans="1:13" ht="15" x14ac:dyDescent="0.25">
      <c r="A285" s="96" t="s">
        <v>115</v>
      </c>
      <c r="B285" s="23">
        <v>5.8999999999999997E-2</v>
      </c>
      <c r="C285" s="23"/>
      <c r="D285" s="23"/>
      <c r="E285" s="23"/>
      <c r="F285" s="23" t="s">
        <v>116</v>
      </c>
      <c r="G285" s="23" t="s">
        <v>40</v>
      </c>
      <c r="H285" s="23" t="s">
        <v>41</v>
      </c>
      <c r="I285" s="96">
        <v>1</v>
      </c>
      <c r="J285" s="96" t="s">
        <v>42</v>
      </c>
      <c r="K285" s="23">
        <v>5.5</v>
      </c>
      <c r="L285" s="95">
        <v>0.19</v>
      </c>
      <c r="M285"/>
    </row>
    <row r="286" spans="1:13" ht="15" x14ac:dyDescent="0.25">
      <c r="A286" s="96" t="s">
        <v>303</v>
      </c>
      <c r="B286" s="23">
        <v>3.5000000000000003E-2</v>
      </c>
      <c r="C286" s="23"/>
      <c r="D286" s="23"/>
      <c r="E286" s="23"/>
      <c r="F286" s="23" t="s">
        <v>304</v>
      </c>
      <c r="G286" s="23" t="s">
        <v>40</v>
      </c>
      <c r="H286" s="23" t="s">
        <v>41</v>
      </c>
      <c r="I286" s="96">
        <v>1</v>
      </c>
      <c r="J286" s="96" t="s">
        <v>42</v>
      </c>
      <c r="K286" s="23">
        <v>35</v>
      </c>
      <c r="L286" s="95">
        <v>0.19</v>
      </c>
      <c r="M286"/>
    </row>
    <row r="287" spans="1:13" ht="15" x14ac:dyDescent="0.25">
      <c r="A287" s="96" t="s">
        <v>205</v>
      </c>
      <c r="B287" s="23">
        <v>0.03</v>
      </c>
      <c r="C287" s="23"/>
      <c r="D287" s="23"/>
      <c r="E287" s="23"/>
      <c r="F287" s="23" t="s">
        <v>206</v>
      </c>
      <c r="G287" s="23" t="s">
        <v>40</v>
      </c>
      <c r="H287" s="23" t="s">
        <v>41</v>
      </c>
      <c r="I287" s="96">
        <v>1</v>
      </c>
      <c r="J287" s="96" t="s">
        <v>42</v>
      </c>
      <c r="K287" s="23">
        <v>4.9000000000000004</v>
      </c>
      <c r="L287" s="95">
        <v>0.19</v>
      </c>
      <c r="M287"/>
    </row>
    <row r="288" spans="1:13" ht="15" x14ac:dyDescent="0.25">
      <c r="A288" s="96" t="s">
        <v>207</v>
      </c>
      <c r="B288" s="23">
        <v>0.03</v>
      </c>
      <c r="C288" s="23"/>
      <c r="D288" s="23"/>
      <c r="E288" s="23"/>
      <c r="F288" s="23" t="s">
        <v>208</v>
      </c>
      <c r="G288" s="23" t="s">
        <v>40</v>
      </c>
      <c r="H288" s="23" t="s">
        <v>41</v>
      </c>
      <c r="I288" s="96">
        <v>1</v>
      </c>
      <c r="J288" s="96" t="s">
        <v>42</v>
      </c>
      <c r="K288" s="23">
        <v>4.9000000000000004</v>
      </c>
      <c r="L288" s="95">
        <v>0.19</v>
      </c>
      <c r="M288"/>
    </row>
    <row r="289" spans="1:13" ht="15" x14ac:dyDescent="0.25">
      <c r="A289" s="96" t="s">
        <v>305</v>
      </c>
      <c r="B289" s="23">
        <v>3.7999999999999999E-2</v>
      </c>
      <c r="C289" s="23"/>
      <c r="D289" s="23"/>
      <c r="E289" s="23"/>
      <c r="F289" s="23" t="s">
        <v>306</v>
      </c>
      <c r="G289" s="23" t="s">
        <v>40</v>
      </c>
      <c r="H289" s="23" t="s">
        <v>41</v>
      </c>
      <c r="I289" s="96">
        <v>1</v>
      </c>
      <c r="J289" s="96" t="s">
        <v>42</v>
      </c>
      <c r="K289" s="23">
        <v>1.35</v>
      </c>
      <c r="L289" s="95">
        <v>0.19</v>
      </c>
      <c r="M289"/>
    </row>
    <row r="290" spans="1:13" ht="15" x14ac:dyDescent="0.25">
      <c r="A290" s="96" t="s">
        <v>189</v>
      </c>
      <c r="B290" s="23">
        <v>0.11600000000000001</v>
      </c>
      <c r="C290" s="23"/>
      <c r="D290" s="23"/>
      <c r="E290" s="23"/>
      <c r="F290" s="23" t="s">
        <v>190</v>
      </c>
      <c r="G290" s="23" t="s">
        <v>40</v>
      </c>
      <c r="H290" s="23" t="s">
        <v>41</v>
      </c>
      <c r="I290" s="96">
        <v>1</v>
      </c>
      <c r="J290" s="96" t="s">
        <v>42</v>
      </c>
      <c r="K290" s="23">
        <v>38</v>
      </c>
      <c r="L290" s="95">
        <v>0.19</v>
      </c>
      <c r="M290"/>
    </row>
    <row r="291" spans="1:13" ht="15" x14ac:dyDescent="0.25">
      <c r="A291" s="96" t="s">
        <v>307</v>
      </c>
      <c r="B291" s="23">
        <v>4.04</v>
      </c>
      <c r="C291" s="23">
        <v>60</v>
      </c>
      <c r="D291" s="23">
        <v>70</v>
      </c>
      <c r="E291" s="23">
        <v>50</v>
      </c>
      <c r="F291" s="23" t="s">
        <v>308</v>
      </c>
      <c r="G291" s="23" t="s">
        <v>40</v>
      </c>
      <c r="H291" s="23" t="s">
        <v>41</v>
      </c>
      <c r="I291" s="96">
        <v>1</v>
      </c>
      <c r="J291" s="96" t="s">
        <v>42</v>
      </c>
      <c r="K291" s="23">
        <v>2440</v>
      </c>
      <c r="L291" s="95">
        <v>0.19</v>
      </c>
      <c r="M291"/>
    </row>
    <row r="292" spans="1:13" ht="15" x14ac:dyDescent="0.25">
      <c r="A292" s="96" t="s">
        <v>309</v>
      </c>
      <c r="B292" s="23">
        <v>4.5</v>
      </c>
      <c r="C292" s="23"/>
      <c r="D292" s="23"/>
      <c r="E292" s="23"/>
      <c r="F292" s="23" t="s">
        <v>310</v>
      </c>
      <c r="G292" s="23" t="s">
        <v>40</v>
      </c>
      <c r="H292" s="23" t="s">
        <v>41</v>
      </c>
      <c r="I292" s="96">
        <v>1</v>
      </c>
      <c r="J292" s="96" t="s">
        <v>42</v>
      </c>
      <c r="K292" s="23">
        <v>134</v>
      </c>
      <c r="L292" s="95">
        <v>0.19</v>
      </c>
      <c r="M292"/>
    </row>
    <row r="293" spans="1:13" ht="15" x14ac:dyDescent="0.25">
      <c r="A293" s="96" t="s">
        <v>311</v>
      </c>
      <c r="B293" s="23">
        <v>0.56999999999999995</v>
      </c>
      <c r="C293" s="23"/>
      <c r="D293" s="23"/>
      <c r="E293" s="23"/>
      <c r="F293" s="23" t="s">
        <v>312</v>
      </c>
      <c r="G293" s="23" t="s">
        <v>40</v>
      </c>
      <c r="H293" s="23" t="s">
        <v>41</v>
      </c>
      <c r="I293" s="96">
        <v>1</v>
      </c>
      <c r="J293" s="96" t="s">
        <v>42</v>
      </c>
      <c r="K293" s="23">
        <v>66</v>
      </c>
      <c r="L293" s="95">
        <v>0.19</v>
      </c>
      <c r="M293"/>
    </row>
    <row r="294" spans="1:13" ht="15" x14ac:dyDescent="0.25">
      <c r="A294" s="96" t="s">
        <v>313</v>
      </c>
      <c r="B294" s="23">
        <v>3.4000000000000002E-2</v>
      </c>
      <c r="C294" s="23"/>
      <c r="D294" s="23"/>
      <c r="E294" s="23"/>
      <c r="F294" s="23" t="s">
        <v>314</v>
      </c>
      <c r="G294" s="23" t="s">
        <v>40</v>
      </c>
      <c r="H294" s="23" t="s">
        <v>41</v>
      </c>
      <c r="I294" s="96">
        <v>3</v>
      </c>
      <c r="J294" s="96" t="s">
        <v>42</v>
      </c>
      <c r="K294" s="23">
        <v>14</v>
      </c>
      <c r="L294" s="95">
        <v>0.19</v>
      </c>
      <c r="M294"/>
    </row>
    <row r="295" spans="1:13" ht="15" x14ac:dyDescent="0.25">
      <c r="A295" s="96" t="s">
        <v>315</v>
      </c>
      <c r="B295" s="23">
        <v>0.9</v>
      </c>
      <c r="C295" s="23"/>
      <c r="D295" s="23"/>
      <c r="E295" s="23"/>
      <c r="F295" s="23" t="s">
        <v>316</v>
      </c>
      <c r="G295" s="23" t="s">
        <v>40</v>
      </c>
      <c r="H295" s="23" t="s">
        <v>41</v>
      </c>
      <c r="I295" s="96">
        <v>1</v>
      </c>
      <c r="J295" s="96" t="s">
        <v>42</v>
      </c>
      <c r="K295" s="23">
        <v>206</v>
      </c>
      <c r="L295" s="95">
        <v>0.19</v>
      </c>
      <c r="M295"/>
    </row>
    <row r="296" spans="1:13" ht="15" x14ac:dyDescent="0.25">
      <c r="A296" s="96" t="s">
        <v>317</v>
      </c>
      <c r="B296" s="23">
        <v>0.4</v>
      </c>
      <c r="C296" s="23"/>
      <c r="D296" s="23"/>
      <c r="E296" s="23"/>
      <c r="F296" s="23" t="s">
        <v>318</v>
      </c>
      <c r="G296" s="23" t="s">
        <v>40</v>
      </c>
      <c r="H296" s="23" t="s">
        <v>41</v>
      </c>
      <c r="I296" s="96">
        <v>1</v>
      </c>
      <c r="J296" s="96" t="s">
        <v>42</v>
      </c>
      <c r="K296" s="23">
        <v>195</v>
      </c>
      <c r="L296" s="95">
        <v>0.19</v>
      </c>
      <c r="M296"/>
    </row>
    <row r="297" spans="1:13" ht="15" x14ac:dyDescent="0.25">
      <c r="A297" s="96" t="s">
        <v>319</v>
      </c>
      <c r="B297" s="23">
        <v>0.03</v>
      </c>
      <c r="C297" s="23"/>
      <c r="D297" s="23"/>
      <c r="E297" s="23"/>
      <c r="F297" s="23" t="s">
        <v>320</v>
      </c>
      <c r="G297" s="23" t="s">
        <v>40</v>
      </c>
      <c r="H297" s="23" t="s">
        <v>41</v>
      </c>
      <c r="I297" s="96">
        <v>1</v>
      </c>
      <c r="J297" s="96" t="s">
        <v>42</v>
      </c>
      <c r="K297" s="23">
        <v>129</v>
      </c>
      <c r="L297" s="95">
        <v>0.19</v>
      </c>
      <c r="M297"/>
    </row>
    <row r="298" spans="1:13" ht="15" x14ac:dyDescent="0.25">
      <c r="A298" s="96" t="s">
        <v>321</v>
      </c>
      <c r="B298" s="23">
        <v>0.02</v>
      </c>
      <c r="C298" s="23"/>
      <c r="D298" s="23"/>
      <c r="E298" s="23"/>
      <c r="F298" s="23" t="s">
        <v>322</v>
      </c>
      <c r="G298" s="23" t="s">
        <v>40</v>
      </c>
      <c r="H298" s="23" t="s">
        <v>41</v>
      </c>
      <c r="I298" s="96">
        <v>1</v>
      </c>
      <c r="J298" s="96" t="s">
        <v>42</v>
      </c>
      <c r="K298" s="23">
        <v>13</v>
      </c>
      <c r="L298" s="95">
        <v>0.19</v>
      </c>
      <c r="M298"/>
    </row>
    <row r="299" spans="1:13" ht="15" x14ac:dyDescent="0.25">
      <c r="A299" s="96" t="s">
        <v>323</v>
      </c>
      <c r="B299" s="23">
        <v>0.1</v>
      </c>
      <c r="C299" s="23"/>
      <c r="D299" s="23"/>
      <c r="E299" s="23"/>
      <c r="F299" s="23" t="s">
        <v>324</v>
      </c>
      <c r="G299" s="23" t="s">
        <v>40</v>
      </c>
      <c r="H299" s="23" t="s">
        <v>41</v>
      </c>
      <c r="I299" s="96">
        <v>1</v>
      </c>
      <c r="J299" s="96" t="s">
        <v>42</v>
      </c>
      <c r="K299" s="23">
        <v>70</v>
      </c>
      <c r="L299" s="95">
        <v>0.19</v>
      </c>
      <c r="M299"/>
    </row>
    <row r="300" spans="1:13" ht="15" x14ac:dyDescent="0.25">
      <c r="A300" s="96" t="s">
        <v>325</v>
      </c>
      <c r="B300" s="23">
        <v>3</v>
      </c>
      <c r="C300" s="23"/>
      <c r="D300" s="23"/>
      <c r="E300" s="23"/>
      <c r="F300" s="23" t="s">
        <v>476</v>
      </c>
      <c r="G300" s="23" t="s">
        <v>40</v>
      </c>
      <c r="H300" s="23" t="s">
        <v>41</v>
      </c>
      <c r="I300" s="96">
        <v>1</v>
      </c>
      <c r="J300" s="96" t="s">
        <v>42</v>
      </c>
      <c r="K300" s="23">
        <v>299</v>
      </c>
      <c r="L300" s="95">
        <v>0.19</v>
      </c>
      <c r="M300"/>
    </row>
    <row r="301" spans="1:13" ht="15" x14ac:dyDescent="0.25">
      <c r="A301" s="96" t="s">
        <v>211</v>
      </c>
      <c r="B301" s="23">
        <v>6.7000000000000004E-2</v>
      </c>
      <c r="C301" s="23"/>
      <c r="D301" s="23"/>
      <c r="E301" s="23"/>
      <c r="F301" s="23" t="s">
        <v>212</v>
      </c>
      <c r="G301" s="23" t="s">
        <v>40</v>
      </c>
      <c r="H301" s="23" t="s">
        <v>41</v>
      </c>
      <c r="I301" s="96">
        <v>2</v>
      </c>
      <c r="J301" s="96" t="s">
        <v>42</v>
      </c>
      <c r="K301" s="23">
        <v>11.9</v>
      </c>
      <c r="L301" s="95">
        <v>0.19</v>
      </c>
      <c r="M301"/>
    </row>
    <row r="302" spans="1:13" ht="15" x14ac:dyDescent="0.25">
      <c r="A302" s="96" t="s">
        <v>326</v>
      </c>
      <c r="B302" s="23">
        <v>0.2</v>
      </c>
      <c r="C302" s="23">
        <v>30</v>
      </c>
      <c r="D302" s="23">
        <v>35</v>
      </c>
      <c r="E302" s="23">
        <v>55</v>
      </c>
      <c r="F302" s="23" t="s">
        <v>477</v>
      </c>
      <c r="G302" s="23" t="s">
        <v>40</v>
      </c>
      <c r="H302" s="23" t="s">
        <v>41</v>
      </c>
      <c r="I302" s="96">
        <v>1</v>
      </c>
      <c r="J302" s="96" t="s">
        <v>42</v>
      </c>
      <c r="K302" s="23">
        <v>249</v>
      </c>
      <c r="L302" s="95">
        <v>0.19</v>
      </c>
      <c r="M302"/>
    </row>
    <row r="303" spans="1:13" ht="15" x14ac:dyDescent="0.25">
      <c r="A303" s="96" t="s">
        <v>327</v>
      </c>
      <c r="B303" s="23">
        <v>1.74</v>
      </c>
      <c r="C303" s="23"/>
      <c r="D303" s="23"/>
      <c r="E303" s="23"/>
      <c r="F303" s="23" t="s">
        <v>328</v>
      </c>
      <c r="G303" s="23" t="s">
        <v>40</v>
      </c>
      <c r="H303" s="23" t="s">
        <v>41</v>
      </c>
      <c r="I303" s="96">
        <v>1</v>
      </c>
      <c r="J303" s="96" t="s">
        <v>42</v>
      </c>
      <c r="K303" s="23">
        <v>590</v>
      </c>
      <c r="L303" s="95">
        <v>0.19</v>
      </c>
      <c r="M303"/>
    </row>
    <row r="304" spans="1:13" ht="15" x14ac:dyDescent="0.25">
      <c r="A304" s="96" t="s">
        <v>329</v>
      </c>
      <c r="B304" s="23">
        <v>5.0999999999999996</v>
      </c>
      <c r="C304" s="23"/>
      <c r="D304" s="23"/>
      <c r="E304" s="23"/>
      <c r="F304" s="23" t="s">
        <v>330</v>
      </c>
      <c r="G304" s="23" t="s">
        <v>40</v>
      </c>
      <c r="H304" s="23" t="s">
        <v>41</v>
      </c>
      <c r="I304" s="96">
        <v>1</v>
      </c>
      <c r="J304" s="96" t="s">
        <v>42</v>
      </c>
      <c r="K304" s="23">
        <v>277</v>
      </c>
      <c r="L304" s="95">
        <v>0.19</v>
      </c>
      <c r="M304"/>
    </row>
    <row r="305" spans="1:13" ht="15" x14ac:dyDescent="0.25">
      <c r="A305" s="96" t="s">
        <v>182</v>
      </c>
      <c r="B305" s="23">
        <v>0.45700000000000002</v>
      </c>
      <c r="C305" s="23"/>
      <c r="D305" s="23"/>
      <c r="E305" s="23"/>
      <c r="F305" s="23" t="s">
        <v>183</v>
      </c>
      <c r="G305" s="23" t="s">
        <v>40</v>
      </c>
      <c r="H305" s="23" t="s">
        <v>41</v>
      </c>
      <c r="I305" s="96">
        <v>2</v>
      </c>
      <c r="J305" s="96" t="s">
        <v>42</v>
      </c>
      <c r="K305" s="23">
        <v>54</v>
      </c>
      <c r="L305" s="95">
        <v>0.19</v>
      </c>
      <c r="M305"/>
    </row>
    <row r="306" spans="1:13" ht="15" x14ac:dyDescent="0.25">
      <c r="A306" s="96" t="s">
        <v>184</v>
      </c>
      <c r="B306" s="23">
        <v>0.224</v>
      </c>
      <c r="C306" s="23"/>
      <c r="D306" s="23"/>
      <c r="E306" s="23"/>
      <c r="F306" s="23" t="s">
        <v>185</v>
      </c>
      <c r="G306" s="23" t="s">
        <v>40</v>
      </c>
      <c r="H306" s="23" t="s">
        <v>41</v>
      </c>
      <c r="I306" s="96">
        <v>5</v>
      </c>
      <c r="J306" s="96" t="s">
        <v>42</v>
      </c>
      <c r="K306" s="23">
        <v>77</v>
      </c>
      <c r="L306" s="95">
        <v>0.19</v>
      </c>
      <c r="M306"/>
    </row>
    <row r="307" spans="1:13" ht="15" x14ac:dyDescent="0.25">
      <c r="A307" s="96" t="s">
        <v>331</v>
      </c>
      <c r="B307" s="23">
        <v>0.25</v>
      </c>
      <c r="C307" s="23"/>
      <c r="D307" s="23"/>
      <c r="E307" s="23"/>
      <c r="F307" s="23" t="s">
        <v>332</v>
      </c>
      <c r="G307" s="23" t="s">
        <v>40</v>
      </c>
      <c r="H307" s="23" t="s">
        <v>41</v>
      </c>
      <c r="I307" s="96">
        <v>3</v>
      </c>
      <c r="J307" s="96" t="s">
        <v>42</v>
      </c>
      <c r="K307" s="23">
        <v>79.900000000000006</v>
      </c>
      <c r="L307" s="95">
        <v>0.19</v>
      </c>
      <c r="M307"/>
    </row>
    <row r="308" spans="1:13" ht="15" x14ac:dyDescent="0.25">
      <c r="A308" s="96" t="s">
        <v>333</v>
      </c>
      <c r="B308" s="23">
        <v>0.7</v>
      </c>
      <c r="C308" s="23"/>
      <c r="D308" s="23"/>
      <c r="E308" s="23"/>
      <c r="F308" s="1" t="s">
        <v>478</v>
      </c>
      <c r="G308" s="23" t="s">
        <v>40</v>
      </c>
      <c r="H308" s="23" t="s">
        <v>41</v>
      </c>
      <c r="I308" s="96">
        <v>1</v>
      </c>
      <c r="J308" s="96" t="s">
        <v>42</v>
      </c>
      <c r="K308" s="23">
        <v>132</v>
      </c>
      <c r="L308" s="95">
        <v>0.19</v>
      </c>
      <c r="M308"/>
    </row>
    <row r="309" spans="1:13" ht="15" x14ac:dyDescent="0.25">
      <c r="A309" s="96" t="s">
        <v>334</v>
      </c>
      <c r="B309" s="23">
        <v>1.4999999999999999E-2</v>
      </c>
      <c r="C309" s="23"/>
      <c r="D309" s="23"/>
      <c r="E309" s="23"/>
      <c r="F309" s="23" t="s">
        <v>479</v>
      </c>
      <c r="G309" s="23" t="s">
        <v>40</v>
      </c>
      <c r="H309" s="23" t="s">
        <v>41</v>
      </c>
      <c r="I309" s="96">
        <v>1</v>
      </c>
      <c r="J309" s="96" t="s">
        <v>42</v>
      </c>
      <c r="K309" s="23">
        <v>89.9</v>
      </c>
      <c r="L309" s="95">
        <v>0.19</v>
      </c>
      <c r="M309"/>
    </row>
    <row r="310" spans="1:13" ht="15" x14ac:dyDescent="0.25">
      <c r="A310" s="96" t="s">
        <v>335</v>
      </c>
      <c r="B310" s="23">
        <v>1.4999999999999999E-2</v>
      </c>
      <c r="C310" s="23"/>
      <c r="D310" s="23"/>
      <c r="E310" s="23"/>
      <c r="F310" s="23" t="s">
        <v>336</v>
      </c>
      <c r="G310" s="23" t="s">
        <v>40</v>
      </c>
      <c r="H310" s="23" t="s">
        <v>41</v>
      </c>
      <c r="I310" s="96">
        <v>1</v>
      </c>
      <c r="J310" s="96" t="s">
        <v>42</v>
      </c>
      <c r="K310" s="23">
        <v>32.9</v>
      </c>
      <c r="L310" s="95">
        <v>0.19</v>
      </c>
      <c r="M310"/>
    </row>
    <row r="311" spans="1:13" ht="15" x14ac:dyDescent="0.25">
      <c r="A311" s="96" t="s">
        <v>337</v>
      </c>
      <c r="B311" s="23">
        <v>7.0000000000000001E-3</v>
      </c>
      <c r="C311" s="23"/>
      <c r="D311" s="23"/>
      <c r="E311" s="23"/>
      <c r="F311" s="23" t="s">
        <v>338</v>
      </c>
      <c r="G311" s="23" t="s">
        <v>40</v>
      </c>
      <c r="H311" s="23" t="s">
        <v>41</v>
      </c>
      <c r="I311" s="96">
        <v>1</v>
      </c>
      <c r="J311" s="96" t="s">
        <v>42</v>
      </c>
      <c r="K311" s="23">
        <v>19.899999999999999</v>
      </c>
      <c r="L311" s="95">
        <v>0.19</v>
      </c>
      <c r="M311"/>
    </row>
    <row r="312" spans="1:13" ht="15" x14ac:dyDescent="0.25">
      <c r="A312" s="96" t="s">
        <v>339</v>
      </c>
      <c r="B312" s="23">
        <v>7.0000000000000001E-3</v>
      </c>
      <c r="C312" s="23"/>
      <c r="D312" s="23"/>
      <c r="E312" s="23"/>
      <c r="F312" s="23" t="s">
        <v>340</v>
      </c>
      <c r="G312" s="23" t="s">
        <v>40</v>
      </c>
      <c r="H312" s="23" t="s">
        <v>41</v>
      </c>
      <c r="I312" s="96">
        <v>1</v>
      </c>
      <c r="J312" s="96" t="s">
        <v>42</v>
      </c>
      <c r="K312" s="23">
        <v>19.899999999999999</v>
      </c>
      <c r="L312" s="95">
        <v>0.19</v>
      </c>
      <c r="M312"/>
    </row>
    <row r="313" spans="1:13" ht="15" x14ac:dyDescent="0.25">
      <c r="A313" s="96" t="s">
        <v>341</v>
      </c>
      <c r="B313" s="23">
        <v>7.0000000000000001E-3</v>
      </c>
      <c r="C313" s="23"/>
      <c r="D313" s="23"/>
      <c r="E313" s="23"/>
      <c r="F313" s="23" t="s">
        <v>342</v>
      </c>
      <c r="G313" s="23" t="s">
        <v>40</v>
      </c>
      <c r="H313" s="23" t="s">
        <v>41</v>
      </c>
      <c r="I313" s="96">
        <v>1</v>
      </c>
      <c r="J313" s="96" t="s">
        <v>42</v>
      </c>
      <c r="K313" s="23">
        <v>19.899999999999999</v>
      </c>
      <c r="L313" s="95">
        <v>0.19</v>
      </c>
      <c r="M313"/>
    </row>
    <row r="314" spans="1:13" ht="15" x14ac:dyDescent="0.25">
      <c r="A314" s="96" t="s">
        <v>343</v>
      </c>
      <c r="B314" s="23">
        <v>7.0000000000000001E-3</v>
      </c>
      <c r="C314" s="23"/>
      <c r="D314" s="23"/>
      <c r="E314" s="23"/>
      <c r="F314" s="23" t="s">
        <v>344</v>
      </c>
      <c r="G314" s="23" t="s">
        <v>40</v>
      </c>
      <c r="H314" s="23" t="s">
        <v>41</v>
      </c>
      <c r="I314" s="96">
        <v>1</v>
      </c>
      <c r="J314" s="96" t="s">
        <v>42</v>
      </c>
      <c r="K314" s="23">
        <v>19.899999999999999</v>
      </c>
      <c r="L314" s="95">
        <v>0.19</v>
      </c>
      <c r="M314"/>
    </row>
    <row r="315" spans="1:13" ht="15" x14ac:dyDescent="0.25">
      <c r="A315" s="96" t="s">
        <v>345</v>
      </c>
      <c r="B315" s="23">
        <v>7.0000000000000001E-3</v>
      </c>
      <c r="C315" s="23"/>
      <c r="D315" s="23"/>
      <c r="E315" s="23"/>
      <c r="F315" s="23" t="s">
        <v>346</v>
      </c>
      <c r="G315" s="23" t="s">
        <v>40</v>
      </c>
      <c r="H315" s="23" t="s">
        <v>41</v>
      </c>
      <c r="I315" s="96">
        <v>1</v>
      </c>
      <c r="J315" s="96" t="s">
        <v>42</v>
      </c>
      <c r="K315" s="23">
        <v>19.899999999999999</v>
      </c>
      <c r="L315" s="95">
        <v>0.19</v>
      </c>
      <c r="M315"/>
    </row>
    <row r="316" spans="1:13" ht="15" x14ac:dyDescent="0.25">
      <c r="A316" s="96" t="s">
        <v>347</v>
      </c>
      <c r="B316" s="23">
        <v>7.0000000000000001E-3</v>
      </c>
      <c r="C316" s="23"/>
      <c r="D316" s="23"/>
      <c r="E316" s="23"/>
      <c r="F316" s="23" t="s">
        <v>348</v>
      </c>
      <c r="G316" s="23" t="s">
        <v>40</v>
      </c>
      <c r="H316" s="23" t="s">
        <v>41</v>
      </c>
      <c r="I316" s="96">
        <v>1</v>
      </c>
      <c r="J316" s="96" t="s">
        <v>42</v>
      </c>
      <c r="K316" s="23">
        <v>25.2</v>
      </c>
      <c r="L316" s="95">
        <v>0.19</v>
      </c>
      <c r="M316"/>
    </row>
    <row r="317" spans="1:13" ht="15" x14ac:dyDescent="0.25">
      <c r="A317" s="96" t="s">
        <v>349</v>
      </c>
      <c r="B317" s="23">
        <v>7.0000000000000001E-3</v>
      </c>
      <c r="C317" s="23"/>
      <c r="D317" s="23"/>
      <c r="E317" s="23"/>
      <c r="F317" s="23" t="s">
        <v>350</v>
      </c>
      <c r="G317" s="23" t="s">
        <v>40</v>
      </c>
      <c r="H317" s="23" t="s">
        <v>41</v>
      </c>
      <c r="I317" s="96">
        <v>1</v>
      </c>
      <c r="J317" s="96" t="s">
        <v>42</v>
      </c>
      <c r="K317" s="23">
        <v>19.899999999999999</v>
      </c>
      <c r="L317" s="95">
        <v>0.19</v>
      </c>
      <c r="M317"/>
    </row>
    <row r="318" spans="1:13" ht="15" x14ac:dyDescent="0.25">
      <c r="A318" s="96" t="s">
        <v>351</v>
      </c>
      <c r="B318" s="23">
        <v>9.0999999999999998E-2</v>
      </c>
      <c r="C318" s="23"/>
      <c r="D318" s="23"/>
      <c r="E318" s="23"/>
      <c r="F318" s="23" t="s">
        <v>352</v>
      </c>
      <c r="G318" s="23" t="s">
        <v>40</v>
      </c>
      <c r="H318" s="23" t="s">
        <v>41</v>
      </c>
      <c r="I318" s="96">
        <v>1</v>
      </c>
      <c r="J318" s="96" t="s">
        <v>42</v>
      </c>
      <c r="K318" s="23">
        <v>18</v>
      </c>
      <c r="L318" s="95">
        <v>0.19</v>
      </c>
      <c r="M318"/>
    </row>
    <row r="319" spans="1:13" ht="15" x14ac:dyDescent="0.25">
      <c r="A319" s="96" t="s">
        <v>353</v>
      </c>
      <c r="B319" s="23">
        <v>2.5000000000000001E-2</v>
      </c>
      <c r="C319" s="23"/>
      <c r="D319" s="23"/>
      <c r="E319" s="23"/>
      <c r="F319" s="23" t="s">
        <v>480</v>
      </c>
      <c r="G319" s="23" t="s">
        <v>40</v>
      </c>
      <c r="H319" s="23" t="s">
        <v>41</v>
      </c>
      <c r="I319" s="96">
        <v>3</v>
      </c>
      <c r="J319" s="96" t="s">
        <v>42</v>
      </c>
      <c r="K319" s="23">
        <v>11.9</v>
      </c>
      <c r="L319" s="95">
        <v>0.19</v>
      </c>
      <c r="M319"/>
    </row>
    <row r="320" spans="1:13" ht="15" x14ac:dyDescent="0.25">
      <c r="A320" s="96" t="s">
        <v>337</v>
      </c>
      <c r="B320" s="23">
        <v>7.0000000000000001E-3</v>
      </c>
      <c r="C320" s="23">
        <v>30</v>
      </c>
      <c r="D320" s="23">
        <v>35</v>
      </c>
      <c r="E320" s="23">
        <v>55</v>
      </c>
      <c r="F320" s="23" t="s">
        <v>338</v>
      </c>
      <c r="G320" s="23" t="s">
        <v>40</v>
      </c>
      <c r="H320" s="23" t="s">
        <v>41</v>
      </c>
      <c r="I320" s="96">
        <v>1</v>
      </c>
      <c r="J320" s="96" t="s">
        <v>42</v>
      </c>
      <c r="K320" s="23">
        <v>19.899999999999999</v>
      </c>
      <c r="L320" s="95">
        <v>0.19</v>
      </c>
      <c r="M320"/>
    </row>
    <row r="321" spans="1:13" ht="15" x14ac:dyDescent="0.25">
      <c r="A321" s="96" t="s">
        <v>333</v>
      </c>
      <c r="B321" s="23">
        <v>0.7</v>
      </c>
      <c r="C321" s="23"/>
      <c r="D321" s="23"/>
      <c r="E321" s="23"/>
      <c r="F321" s="23" t="s">
        <v>478</v>
      </c>
      <c r="G321" s="23" t="s">
        <v>40</v>
      </c>
      <c r="H321" s="23" t="s">
        <v>41</v>
      </c>
      <c r="I321" s="96">
        <v>1</v>
      </c>
      <c r="J321" s="96" t="s">
        <v>42</v>
      </c>
      <c r="K321" s="23">
        <v>132</v>
      </c>
      <c r="L321" s="95">
        <v>0.19</v>
      </c>
      <c r="M321"/>
    </row>
    <row r="322" spans="1:13" ht="15" x14ac:dyDescent="0.25">
      <c r="A322" s="96" t="s">
        <v>327</v>
      </c>
      <c r="B322" s="23">
        <v>1.74</v>
      </c>
      <c r="C322" s="23"/>
      <c r="D322" s="23"/>
      <c r="E322" s="23"/>
      <c r="F322" s="23" t="s">
        <v>328</v>
      </c>
      <c r="G322" s="23" t="s">
        <v>40</v>
      </c>
      <c r="H322" s="23" t="s">
        <v>41</v>
      </c>
      <c r="I322" s="96">
        <v>1</v>
      </c>
      <c r="J322" s="96" t="s">
        <v>42</v>
      </c>
      <c r="K322" s="23">
        <v>590</v>
      </c>
      <c r="L322" s="95">
        <v>0.19</v>
      </c>
      <c r="M322"/>
    </row>
    <row r="323" spans="1:13" ht="15" x14ac:dyDescent="0.25">
      <c r="A323" s="96" t="s">
        <v>329</v>
      </c>
      <c r="B323" s="23">
        <v>5.0999999999999996</v>
      </c>
      <c r="C323" s="23"/>
      <c r="D323" s="23"/>
      <c r="E323" s="23"/>
      <c r="F323" s="23" t="s">
        <v>330</v>
      </c>
      <c r="G323" s="23" t="s">
        <v>40</v>
      </c>
      <c r="H323" s="23" t="s">
        <v>41</v>
      </c>
      <c r="I323" s="96">
        <v>1</v>
      </c>
      <c r="J323" s="96" t="s">
        <v>42</v>
      </c>
      <c r="K323" s="23">
        <v>277</v>
      </c>
      <c r="L323" s="95">
        <v>0.19</v>
      </c>
      <c r="M323"/>
    </row>
    <row r="324" spans="1:13" ht="15" x14ac:dyDescent="0.25">
      <c r="A324" s="96" t="s">
        <v>182</v>
      </c>
      <c r="B324" s="23">
        <v>0.45700000000000002</v>
      </c>
      <c r="C324" s="23"/>
      <c r="D324" s="23"/>
      <c r="E324" s="23"/>
      <c r="F324" s="23" t="s">
        <v>183</v>
      </c>
      <c r="G324" s="23" t="s">
        <v>40</v>
      </c>
      <c r="H324" s="23" t="s">
        <v>41</v>
      </c>
      <c r="I324" s="96">
        <v>2</v>
      </c>
      <c r="J324" s="96" t="s">
        <v>42</v>
      </c>
      <c r="K324" s="23">
        <v>54</v>
      </c>
      <c r="L324" s="95">
        <v>0.19</v>
      </c>
      <c r="M324"/>
    </row>
    <row r="325" spans="1:13" ht="15" x14ac:dyDescent="0.25">
      <c r="A325" s="96" t="s">
        <v>354</v>
      </c>
      <c r="B325" s="23">
        <v>0.191</v>
      </c>
      <c r="C325" s="23"/>
      <c r="D325" s="23"/>
      <c r="E325" s="23"/>
      <c r="F325" s="23" t="s">
        <v>355</v>
      </c>
      <c r="G325" s="23" t="s">
        <v>40</v>
      </c>
      <c r="H325" s="23" t="s">
        <v>41</v>
      </c>
      <c r="I325" s="96">
        <v>3</v>
      </c>
      <c r="J325" s="96" t="s">
        <v>42</v>
      </c>
      <c r="K325" s="23">
        <v>54</v>
      </c>
      <c r="L325" s="95">
        <v>0.19</v>
      </c>
      <c r="M325"/>
    </row>
    <row r="326" spans="1:13" ht="15" x14ac:dyDescent="0.25">
      <c r="A326" s="96" t="s">
        <v>356</v>
      </c>
      <c r="B326" s="23">
        <v>0.39</v>
      </c>
      <c r="C326" s="23"/>
      <c r="D326" s="23"/>
      <c r="E326" s="23"/>
      <c r="F326" s="23" t="s">
        <v>357</v>
      </c>
      <c r="G326" s="23" t="s">
        <v>40</v>
      </c>
      <c r="H326" s="23" t="s">
        <v>41</v>
      </c>
      <c r="I326" s="96">
        <v>1</v>
      </c>
      <c r="J326" s="96" t="s">
        <v>42</v>
      </c>
      <c r="K326" s="23">
        <v>160</v>
      </c>
      <c r="L326" s="95">
        <v>0.19</v>
      </c>
      <c r="M326"/>
    </row>
    <row r="327" spans="1:13" ht="15" x14ac:dyDescent="0.25">
      <c r="A327" s="96" t="s">
        <v>351</v>
      </c>
      <c r="B327" s="23">
        <v>9.0999999999999998E-2</v>
      </c>
      <c r="C327" s="23"/>
      <c r="D327" s="23"/>
      <c r="E327" s="23"/>
      <c r="F327" s="23" t="s">
        <v>352</v>
      </c>
      <c r="G327" s="23" t="s">
        <v>40</v>
      </c>
      <c r="H327" s="23" t="s">
        <v>41</v>
      </c>
      <c r="I327" s="96">
        <v>1</v>
      </c>
      <c r="J327" s="96" t="s">
        <v>42</v>
      </c>
      <c r="K327" s="23">
        <v>18</v>
      </c>
      <c r="L327" s="95">
        <v>0.19</v>
      </c>
      <c r="M327"/>
    </row>
    <row r="328" spans="1:13" ht="15" x14ac:dyDescent="0.25">
      <c r="A328" s="96" t="s">
        <v>327</v>
      </c>
      <c r="B328" s="23">
        <v>1.74</v>
      </c>
      <c r="C328" s="23">
        <v>30</v>
      </c>
      <c r="D328" s="23">
        <v>35</v>
      </c>
      <c r="E328" s="23">
        <v>55</v>
      </c>
      <c r="F328" s="23" t="s">
        <v>328</v>
      </c>
      <c r="G328" s="23" t="s">
        <v>40</v>
      </c>
      <c r="H328" s="23" t="s">
        <v>41</v>
      </c>
      <c r="I328" s="96">
        <v>1</v>
      </c>
      <c r="J328" s="96" t="s">
        <v>42</v>
      </c>
      <c r="K328" s="23">
        <v>590</v>
      </c>
      <c r="L328" s="95">
        <v>0.19</v>
      </c>
      <c r="M328"/>
    </row>
    <row r="329" spans="1:13" ht="15" x14ac:dyDescent="0.25">
      <c r="A329" s="96" t="s">
        <v>331</v>
      </c>
      <c r="B329" s="23">
        <v>0.25</v>
      </c>
      <c r="C329" s="23"/>
      <c r="D329" s="23"/>
      <c r="E329" s="23"/>
      <c r="F329" s="23" t="s">
        <v>332</v>
      </c>
      <c r="G329" s="23" t="s">
        <v>40</v>
      </c>
      <c r="H329" s="23" t="s">
        <v>41</v>
      </c>
      <c r="I329" s="96">
        <v>2</v>
      </c>
      <c r="J329" s="96" t="s">
        <v>42</v>
      </c>
      <c r="K329" s="23">
        <v>79.900000000000006</v>
      </c>
      <c r="L329" s="95">
        <v>0.19</v>
      </c>
      <c r="M329"/>
    </row>
    <row r="330" spans="1:13" ht="15" x14ac:dyDescent="0.25">
      <c r="A330" s="96" t="s">
        <v>335</v>
      </c>
      <c r="B330" s="23">
        <v>1.4999999999999999E-2</v>
      </c>
      <c r="C330" s="23"/>
      <c r="D330" s="23"/>
      <c r="E330" s="23"/>
      <c r="F330" s="23" t="s">
        <v>336</v>
      </c>
      <c r="G330" s="23" t="s">
        <v>40</v>
      </c>
      <c r="H330" s="23" t="s">
        <v>41</v>
      </c>
      <c r="I330" s="96">
        <v>1</v>
      </c>
      <c r="J330" s="96" t="s">
        <v>42</v>
      </c>
      <c r="K330" s="23">
        <v>32.9</v>
      </c>
      <c r="L330" s="95">
        <v>0.19</v>
      </c>
      <c r="M330"/>
    </row>
    <row r="331" spans="1:13" ht="15" x14ac:dyDescent="0.25">
      <c r="A331" s="96" t="s">
        <v>333</v>
      </c>
      <c r="B331" s="23">
        <v>0.7</v>
      </c>
      <c r="C331" s="23"/>
      <c r="D331" s="23"/>
      <c r="E331" s="23"/>
      <c r="F331" s="23" t="s">
        <v>478</v>
      </c>
      <c r="G331" s="23" t="s">
        <v>40</v>
      </c>
      <c r="H331" s="23" t="s">
        <v>41</v>
      </c>
      <c r="I331" s="96">
        <v>2</v>
      </c>
      <c r="J331" s="96" t="s">
        <v>42</v>
      </c>
      <c r="K331" s="23">
        <v>132</v>
      </c>
      <c r="L331" s="95">
        <v>0.19</v>
      </c>
      <c r="M331"/>
    </row>
    <row r="332" spans="1:13" ht="15" x14ac:dyDescent="0.25">
      <c r="A332" s="96" t="s">
        <v>358</v>
      </c>
      <c r="B332" s="23">
        <v>0.6</v>
      </c>
      <c r="C332" s="23"/>
      <c r="D332" s="23"/>
      <c r="E332" s="23"/>
      <c r="F332" s="23" t="s">
        <v>481</v>
      </c>
      <c r="G332" s="23" t="s">
        <v>40</v>
      </c>
      <c r="H332" s="23" t="s">
        <v>41</v>
      </c>
      <c r="I332" s="96">
        <v>1</v>
      </c>
      <c r="J332" s="96" t="s">
        <v>42</v>
      </c>
      <c r="K332" s="23">
        <v>127</v>
      </c>
      <c r="L332" s="95">
        <v>0.19</v>
      </c>
      <c r="M332"/>
    </row>
    <row r="333" spans="1:13" ht="15" x14ac:dyDescent="0.25">
      <c r="A333" s="96" t="s">
        <v>359</v>
      </c>
      <c r="B333" s="23">
        <v>0.2</v>
      </c>
      <c r="C333" s="23"/>
      <c r="D333" s="23"/>
      <c r="E333" s="23"/>
      <c r="F333" s="23" t="s">
        <v>360</v>
      </c>
      <c r="G333" s="23" t="s">
        <v>40</v>
      </c>
      <c r="H333" s="23" t="s">
        <v>41</v>
      </c>
      <c r="I333" s="96">
        <v>1</v>
      </c>
      <c r="J333" s="96" t="s">
        <v>42</v>
      </c>
      <c r="K333" s="23">
        <v>289</v>
      </c>
      <c r="L333" s="95">
        <v>0.19</v>
      </c>
      <c r="M333"/>
    </row>
    <row r="334" spans="1:13" ht="15" x14ac:dyDescent="0.25">
      <c r="A334" s="96" t="s">
        <v>361</v>
      </c>
      <c r="B334" s="23">
        <v>2.7</v>
      </c>
      <c r="C334" s="23"/>
      <c r="D334" s="23"/>
      <c r="E334" s="23"/>
      <c r="F334" s="23" t="s">
        <v>362</v>
      </c>
      <c r="G334" s="23" t="s">
        <v>40</v>
      </c>
      <c r="H334" s="23" t="s">
        <v>41</v>
      </c>
      <c r="I334" s="96">
        <v>1</v>
      </c>
      <c r="J334" s="96" t="s">
        <v>42</v>
      </c>
      <c r="K334" s="23">
        <v>926</v>
      </c>
      <c r="L334" s="95">
        <v>0.19</v>
      </c>
      <c r="M334"/>
    </row>
    <row r="335" spans="1:13" ht="15" x14ac:dyDescent="0.25">
      <c r="A335" s="96" t="s">
        <v>363</v>
      </c>
      <c r="B335" s="23">
        <v>6.16</v>
      </c>
      <c r="C335" s="23"/>
      <c r="D335" s="23"/>
      <c r="E335" s="23"/>
      <c r="F335" s="23" t="s">
        <v>364</v>
      </c>
      <c r="G335" s="23" t="s">
        <v>40</v>
      </c>
      <c r="H335" s="23" t="s">
        <v>41</v>
      </c>
      <c r="I335" s="96">
        <v>1</v>
      </c>
      <c r="J335" s="96" t="s">
        <v>42</v>
      </c>
      <c r="K335" s="23">
        <v>465</v>
      </c>
      <c r="L335" s="95">
        <v>0.19</v>
      </c>
      <c r="M335"/>
    </row>
    <row r="336" spans="1:13" ht="15" x14ac:dyDescent="0.25">
      <c r="A336" s="96" t="s">
        <v>365</v>
      </c>
      <c r="B336" s="23">
        <v>1.4999999999999999E-2</v>
      </c>
      <c r="C336" s="23"/>
      <c r="D336" s="23"/>
      <c r="E336" s="23"/>
      <c r="F336" s="23" t="s">
        <v>366</v>
      </c>
      <c r="G336" s="23" t="s">
        <v>40</v>
      </c>
      <c r="H336" s="23" t="s">
        <v>41</v>
      </c>
      <c r="I336" s="96">
        <v>1</v>
      </c>
      <c r="J336" s="96" t="s">
        <v>42</v>
      </c>
      <c r="K336" s="23">
        <v>449</v>
      </c>
      <c r="L336" s="95">
        <v>0.19</v>
      </c>
      <c r="M336"/>
    </row>
    <row r="337" spans="1:13" ht="15" x14ac:dyDescent="0.25">
      <c r="A337" s="96" t="s">
        <v>367</v>
      </c>
      <c r="B337" s="23">
        <v>0.6</v>
      </c>
      <c r="C337" s="23"/>
      <c r="D337" s="23"/>
      <c r="E337" s="23"/>
      <c r="F337" s="23" t="s">
        <v>482</v>
      </c>
      <c r="G337" s="23" t="s">
        <v>40</v>
      </c>
      <c r="H337" s="23" t="s">
        <v>41</v>
      </c>
      <c r="I337" s="96">
        <v>2</v>
      </c>
      <c r="J337" s="96" t="s">
        <v>42</v>
      </c>
      <c r="K337" s="23">
        <v>136</v>
      </c>
      <c r="L337" s="95">
        <v>0.19</v>
      </c>
      <c r="M337"/>
    </row>
    <row r="338" spans="1:13" ht="15" x14ac:dyDescent="0.25">
      <c r="A338" s="96" t="s">
        <v>368</v>
      </c>
      <c r="B338" s="23">
        <v>3.5750000000000002</v>
      </c>
      <c r="C338" s="23"/>
      <c r="D338" s="23"/>
      <c r="E338" s="23"/>
      <c r="F338" s="23" t="s">
        <v>369</v>
      </c>
      <c r="G338" s="23" t="s">
        <v>40</v>
      </c>
      <c r="H338" s="23" t="s">
        <v>41</v>
      </c>
      <c r="I338" s="96">
        <v>1</v>
      </c>
      <c r="J338" s="96" t="s">
        <v>42</v>
      </c>
      <c r="K338" s="23">
        <v>215</v>
      </c>
      <c r="L338" s="95">
        <v>0.19</v>
      </c>
      <c r="M338"/>
    </row>
    <row r="339" spans="1:13" ht="15" x14ac:dyDescent="0.25">
      <c r="A339" s="96" t="s">
        <v>182</v>
      </c>
      <c r="B339" s="23">
        <v>0.45700000000000002</v>
      </c>
      <c r="C339" s="23"/>
      <c r="D339" s="23"/>
      <c r="E339" s="23"/>
      <c r="F339" s="23" t="s">
        <v>183</v>
      </c>
      <c r="G339" s="23" t="s">
        <v>40</v>
      </c>
      <c r="H339" s="23" t="s">
        <v>41</v>
      </c>
      <c r="I339" s="96">
        <v>2</v>
      </c>
      <c r="J339" s="96" t="s">
        <v>42</v>
      </c>
      <c r="K339" s="23">
        <v>54</v>
      </c>
      <c r="L339" s="95">
        <v>0.19</v>
      </c>
      <c r="M339"/>
    </row>
    <row r="340" spans="1:13" ht="15" x14ac:dyDescent="0.25">
      <c r="A340" s="96" t="s">
        <v>184</v>
      </c>
      <c r="B340" s="23">
        <v>0.224</v>
      </c>
      <c r="C340" s="23"/>
      <c r="D340" s="23"/>
      <c r="E340" s="23"/>
      <c r="F340" s="23" t="s">
        <v>185</v>
      </c>
      <c r="G340" s="23" t="s">
        <v>40</v>
      </c>
      <c r="H340" s="23" t="s">
        <v>41</v>
      </c>
      <c r="I340" s="96">
        <v>9</v>
      </c>
      <c r="J340" s="96" t="s">
        <v>42</v>
      </c>
      <c r="K340" s="23">
        <v>77</v>
      </c>
      <c r="L340" s="95">
        <v>0.19</v>
      </c>
      <c r="M340"/>
    </row>
    <row r="341" spans="1:13" ht="15" x14ac:dyDescent="0.25">
      <c r="A341" s="96" t="s">
        <v>353</v>
      </c>
      <c r="B341" s="23">
        <v>2.5000000000000001E-2</v>
      </c>
      <c r="C341" s="23"/>
      <c r="D341" s="23"/>
      <c r="E341" s="23"/>
      <c r="F341" s="23" t="s">
        <v>480</v>
      </c>
      <c r="G341" s="23" t="s">
        <v>40</v>
      </c>
      <c r="H341" s="23" t="s">
        <v>41</v>
      </c>
      <c r="I341" s="96">
        <v>2</v>
      </c>
      <c r="J341" s="96" t="s">
        <v>42</v>
      </c>
      <c r="K341" s="23">
        <v>11.9</v>
      </c>
      <c r="L341" s="95">
        <v>0.19</v>
      </c>
      <c r="M341"/>
    </row>
    <row r="342" spans="1:13" ht="15" x14ac:dyDescent="0.25">
      <c r="A342" s="96" t="s">
        <v>370</v>
      </c>
      <c r="B342" s="23">
        <v>0.01</v>
      </c>
      <c r="C342" s="23"/>
      <c r="D342" s="23"/>
      <c r="E342" s="23"/>
      <c r="F342" s="23" t="s">
        <v>371</v>
      </c>
      <c r="G342" s="23" t="s">
        <v>40</v>
      </c>
      <c r="H342" s="23" t="s">
        <v>41</v>
      </c>
      <c r="I342" s="96">
        <v>2</v>
      </c>
      <c r="J342" s="96" t="s">
        <v>42</v>
      </c>
      <c r="K342" s="23">
        <v>274</v>
      </c>
      <c r="L342" s="95">
        <v>0.19</v>
      </c>
      <c r="M342"/>
    </row>
  </sheetData>
  <mergeCells count="3">
    <mergeCell ref="G3:J15"/>
    <mergeCell ref="C17:D17"/>
    <mergeCell ref="C4:D4"/>
  </mergeCells>
  <dataValidations count="9">
    <dataValidation type="list" showInputMessage="1" showErrorMessage="1" sqref="G20:G106" xr:uid="{00000000-0002-0000-0000-000000000000}">
      <formula1>"Nacional, Internacional, Inventario"</formula1>
    </dataValidation>
    <dataValidation type="list" showInputMessage="1" showErrorMessage="1" sqref="J20:J106" xr:uid="{00000000-0002-0000-0000-000001000000}">
      <formula1>"COP, EUR, USD"</formula1>
    </dataValidation>
    <dataValidation type="list" showInputMessage="1" showErrorMessage="1" sqref="E7" xr:uid="{00000000-0002-0000-0000-000002000000}">
      <formula1>"IES,PROYECTOS,DINÁMICO,PRESIDENCIA,EDUCACIÓN BÁSICA,INSTRUMENTACION,MANTENIMIENTOS"</formula1>
    </dataValidation>
    <dataValidation type="list" showInputMessage="1" showErrorMessage="1" sqref="E8" xr:uid="{00000000-0002-0000-0000-000003000000}">
      <formula1>"MARIA MERCEDES,LUIS CAÑON,JEIMY CADENA,JIMMY ORTIZ"</formula1>
    </dataValidation>
    <dataValidation type="list" showInputMessage="1" showErrorMessage="1" sqref="E9" xr:uid="{00000000-0002-0000-0000-000004000000}">
      <formula1>"ANDRES CUESTAS,CAROLINA GAITÁN,DANIELA CRISTANCHO,ESTEBAN RAMIREZ, NELIS FABREGAS,ROCIO BARÓN,CHRISTIAN ROMERO"</formula1>
    </dataValidation>
    <dataValidation type="list" showInputMessage="1" showErrorMessage="1" sqref="E10" xr:uid="{00000000-0002-0000-0000-000005000000}">
      <formula1>"JORGE RODRIGUEZ"</formula1>
    </dataValidation>
    <dataValidation type="list" showInputMessage="1" showErrorMessage="1" sqref="E11" xr:uid="{00000000-0002-0000-0000-000006000000}">
      <formula1>"FRANK GALVAN, DORIS MONTEROSA, CRISTINA SIERRA"</formula1>
    </dataValidation>
    <dataValidation type="list" showInputMessage="1" showErrorMessage="1" sqref="E12" xr:uid="{00000000-0002-0000-0000-000007000000}">
      <formula1>"DAVID HERRERA,JOAN PORRAS,NICOLAS HERRERA, ANDRES BOHORQUEZ,WILMER CRUZ,JORGE RODRIGUEZ,CRISTIAN MUÑOZ"</formula1>
    </dataValidation>
    <dataValidation type="list" showInputMessage="1" showErrorMessage="1" sqref="E17" xr:uid="{00000000-0002-0000-0000-000008000000}">
      <formula1>"COP,USD,EUR"</formula1>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6:K22"/>
  <sheetViews>
    <sheetView topLeftCell="A8" zoomScale="120" zoomScaleNormal="120" workbookViewId="0">
      <selection activeCell="D8" sqref="D8"/>
    </sheetView>
  </sheetViews>
  <sheetFormatPr baseColWidth="10" defaultColWidth="11.5703125" defaultRowHeight="15" x14ac:dyDescent="0.25"/>
  <cols>
    <col min="3" max="3" width="50.7109375" customWidth="1"/>
    <col min="4" max="4" width="10.7109375" customWidth="1"/>
    <col min="5" max="5" width="15.7109375" customWidth="1"/>
    <col min="6" max="6" width="30.7109375" customWidth="1"/>
    <col min="8" max="8" width="15.28515625" customWidth="1"/>
  </cols>
  <sheetData>
    <row r="6" spans="3:11" ht="15.75" customHeight="1" x14ac:dyDescent="0.25">
      <c r="C6" s="27" t="s">
        <v>372</v>
      </c>
      <c r="D6" s="52">
        <v>10</v>
      </c>
      <c r="E6" s="27" t="s">
        <v>373</v>
      </c>
      <c r="F6" s="51" t="str">
        <f>SOLICITUD!E14</f>
        <v>MEDELLÍN</v>
      </c>
    </row>
    <row r="7" spans="3:11" ht="30" customHeight="1" x14ac:dyDescent="0.25">
      <c r="C7" s="27" t="s">
        <v>374</v>
      </c>
      <c r="D7" s="52">
        <v>4</v>
      </c>
      <c r="E7" s="28"/>
      <c r="F7" s="29"/>
    </row>
    <row r="8" spans="3:11" x14ac:dyDescent="0.25">
      <c r="C8" s="28"/>
      <c r="D8" s="28"/>
      <c r="E8" s="28"/>
      <c r="F8" s="29"/>
    </row>
    <row r="9" spans="3:11" ht="15.75" customHeight="1" thickBot="1" x14ac:dyDescent="0.3">
      <c r="C9" s="28"/>
      <c r="D9" s="28"/>
      <c r="E9" s="28"/>
      <c r="F9" s="29"/>
    </row>
    <row r="10" spans="3:11" ht="31.5" customHeight="1" x14ac:dyDescent="0.25">
      <c r="C10" s="30" t="s">
        <v>375</v>
      </c>
      <c r="D10" s="31" t="s">
        <v>376</v>
      </c>
      <c r="E10" s="31" t="s">
        <v>377</v>
      </c>
      <c r="F10" s="32" t="s">
        <v>378</v>
      </c>
      <c r="H10" s="84" t="s">
        <v>379</v>
      </c>
      <c r="I10" s="87"/>
      <c r="J10" s="72"/>
      <c r="K10" s="73"/>
    </row>
    <row r="11" spans="3:11" x14ac:dyDescent="0.25">
      <c r="C11" s="33" t="s">
        <v>380</v>
      </c>
      <c r="D11" s="53">
        <v>1</v>
      </c>
      <c r="E11" s="34">
        <f>VLOOKUP(F6,TARIFAS!A:I,2,FALSE)</f>
        <v>712980</v>
      </c>
      <c r="F11" s="56">
        <f t="shared" ref="F11:F17" si="0">D11*E11</f>
        <v>712980</v>
      </c>
      <c r="H11" s="85"/>
      <c r="I11" s="74"/>
      <c r="J11" s="88"/>
      <c r="K11" s="76"/>
    </row>
    <row r="12" spans="3:11" ht="33.75" customHeight="1" x14ac:dyDescent="0.25">
      <c r="C12" s="33" t="s">
        <v>381</v>
      </c>
      <c r="D12" s="53">
        <v>1</v>
      </c>
      <c r="E12" s="34">
        <f>VLOOKUP(F6,TARIFAS!A:I,3,FALSE)</f>
        <v>70000</v>
      </c>
      <c r="F12" s="56">
        <f t="shared" si="0"/>
        <v>70000</v>
      </c>
      <c r="H12" s="85"/>
      <c r="I12" s="74"/>
      <c r="J12" s="88"/>
      <c r="K12" s="76"/>
    </row>
    <row r="13" spans="3:11" x14ac:dyDescent="0.25">
      <c r="C13" s="33" t="s">
        <v>382</v>
      </c>
      <c r="D13" s="53">
        <v>1</v>
      </c>
      <c r="E13" s="34">
        <f>VLOOKUP(F6,TARIFAS!A:I,4,FALSE)</f>
        <v>200000</v>
      </c>
      <c r="F13" s="56">
        <f t="shared" si="0"/>
        <v>200000</v>
      </c>
      <c r="H13" s="85"/>
      <c r="I13" s="74"/>
      <c r="J13" s="88"/>
      <c r="K13" s="76"/>
    </row>
    <row r="14" spans="3:11" x14ac:dyDescent="0.25">
      <c r="C14" s="33" t="s">
        <v>383</v>
      </c>
      <c r="D14" s="53">
        <f>D6</f>
        <v>10</v>
      </c>
      <c r="E14" s="35">
        <f>VLOOKUP(F6,TARIFAS!A:I,5,FALSE)</f>
        <v>60000</v>
      </c>
      <c r="F14" s="56">
        <f t="shared" si="0"/>
        <v>600000</v>
      </c>
      <c r="H14" s="85"/>
      <c r="I14" s="74"/>
      <c r="J14" s="88"/>
      <c r="K14" s="76"/>
    </row>
    <row r="15" spans="3:11" ht="15.75" customHeight="1" thickBot="1" x14ac:dyDescent="0.3">
      <c r="C15" s="33" t="s">
        <v>384</v>
      </c>
      <c r="D15" s="53">
        <v>1</v>
      </c>
      <c r="E15" s="34">
        <f>VLOOKUP(F6,TARIFAS!A:I,6,FALSE)</f>
        <v>0</v>
      </c>
      <c r="F15" s="56">
        <f t="shared" si="0"/>
        <v>0</v>
      </c>
      <c r="H15" s="86"/>
      <c r="I15" s="77"/>
      <c r="J15" s="78"/>
      <c r="K15" s="79"/>
    </row>
    <row r="16" spans="3:11" x14ac:dyDescent="0.25">
      <c r="C16" s="33" t="s">
        <v>385</v>
      </c>
      <c r="D16" s="55">
        <f>IF(D7&lt;1,0,4*D6/D7)</f>
        <v>10</v>
      </c>
      <c r="E16" s="36">
        <f>VLOOKUP(F6,TARIFAS!A:I,7,FALSE)</f>
        <v>20000</v>
      </c>
      <c r="F16" s="57">
        <f t="shared" si="0"/>
        <v>200000</v>
      </c>
    </row>
    <row r="17" spans="3:6" x14ac:dyDescent="0.25">
      <c r="C17" s="33" t="s">
        <v>386</v>
      </c>
      <c r="D17" s="53">
        <v>1</v>
      </c>
      <c r="E17" s="36">
        <f>VLOOKUP(F6,TARIFAS!A:I,8,FALSE)</f>
        <v>15000</v>
      </c>
      <c r="F17" s="56">
        <f t="shared" si="0"/>
        <v>15000</v>
      </c>
    </row>
    <row r="18" spans="3:6" x14ac:dyDescent="0.25">
      <c r="C18" s="33" t="s">
        <v>387</v>
      </c>
      <c r="D18" s="53">
        <f>D6-1</f>
        <v>9</v>
      </c>
      <c r="E18" s="36">
        <f>VLOOKUP(F6,TARIFAS!A:I,9,FALSE)</f>
        <v>226100</v>
      </c>
      <c r="F18" s="56">
        <f>IF(D18&lt;0,0,E18*D18)</f>
        <v>2034900</v>
      </c>
    </row>
    <row r="19" spans="3:6" x14ac:dyDescent="0.25">
      <c r="C19" s="33" t="s">
        <v>388</v>
      </c>
      <c r="D19" s="53">
        <v>0</v>
      </c>
      <c r="E19" s="36">
        <v>0</v>
      </c>
      <c r="F19" s="56">
        <f>D19*E19</f>
        <v>0</v>
      </c>
    </row>
    <row r="20" spans="3:6" x14ac:dyDescent="0.25">
      <c r="C20" s="28"/>
      <c r="D20" s="28"/>
    </row>
    <row r="21" spans="3:6" ht="15.75" customHeight="1" x14ac:dyDescent="0.25">
      <c r="C21" s="28"/>
      <c r="D21" s="28"/>
      <c r="E21" s="31" t="s">
        <v>389</v>
      </c>
      <c r="F21" s="37">
        <f>SUM(F11:F18)</f>
        <v>3832880</v>
      </c>
    </row>
    <row r="22" spans="3:6" ht="15.75" customHeight="1" x14ac:dyDescent="0.25">
      <c r="E22" s="31" t="s">
        <v>390</v>
      </c>
      <c r="F22" s="37">
        <f>(F21*D7)+F19</f>
        <v>15331520</v>
      </c>
    </row>
  </sheetData>
  <mergeCells count="2">
    <mergeCell ref="H10:H15"/>
    <mergeCell ref="I10: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7"/>
  <sheetViews>
    <sheetView workbookViewId="0">
      <selection activeCell="B10" sqref="B10"/>
    </sheetView>
  </sheetViews>
  <sheetFormatPr baseColWidth="10" defaultColWidth="9.140625" defaultRowHeight="15" x14ac:dyDescent="0.25"/>
  <cols>
    <col min="1" max="1" width="22.85546875" style="50" customWidth="1"/>
    <col min="2" max="2" width="18" style="50" customWidth="1"/>
    <col min="3" max="3" width="29" style="50" customWidth="1"/>
    <col min="4" max="4" width="29.28515625" style="50" customWidth="1"/>
    <col min="5" max="5" width="24.42578125" style="50" customWidth="1"/>
    <col min="6" max="6" width="20.85546875" style="50" customWidth="1"/>
    <col min="7" max="7" width="13.28515625" style="50" customWidth="1"/>
    <col min="8" max="8" width="13.140625" style="50" customWidth="1"/>
    <col min="9" max="9" width="20.5703125" style="50" customWidth="1"/>
  </cols>
  <sheetData>
    <row r="1" spans="1:9" ht="45" customHeight="1" x14ac:dyDescent="0.25">
      <c r="A1" s="43" t="s">
        <v>391</v>
      </c>
      <c r="B1" s="42" t="s">
        <v>392</v>
      </c>
      <c r="C1" s="42" t="s">
        <v>393</v>
      </c>
      <c r="D1" s="42" t="s">
        <v>382</v>
      </c>
      <c r="E1" s="42" t="s">
        <v>383</v>
      </c>
      <c r="F1" s="42" t="s">
        <v>394</v>
      </c>
      <c r="G1" s="42" t="s">
        <v>385</v>
      </c>
      <c r="H1" s="42" t="s">
        <v>386</v>
      </c>
      <c r="I1" s="42" t="s">
        <v>395</v>
      </c>
    </row>
    <row r="2" spans="1:9" ht="15.75" customHeight="1" x14ac:dyDescent="0.3">
      <c r="A2" s="44" t="s">
        <v>396</v>
      </c>
      <c r="B2" s="45">
        <v>0</v>
      </c>
      <c r="C2" s="45">
        <v>70000</v>
      </c>
      <c r="D2" s="46">
        <v>30000</v>
      </c>
      <c r="E2" s="45">
        <v>60000</v>
      </c>
      <c r="F2" s="45">
        <v>92000</v>
      </c>
      <c r="G2" s="45">
        <v>15000</v>
      </c>
      <c r="H2" s="45">
        <v>15000</v>
      </c>
      <c r="I2" s="45">
        <v>96000</v>
      </c>
    </row>
    <row r="3" spans="1:9" ht="15.75" customHeight="1" x14ac:dyDescent="0.3">
      <c r="A3" s="44" t="s">
        <v>397</v>
      </c>
      <c r="B3" s="45">
        <v>700000</v>
      </c>
      <c r="C3" s="45">
        <v>70000</v>
      </c>
      <c r="D3" s="46">
        <v>60000</v>
      </c>
      <c r="E3" s="45">
        <v>60000</v>
      </c>
      <c r="F3" s="45">
        <v>0</v>
      </c>
      <c r="G3" s="45">
        <v>10000</v>
      </c>
      <c r="H3" s="45">
        <v>15000</v>
      </c>
      <c r="I3" s="45">
        <v>105000</v>
      </c>
    </row>
    <row r="4" spans="1:9" ht="15.75" customHeight="1" x14ac:dyDescent="0.3">
      <c r="A4" s="44" t="s">
        <v>398</v>
      </c>
      <c r="B4" s="45">
        <v>0</v>
      </c>
      <c r="C4" s="45">
        <v>70000</v>
      </c>
      <c r="D4" s="46">
        <v>20000</v>
      </c>
      <c r="E4" s="45">
        <v>35000</v>
      </c>
      <c r="F4" s="45">
        <v>40000</v>
      </c>
      <c r="G4" s="45">
        <v>10000</v>
      </c>
      <c r="H4" s="45">
        <v>15000</v>
      </c>
      <c r="I4" s="45">
        <v>0</v>
      </c>
    </row>
    <row r="5" spans="1:9" ht="15.75" customHeight="1" x14ac:dyDescent="0.3">
      <c r="A5" s="44" t="s">
        <v>399</v>
      </c>
      <c r="B5" s="45">
        <v>1218100</v>
      </c>
      <c r="C5" s="45">
        <v>70000</v>
      </c>
      <c r="D5" s="46">
        <v>60000</v>
      </c>
      <c r="E5" s="45">
        <v>70000</v>
      </c>
      <c r="F5" s="45">
        <v>0</v>
      </c>
      <c r="G5" s="45">
        <v>15000</v>
      </c>
      <c r="H5" s="45">
        <v>51000</v>
      </c>
      <c r="I5" s="45">
        <v>190000</v>
      </c>
    </row>
    <row r="6" spans="1:9" ht="15.75" customHeight="1" x14ac:dyDescent="0.3">
      <c r="A6" s="44" t="s">
        <v>400</v>
      </c>
      <c r="B6" s="45">
        <v>0</v>
      </c>
      <c r="C6" s="45">
        <v>70000</v>
      </c>
      <c r="D6" s="46">
        <v>20000</v>
      </c>
      <c r="E6" s="45">
        <v>60000</v>
      </c>
      <c r="F6" s="45">
        <v>40000</v>
      </c>
      <c r="G6" s="45">
        <v>10000</v>
      </c>
      <c r="H6" s="45">
        <v>15000</v>
      </c>
      <c r="I6" s="45">
        <v>50000</v>
      </c>
    </row>
    <row r="7" spans="1:9" ht="15.75" customHeight="1" x14ac:dyDescent="0.3">
      <c r="A7" s="44" t="s">
        <v>401</v>
      </c>
      <c r="B7" s="47">
        <v>772900</v>
      </c>
      <c r="C7" s="45">
        <v>70000</v>
      </c>
      <c r="D7" s="46">
        <v>60000</v>
      </c>
      <c r="E7" s="45">
        <v>60000</v>
      </c>
      <c r="F7" s="45">
        <v>0</v>
      </c>
      <c r="G7" s="45">
        <v>20000</v>
      </c>
      <c r="H7" s="45">
        <v>15000</v>
      </c>
      <c r="I7" s="45">
        <v>169000</v>
      </c>
    </row>
    <row r="8" spans="1:9" ht="15.75" customHeight="1" x14ac:dyDescent="0.3">
      <c r="A8" s="44" t="s">
        <v>402</v>
      </c>
      <c r="B8" s="45">
        <v>1050000</v>
      </c>
      <c r="C8" s="45">
        <v>70000</v>
      </c>
      <c r="D8" s="46">
        <v>50000</v>
      </c>
      <c r="E8" s="45">
        <v>60000</v>
      </c>
      <c r="F8" s="45"/>
      <c r="G8" s="45">
        <v>10000</v>
      </c>
      <c r="H8" s="45">
        <v>15000</v>
      </c>
      <c r="I8" s="45">
        <v>150000</v>
      </c>
    </row>
    <row r="9" spans="1:9" ht="15.75" customHeight="1" x14ac:dyDescent="0.3">
      <c r="A9" s="44" t="s">
        <v>403</v>
      </c>
      <c r="B9" s="45">
        <v>735080</v>
      </c>
      <c r="C9" s="45">
        <v>70000</v>
      </c>
      <c r="D9" s="46">
        <v>60000</v>
      </c>
      <c r="E9" s="45">
        <v>60000</v>
      </c>
      <c r="F9" s="45">
        <v>0</v>
      </c>
      <c r="G9" s="45">
        <v>20000</v>
      </c>
      <c r="H9" s="45">
        <v>15000</v>
      </c>
      <c r="I9" s="45">
        <v>226100</v>
      </c>
    </row>
    <row r="10" spans="1:9" ht="15.75" customHeight="1" x14ac:dyDescent="0.3">
      <c r="A10" s="48" t="s">
        <v>404</v>
      </c>
      <c r="B10" s="45">
        <v>0</v>
      </c>
      <c r="C10" s="45">
        <v>0</v>
      </c>
      <c r="D10" s="46">
        <v>0</v>
      </c>
      <c r="E10" s="45">
        <v>0</v>
      </c>
      <c r="F10" s="45">
        <v>0</v>
      </c>
      <c r="G10" s="45">
        <v>0</v>
      </c>
      <c r="H10" s="46">
        <v>0</v>
      </c>
      <c r="I10" s="45">
        <v>0</v>
      </c>
    </row>
    <row r="11" spans="1:9" ht="15.75" customHeight="1" x14ac:dyDescent="0.3">
      <c r="A11" s="44" t="s">
        <v>405</v>
      </c>
      <c r="B11" s="45">
        <v>830180</v>
      </c>
      <c r="C11" s="45">
        <v>70000</v>
      </c>
      <c r="D11" s="46">
        <v>90000</v>
      </c>
      <c r="E11" s="45">
        <v>60000</v>
      </c>
      <c r="F11" s="45">
        <v>0</v>
      </c>
      <c r="G11" s="45">
        <v>20000</v>
      </c>
      <c r="H11" s="45">
        <v>15000</v>
      </c>
      <c r="I11" s="45">
        <v>184450</v>
      </c>
    </row>
    <row r="12" spans="1:9" ht="15.75" customHeight="1" x14ac:dyDescent="0.3">
      <c r="A12" s="44" t="s">
        <v>406</v>
      </c>
      <c r="B12" s="45">
        <v>0</v>
      </c>
      <c r="C12" s="45">
        <v>70000</v>
      </c>
      <c r="D12" s="46">
        <v>30000</v>
      </c>
      <c r="E12" s="45">
        <v>35000</v>
      </c>
      <c r="F12" s="45">
        <v>25000</v>
      </c>
      <c r="G12" s="45">
        <v>10000</v>
      </c>
      <c r="H12" s="45">
        <v>15000</v>
      </c>
      <c r="I12" s="45">
        <v>0</v>
      </c>
    </row>
    <row r="13" spans="1:9" ht="15.75" customHeight="1" x14ac:dyDescent="0.3">
      <c r="A13" s="44" t="s">
        <v>407</v>
      </c>
      <c r="B13" s="45">
        <v>584680</v>
      </c>
      <c r="C13" s="45">
        <v>70000</v>
      </c>
      <c r="D13" s="46">
        <v>150000</v>
      </c>
      <c r="E13" s="45">
        <v>60000</v>
      </c>
      <c r="F13" s="45">
        <v>0</v>
      </c>
      <c r="G13" s="45">
        <v>20000</v>
      </c>
      <c r="H13" s="45">
        <v>15000</v>
      </c>
      <c r="I13" s="45">
        <v>178500</v>
      </c>
    </row>
    <row r="14" spans="1:9" ht="15.75" customHeight="1" x14ac:dyDescent="0.3">
      <c r="A14" s="44" t="s">
        <v>408</v>
      </c>
      <c r="B14" s="45">
        <v>1037930</v>
      </c>
      <c r="C14" s="45">
        <v>70000</v>
      </c>
      <c r="D14" s="46">
        <v>50000</v>
      </c>
      <c r="E14" s="45">
        <v>70000</v>
      </c>
      <c r="F14" s="45">
        <v>0</v>
      </c>
      <c r="G14" s="45">
        <v>20000</v>
      </c>
      <c r="H14" s="45">
        <v>15000</v>
      </c>
      <c r="I14" s="45">
        <v>226100</v>
      </c>
    </row>
    <row r="15" spans="1:9" ht="15.75" customHeight="1" x14ac:dyDescent="0.3">
      <c r="A15" s="44" t="s">
        <v>409</v>
      </c>
      <c r="B15" s="45">
        <v>0</v>
      </c>
      <c r="C15" s="45">
        <v>70000</v>
      </c>
      <c r="D15" s="46">
        <v>30000</v>
      </c>
      <c r="E15" s="45">
        <v>35000</v>
      </c>
      <c r="F15" s="45">
        <v>25000</v>
      </c>
      <c r="G15" s="45">
        <v>10000</v>
      </c>
      <c r="H15" s="45">
        <v>15000</v>
      </c>
      <c r="I15" s="45">
        <v>0</v>
      </c>
    </row>
    <row r="16" spans="1:9" ht="15.75" customHeight="1" x14ac:dyDescent="0.3">
      <c r="A16" s="44" t="s">
        <v>410</v>
      </c>
      <c r="B16" s="45"/>
      <c r="C16" s="45">
        <v>70000</v>
      </c>
      <c r="D16" s="46"/>
      <c r="E16" s="45"/>
      <c r="F16" s="45"/>
      <c r="G16" s="45"/>
      <c r="H16" s="45"/>
      <c r="I16" s="45"/>
    </row>
    <row r="17" spans="1:9" ht="15.75" customHeight="1" x14ac:dyDescent="0.3">
      <c r="A17" s="44" t="s">
        <v>411</v>
      </c>
      <c r="B17" s="45"/>
      <c r="C17" s="45">
        <v>70000</v>
      </c>
      <c r="D17" s="46"/>
      <c r="E17" s="45"/>
      <c r="F17" s="45"/>
      <c r="G17" s="45"/>
      <c r="H17" s="45"/>
      <c r="I17" s="45"/>
    </row>
    <row r="18" spans="1:9" ht="15.75" customHeight="1" x14ac:dyDescent="0.3">
      <c r="A18" s="44" t="s">
        <v>412</v>
      </c>
      <c r="B18" s="45">
        <v>801500</v>
      </c>
      <c r="C18" s="45">
        <v>70000</v>
      </c>
      <c r="D18" s="46">
        <v>60000</v>
      </c>
      <c r="E18" s="45">
        <v>60000</v>
      </c>
      <c r="F18" s="45">
        <v>0</v>
      </c>
      <c r="G18" s="45">
        <v>20000</v>
      </c>
      <c r="H18" s="45">
        <v>15000</v>
      </c>
      <c r="I18" s="45">
        <v>190400</v>
      </c>
    </row>
    <row r="19" spans="1:9" ht="15.75" customHeight="1" x14ac:dyDescent="0.3">
      <c r="A19" s="44" t="s">
        <v>413</v>
      </c>
      <c r="B19" s="45">
        <v>808680</v>
      </c>
      <c r="C19" s="45">
        <v>70000</v>
      </c>
      <c r="D19" s="46">
        <v>60000</v>
      </c>
      <c r="E19" s="45">
        <v>60000</v>
      </c>
      <c r="F19" s="45">
        <v>0</v>
      </c>
      <c r="G19" s="45">
        <v>10000</v>
      </c>
      <c r="H19" s="45">
        <v>15000</v>
      </c>
      <c r="I19" s="45">
        <v>184450</v>
      </c>
    </row>
    <row r="20" spans="1:9" ht="15.75" customHeight="1" x14ac:dyDescent="0.3">
      <c r="A20" s="44" t="s">
        <v>414</v>
      </c>
      <c r="B20" s="45">
        <v>0</v>
      </c>
      <c r="C20" s="45">
        <v>70000</v>
      </c>
      <c r="D20" s="46">
        <v>30000</v>
      </c>
      <c r="E20" s="45">
        <v>60000</v>
      </c>
      <c r="F20" s="45">
        <v>80000</v>
      </c>
      <c r="G20" s="45">
        <v>10000</v>
      </c>
      <c r="H20" s="45">
        <v>15000</v>
      </c>
      <c r="I20" s="45">
        <v>115000</v>
      </c>
    </row>
    <row r="21" spans="1:9" ht="15.75" customHeight="1" x14ac:dyDescent="0.3">
      <c r="A21" s="44" t="s">
        <v>415</v>
      </c>
      <c r="B21" s="45">
        <v>0</v>
      </c>
      <c r="C21" s="45">
        <v>70000</v>
      </c>
      <c r="D21" s="46">
        <v>20000</v>
      </c>
      <c r="E21" s="45">
        <v>60000</v>
      </c>
      <c r="F21" s="45">
        <v>80000</v>
      </c>
      <c r="G21" s="45">
        <v>10000</v>
      </c>
      <c r="H21" s="45">
        <v>15000</v>
      </c>
      <c r="I21" s="45">
        <v>110000</v>
      </c>
    </row>
    <row r="22" spans="1:9" ht="15.75" customHeight="1" x14ac:dyDescent="0.3">
      <c r="A22" s="44" t="s">
        <v>416</v>
      </c>
      <c r="B22" s="45">
        <v>0</v>
      </c>
      <c r="C22" s="45">
        <v>70000</v>
      </c>
      <c r="D22" s="46">
        <v>30000</v>
      </c>
      <c r="E22" s="45">
        <v>35000</v>
      </c>
      <c r="F22" s="45">
        <v>25000</v>
      </c>
      <c r="G22" s="45">
        <v>10000</v>
      </c>
      <c r="H22" s="45">
        <v>15000</v>
      </c>
      <c r="I22" s="45">
        <v>0</v>
      </c>
    </row>
    <row r="23" spans="1:9" ht="15.75" customHeight="1" x14ac:dyDescent="0.3">
      <c r="A23" s="44" t="s">
        <v>417</v>
      </c>
      <c r="B23" s="45">
        <v>1111800</v>
      </c>
      <c r="C23" s="45">
        <v>70000</v>
      </c>
      <c r="D23" s="46">
        <v>60000</v>
      </c>
      <c r="E23" s="45">
        <v>70000</v>
      </c>
      <c r="F23" s="45">
        <v>0</v>
      </c>
      <c r="G23" s="45">
        <v>20000</v>
      </c>
      <c r="H23" s="45">
        <v>15000</v>
      </c>
      <c r="I23" s="45">
        <v>140000</v>
      </c>
    </row>
    <row r="24" spans="1:9" ht="15.75" customHeight="1" x14ac:dyDescent="0.3">
      <c r="A24" s="44" t="s">
        <v>418</v>
      </c>
      <c r="B24" s="45">
        <v>0</v>
      </c>
      <c r="C24" s="45">
        <v>70000</v>
      </c>
      <c r="D24" s="46">
        <v>30000</v>
      </c>
      <c r="E24" s="45">
        <v>35000</v>
      </c>
      <c r="F24" s="45">
        <v>40000</v>
      </c>
      <c r="G24" s="45">
        <v>10000</v>
      </c>
      <c r="H24" s="45">
        <v>15000</v>
      </c>
      <c r="I24" s="45">
        <v>0</v>
      </c>
    </row>
    <row r="25" spans="1:9" ht="15.75" customHeight="1" x14ac:dyDescent="0.3">
      <c r="A25" s="44" t="s">
        <v>419</v>
      </c>
      <c r="B25" s="45">
        <v>0</v>
      </c>
      <c r="C25" s="45">
        <v>70000</v>
      </c>
      <c r="D25" s="46">
        <v>20000</v>
      </c>
      <c r="E25" s="45">
        <v>35000</v>
      </c>
      <c r="F25" s="45">
        <v>0</v>
      </c>
      <c r="G25" s="45">
        <v>10000</v>
      </c>
      <c r="H25" s="45">
        <v>15000</v>
      </c>
      <c r="I25" s="45">
        <v>0</v>
      </c>
    </row>
    <row r="26" spans="1:9" ht="15.75" customHeight="1" x14ac:dyDescent="0.3">
      <c r="A26" s="44" t="s">
        <v>420</v>
      </c>
      <c r="B26" s="45">
        <v>0</v>
      </c>
      <c r="C26" s="45">
        <v>70000</v>
      </c>
      <c r="D26" s="46">
        <v>30000</v>
      </c>
      <c r="E26" s="45">
        <v>60000</v>
      </c>
      <c r="F26" s="45">
        <v>80000</v>
      </c>
      <c r="G26" s="45">
        <v>15000</v>
      </c>
      <c r="H26" s="45">
        <v>15000</v>
      </c>
      <c r="I26" s="45">
        <v>100000</v>
      </c>
    </row>
    <row r="27" spans="1:9" ht="15.75" customHeight="1" x14ac:dyDescent="0.3">
      <c r="A27" s="44" t="s">
        <v>421</v>
      </c>
      <c r="B27" s="45">
        <v>0</v>
      </c>
      <c r="C27" s="45">
        <v>70000</v>
      </c>
      <c r="D27" s="46">
        <v>40000</v>
      </c>
      <c r="E27" s="45">
        <v>60000</v>
      </c>
      <c r="F27" s="45">
        <v>100000</v>
      </c>
      <c r="G27" s="45">
        <v>15000</v>
      </c>
      <c r="H27" s="45">
        <v>15000</v>
      </c>
      <c r="I27" s="45">
        <v>205000</v>
      </c>
    </row>
    <row r="28" spans="1:9" ht="15.75" customHeight="1" x14ac:dyDescent="0.3">
      <c r="A28" s="44" t="s">
        <v>422</v>
      </c>
      <c r="B28" s="45"/>
      <c r="C28" s="45">
        <v>70000</v>
      </c>
      <c r="D28" s="46"/>
      <c r="E28" s="45"/>
      <c r="F28" s="45"/>
      <c r="G28" s="45"/>
      <c r="H28" s="45"/>
      <c r="I28" s="45"/>
    </row>
    <row r="29" spans="1:9" ht="15.75" customHeight="1" x14ac:dyDescent="0.3">
      <c r="A29" s="44" t="s">
        <v>423</v>
      </c>
      <c r="B29" s="45">
        <v>718850</v>
      </c>
      <c r="C29" s="45">
        <v>70000</v>
      </c>
      <c r="D29" s="46">
        <v>60000</v>
      </c>
      <c r="E29" s="45">
        <v>60000</v>
      </c>
      <c r="F29" s="45">
        <v>0</v>
      </c>
      <c r="G29" s="45">
        <v>20000</v>
      </c>
      <c r="H29" s="45">
        <v>15000</v>
      </c>
      <c r="I29" s="45">
        <v>166600</v>
      </c>
    </row>
    <row r="30" spans="1:9" ht="15.75" customHeight="1" x14ac:dyDescent="0.3">
      <c r="A30" s="44" t="s">
        <v>18</v>
      </c>
      <c r="B30" s="45">
        <v>712980</v>
      </c>
      <c r="C30" s="45">
        <v>70000</v>
      </c>
      <c r="D30" s="46">
        <v>200000</v>
      </c>
      <c r="E30" s="45">
        <v>60000</v>
      </c>
      <c r="F30" s="45">
        <v>0</v>
      </c>
      <c r="G30" s="45">
        <v>20000</v>
      </c>
      <c r="H30" s="45">
        <v>15000</v>
      </c>
      <c r="I30" s="45">
        <v>226100</v>
      </c>
    </row>
    <row r="31" spans="1:9" ht="15.75" customHeight="1" x14ac:dyDescent="0.3">
      <c r="A31" s="44" t="s">
        <v>424</v>
      </c>
      <c r="B31" s="45">
        <v>774260</v>
      </c>
      <c r="C31" s="45">
        <v>70000</v>
      </c>
      <c r="D31" s="46">
        <v>60000</v>
      </c>
      <c r="E31" s="45">
        <v>60000</v>
      </c>
      <c r="F31" s="45">
        <v>0</v>
      </c>
      <c r="G31" s="45">
        <v>10000</v>
      </c>
      <c r="H31" s="45">
        <v>15000</v>
      </c>
      <c r="I31" s="45">
        <v>118000</v>
      </c>
    </row>
    <row r="32" spans="1:9" ht="15.75" customHeight="1" x14ac:dyDescent="0.3">
      <c r="A32" s="44" t="s">
        <v>425</v>
      </c>
      <c r="B32" s="45">
        <v>836550</v>
      </c>
      <c r="C32" s="45">
        <v>70000</v>
      </c>
      <c r="D32" s="46">
        <v>60000</v>
      </c>
      <c r="E32" s="45">
        <v>60000</v>
      </c>
      <c r="F32" s="45">
        <v>0</v>
      </c>
      <c r="G32" s="45">
        <v>20000</v>
      </c>
      <c r="H32" s="45">
        <v>15000</v>
      </c>
      <c r="I32" s="45">
        <v>160000</v>
      </c>
    </row>
    <row r="33" spans="1:9" ht="15.75" customHeight="1" x14ac:dyDescent="0.3">
      <c r="A33" s="48" t="s">
        <v>426</v>
      </c>
      <c r="B33" s="45">
        <v>0</v>
      </c>
      <c r="C33" s="45">
        <v>70000</v>
      </c>
      <c r="D33" s="46">
        <v>20000</v>
      </c>
      <c r="E33" s="45">
        <v>60000</v>
      </c>
      <c r="F33" s="45">
        <v>80000</v>
      </c>
      <c r="G33" s="45">
        <v>10000</v>
      </c>
      <c r="H33" s="45">
        <v>15000</v>
      </c>
      <c r="I33" s="45">
        <v>113000</v>
      </c>
    </row>
    <row r="34" spans="1:9" ht="15.75" customHeight="1" x14ac:dyDescent="0.3">
      <c r="A34" s="44" t="s">
        <v>427</v>
      </c>
      <c r="B34" s="45">
        <v>657450</v>
      </c>
      <c r="C34" s="45">
        <v>70000</v>
      </c>
      <c r="D34" s="46">
        <v>80000</v>
      </c>
      <c r="E34" s="45">
        <v>60000</v>
      </c>
      <c r="F34" s="45"/>
      <c r="G34" s="45">
        <v>20000</v>
      </c>
      <c r="H34" s="45">
        <v>15000</v>
      </c>
      <c r="I34" s="45">
        <v>165000</v>
      </c>
    </row>
    <row r="35" spans="1:9" ht="15.75" customHeight="1" x14ac:dyDescent="0.3">
      <c r="A35" s="44" t="s">
        <v>428</v>
      </c>
      <c r="B35" s="45">
        <v>801500</v>
      </c>
      <c r="C35" s="45">
        <v>60000</v>
      </c>
      <c r="D35" s="46">
        <v>60000</v>
      </c>
      <c r="E35" s="45">
        <v>60000</v>
      </c>
      <c r="F35" s="45">
        <v>35000</v>
      </c>
      <c r="G35" s="45">
        <v>10000</v>
      </c>
      <c r="H35" s="45"/>
      <c r="I35" s="45">
        <v>130000</v>
      </c>
    </row>
    <row r="36" spans="1:9" ht="15.75" customHeight="1" x14ac:dyDescent="0.3">
      <c r="A36" s="44" t="s">
        <v>429</v>
      </c>
      <c r="B36" s="45">
        <v>1201220</v>
      </c>
      <c r="C36" s="45">
        <v>70000</v>
      </c>
      <c r="D36" s="46">
        <v>60000</v>
      </c>
      <c r="E36" s="45">
        <v>60000</v>
      </c>
      <c r="F36" s="45"/>
      <c r="G36" s="45">
        <v>20000</v>
      </c>
      <c r="H36" s="45">
        <v>15000</v>
      </c>
      <c r="I36" s="45">
        <v>130900</v>
      </c>
    </row>
    <row r="37" spans="1:9" ht="15.75" customHeight="1" x14ac:dyDescent="0.3">
      <c r="A37" s="44" t="s">
        <v>430</v>
      </c>
      <c r="B37" s="45">
        <v>718850</v>
      </c>
      <c r="C37" s="45">
        <v>70000</v>
      </c>
      <c r="D37" s="46">
        <v>60000</v>
      </c>
      <c r="E37" s="45">
        <v>60000</v>
      </c>
      <c r="F37" s="45">
        <v>0</v>
      </c>
      <c r="G37" s="45">
        <v>20000</v>
      </c>
      <c r="H37" s="45">
        <v>15000</v>
      </c>
      <c r="I37" s="45">
        <v>184450</v>
      </c>
    </row>
    <row r="38" spans="1:9" ht="15.75" customHeight="1" x14ac:dyDescent="0.3">
      <c r="A38" s="44" t="s">
        <v>431</v>
      </c>
      <c r="B38" s="45">
        <v>0</v>
      </c>
      <c r="C38" s="45">
        <v>70000</v>
      </c>
      <c r="D38" s="46">
        <v>30000</v>
      </c>
      <c r="E38" s="45">
        <v>60000</v>
      </c>
      <c r="F38" s="45">
        <v>0</v>
      </c>
      <c r="G38" s="45">
        <v>10000</v>
      </c>
      <c r="H38" s="45">
        <v>15000</v>
      </c>
      <c r="I38" s="45">
        <v>120000</v>
      </c>
    </row>
    <row r="39" spans="1:9" ht="15.75" customHeight="1" x14ac:dyDescent="0.3">
      <c r="A39" s="44" t="s">
        <v>432</v>
      </c>
      <c r="B39" s="45">
        <v>829610</v>
      </c>
      <c r="C39" s="45">
        <v>70000</v>
      </c>
      <c r="D39" s="46">
        <v>60000</v>
      </c>
      <c r="E39" s="45">
        <v>60000</v>
      </c>
      <c r="F39" s="45">
        <v>0</v>
      </c>
      <c r="G39" s="45">
        <v>20000</v>
      </c>
      <c r="H39" s="45">
        <v>15000</v>
      </c>
      <c r="I39" s="45">
        <v>226100</v>
      </c>
    </row>
    <row r="40" spans="1:9" ht="15.75" customHeight="1" x14ac:dyDescent="0.3">
      <c r="A40" s="65" t="s">
        <v>433</v>
      </c>
      <c r="B40" s="65">
        <v>712980</v>
      </c>
      <c r="C40" s="65">
        <v>70000</v>
      </c>
      <c r="D40" s="65">
        <v>30000</v>
      </c>
      <c r="E40" s="65">
        <v>60000</v>
      </c>
      <c r="F40" s="65">
        <v>70000</v>
      </c>
      <c r="G40" s="65">
        <v>10000</v>
      </c>
      <c r="H40" s="65">
        <v>15000</v>
      </c>
      <c r="I40" s="65">
        <v>130000</v>
      </c>
    </row>
    <row r="41" spans="1:9" ht="15.75" customHeight="1" x14ac:dyDescent="0.3">
      <c r="A41" s="44" t="s">
        <v>434</v>
      </c>
      <c r="B41" s="45">
        <v>0</v>
      </c>
      <c r="C41" s="45">
        <v>70000</v>
      </c>
      <c r="D41" s="46">
        <v>30000</v>
      </c>
      <c r="E41" s="45">
        <v>60000</v>
      </c>
      <c r="F41" s="45">
        <v>0</v>
      </c>
      <c r="G41" s="45">
        <v>10000</v>
      </c>
      <c r="H41" s="45">
        <v>0</v>
      </c>
      <c r="I41" s="45">
        <v>0</v>
      </c>
    </row>
    <row r="42" spans="1:9" ht="15.75" customHeight="1" x14ac:dyDescent="0.3">
      <c r="A42" s="44" t="s">
        <v>435</v>
      </c>
      <c r="B42" s="45">
        <v>795950</v>
      </c>
      <c r="C42" s="45">
        <v>70000</v>
      </c>
      <c r="D42" s="46">
        <v>60000</v>
      </c>
      <c r="E42" s="45">
        <v>70000</v>
      </c>
      <c r="F42" s="45">
        <v>0</v>
      </c>
      <c r="G42" s="45">
        <v>15000</v>
      </c>
      <c r="H42" s="45">
        <v>15000</v>
      </c>
      <c r="I42" s="45">
        <v>166897</v>
      </c>
    </row>
    <row r="43" spans="1:9" ht="15.75" customHeight="1" x14ac:dyDescent="0.3">
      <c r="A43" s="44" t="s">
        <v>436</v>
      </c>
      <c r="B43" s="45">
        <v>0</v>
      </c>
      <c r="C43" s="45">
        <v>70000</v>
      </c>
      <c r="D43" s="46">
        <v>20000</v>
      </c>
      <c r="E43" s="45">
        <v>60000</v>
      </c>
      <c r="F43" s="45">
        <v>80000</v>
      </c>
      <c r="G43" s="45">
        <v>10000</v>
      </c>
      <c r="H43" s="45">
        <v>15000</v>
      </c>
      <c r="I43" s="45">
        <v>100000</v>
      </c>
    </row>
    <row r="44" spans="1:9" ht="15.75" customHeight="1" x14ac:dyDescent="0.3">
      <c r="A44" s="44" t="s">
        <v>437</v>
      </c>
      <c r="B44" s="45">
        <v>923800</v>
      </c>
      <c r="C44" s="45">
        <v>70000</v>
      </c>
      <c r="D44" s="46">
        <v>60000</v>
      </c>
      <c r="E44" s="45">
        <v>60000</v>
      </c>
      <c r="F44" s="45">
        <v>0</v>
      </c>
      <c r="G44" s="45">
        <v>20000</v>
      </c>
      <c r="H44" s="45">
        <v>15000</v>
      </c>
      <c r="I44" s="45">
        <v>142480</v>
      </c>
    </row>
    <row r="45" spans="1:9" ht="15.75" customHeight="1" x14ac:dyDescent="0.3">
      <c r="A45" s="44" t="s">
        <v>438</v>
      </c>
      <c r="B45" s="45">
        <v>820940</v>
      </c>
      <c r="C45" s="45">
        <v>70000</v>
      </c>
      <c r="D45" s="46">
        <v>60000</v>
      </c>
      <c r="E45" s="45">
        <v>60000</v>
      </c>
      <c r="F45" s="45">
        <v>70000</v>
      </c>
      <c r="G45" s="45">
        <v>10000</v>
      </c>
      <c r="H45" s="45">
        <v>15000</v>
      </c>
      <c r="I45" s="45">
        <v>110000</v>
      </c>
    </row>
    <row r="46" spans="1:9" ht="15.75" customHeight="1" x14ac:dyDescent="0.3">
      <c r="A46" s="44" t="s">
        <v>439</v>
      </c>
      <c r="B46" s="45"/>
      <c r="C46" s="45">
        <v>70000</v>
      </c>
      <c r="D46" s="46"/>
      <c r="E46" s="45"/>
      <c r="F46" s="45"/>
      <c r="G46" s="45"/>
      <c r="H46" s="45"/>
      <c r="I46" s="45"/>
    </row>
    <row r="47" spans="1:9" ht="15.75" customHeight="1" x14ac:dyDescent="0.3">
      <c r="A47" s="44" t="s">
        <v>440</v>
      </c>
      <c r="B47" s="45">
        <v>852200</v>
      </c>
      <c r="C47" s="45">
        <v>70000</v>
      </c>
      <c r="D47" s="46">
        <v>60000</v>
      </c>
      <c r="E47" s="45">
        <v>60000</v>
      </c>
      <c r="F47" s="45">
        <v>100000</v>
      </c>
      <c r="G47" s="45">
        <v>10000</v>
      </c>
      <c r="H47" s="45">
        <v>15000</v>
      </c>
      <c r="I47" s="45">
        <v>110000</v>
      </c>
    </row>
    <row r="48" spans="1:9" ht="15.75" customHeight="1" x14ac:dyDescent="0.3">
      <c r="A48" s="44" t="s">
        <v>441</v>
      </c>
      <c r="B48" s="45">
        <v>969280</v>
      </c>
      <c r="C48" s="45">
        <v>70000</v>
      </c>
      <c r="D48" s="46">
        <v>60000</v>
      </c>
      <c r="E48" s="45">
        <v>60000</v>
      </c>
      <c r="F48" s="45">
        <v>0</v>
      </c>
      <c r="G48" s="45">
        <v>20000</v>
      </c>
      <c r="H48" s="45">
        <v>15000</v>
      </c>
      <c r="I48" s="45">
        <v>220000</v>
      </c>
    </row>
    <row r="49" spans="1:9" s="70" customFormat="1" x14ac:dyDescent="0.3">
      <c r="A49" s="66" t="s">
        <v>442</v>
      </c>
      <c r="B49" s="67">
        <v>805000</v>
      </c>
      <c r="C49" s="67">
        <v>70000</v>
      </c>
      <c r="D49" s="68">
        <v>30000</v>
      </c>
      <c r="E49" s="69">
        <v>60000</v>
      </c>
      <c r="F49" s="69"/>
      <c r="G49" s="69">
        <v>20000</v>
      </c>
      <c r="H49" s="69">
        <v>15000</v>
      </c>
      <c r="I49" s="69">
        <v>169900</v>
      </c>
    </row>
    <row r="50" spans="1:9" ht="15.75" customHeight="1" x14ac:dyDescent="0.3">
      <c r="A50" s="44" t="s">
        <v>443</v>
      </c>
      <c r="B50" s="45">
        <v>0</v>
      </c>
      <c r="C50" s="45">
        <v>70000</v>
      </c>
      <c r="D50" s="46">
        <v>30000</v>
      </c>
      <c r="E50" s="45">
        <v>60000</v>
      </c>
      <c r="F50" s="45">
        <v>90000</v>
      </c>
      <c r="G50" s="45">
        <v>10000</v>
      </c>
      <c r="H50" s="45">
        <v>15000</v>
      </c>
      <c r="I50" s="45">
        <v>85800</v>
      </c>
    </row>
    <row r="51" spans="1:9" ht="15.75" customHeight="1" x14ac:dyDescent="0.3">
      <c r="A51" s="44" t="s">
        <v>444</v>
      </c>
      <c r="B51" s="45">
        <v>0</v>
      </c>
      <c r="C51" s="45">
        <v>70000</v>
      </c>
      <c r="D51" s="46">
        <v>40000</v>
      </c>
      <c r="E51" s="45">
        <v>60000</v>
      </c>
      <c r="F51" s="45">
        <v>80000</v>
      </c>
      <c r="G51" s="45">
        <v>20000</v>
      </c>
      <c r="H51" s="45">
        <v>15000</v>
      </c>
      <c r="I51" s="45">
        <v>119000</v>
      </c>
    </row>
    <row r="52" spans="1:9" ht="15.75" customHeight="1" x14ac:dyDescent="0.3">
      <c r="A52" s="49" t="s">
        <v>445</v>
      </c>
      <c r="B52" s="45"/>
      <c r="C52" s="45">
        <v>70000</v>
      </c>
      <c r="D52" s="46"/>
      <c r="E52" s="45"/>
      <c r="F52" s="45"/>
      <c r="G52" s="45"/>
      <c r="H52" s="45"/>
      <c r="I52" s="45"/>
    </row>
    <row r="53" spans="1:9" ht="15.75" customHeight="1" x14ac:dyDescent="0.3">
      <c r="A53" s="44" t="s">
        <v>446</v>
      </c>
      <c r="B53" s="45">
        <v>804120</v>
      </c>
      <c r="C53" s="45">
        <v>70000</v>
      </c>
      <c r="D53" s="46">
        <v>60000</v>
      </c>
      <c r="E53" s="45">
        <v>60000</v>
      </c>
      <c r="F53" s="45">
        <v>0</v>
      </c>
      <c r="G53" s="45">
        <v>20000</v>
      </c>
      <c r="H53" s="45">
        <v>15000</v>
      </c>
      <c r="I53" s="45">
        <v>154700</v>
      </c>
    </row>
    <row r="54" spans="1:9" ht="15.75" customHeight="1" x14ac:dyDescent="0.3">
      <c r="A54" s="65" t="s">
        <v>447</v>
      </c>
      <c r="B54" s="65">
        <v>377000</v>
      </c>
      <c r="C54" s="65">
        <v>70000</v>
      </c>
      <c r="D54" s="65">
        <v>50000</v>
      </c>
      <c r="E54" s="65">
        <v>60000</v>
      </c>
      <c r="F54" s="65"/>
      <c r="G54" s="65">
        <v>10000</v>
      </c>
      <c r="H54" s="65">
        <v>15000</v>
      </c>
      <c r="I54" s="65">
        <v>130000</v>
      </c>
    </row>
    <row r="55" spans="1:9" ht="15.75" customHeight="1" x14ac:dyDescent="0.3">
      <c r="A55" s="44" t="s">
        <v>448</v>
      </c>
      <c r="B55" s="45">
        <v>0</v>
      </c>
      <c r="C55" s="45">
        <v>70000</v>
      </c>
      <c r="D55" s="46">
        <v>20000</v>
      </c>
      <c r="E55" s="45">
        <v>35000</v>
      </c>
      <c r="F55" s="45">
        <v>40000</v>
      </c>
      <c r="G55" s="45">
        <v>10000</v>
      </c>
      <c r="H55" s="45">
        <v>15000</v>
      </c>
      <c r="I55" s="45">
        <v>0</v>
      </c>
    </row>
    <row r="56" spans="1:9" ht="15.75" customHeight="1" x14ac:dyDescent="0.3">
      <c r="A56" s="44" t="s">
        <v>449</v>
      </c>
      <c r="B56" s="45">
        <v>574350</v>
      </c>
      <c r="C56" s="45">
        <v>70000</v>
      </c>
      <c r="D56" s="46">
        <v>60000</v>
      </c>
      <c r="E56" s="45">
        <v>60000</v>
      </c>
      <c r="F56" s="45">
        <v>0</v>
      </c>
      <c r="G56" s="45">
        <v>20000</v>
      </c>
      <c r="H56" s="45">
        <v>15000</v>
      </c>
      <c r="I56" s="45">
        <v>90000</v>
      </c>
    </row>
    <row r="57" spans="1:9" ht="15.75" customHeight="1" x14ac:dyDescent="0.3">
      <c r="A57" s="44" t="s">
        <v>450</v>
      </c>
      <c r="B57" s="45">
        <v>0</v>
      </c>
      <c r="C57" s="45">
        <v>70000</v>
      </c>
      <c r="D57" s="46">
        <v>30000</v>
      </c>
      <c r="E57" s="45">
        <v>35000</v>
      </c>
      <c r="F57" s="45">
        <v>25000</v>
      </c>
      <c r="G57" s="45">
        <v>10000</v>
      </c>
      <c r="H57" s="45">
        <v>15000</v>
      </c>
      <c r="I57" s="4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M27"/>
  <sheetViews>
    <sheetView showGridLines="0" topLeftCell="A4" workbookViewId="0">
      <selection activeCell="E10" sqref="E10"/>
    </sheetView>
  </sheetViews>
  <sheetFormatPr baseColWidth="10" defaultColWidth="11.5703125" defaultRowHeight="15" x14ac:dyDescent="0.25"/>
  <cols>
    <col min="4" max="4" width="18" customWidth="1"/>
    <col min="5" max="5" width="26.85546875" customWidth="1"/>
  </cols>
  <sheetData>
    <row r="3" spans="3:13" x14ac:dyDescent="0.25">
      <c r="C3" s="89" t="s">
        <v>451</v>
      </c>
      <c r="D3" s="88"/>
      <c r="E3" s="88"/>
      <c r="F3" s="88"/>
      <c r="G3" s="88"/>
      <c r="H3" s="88"/>
      <c r="I3" s="88"/>
      <c r="J3" s="88"/>
      <c r="K3" s="88"/>
      <c r="L3" s="88"/>
      <c r="M3" s="88"/>
    </row>
    <row r="4" spans="3:13" ht="15.75" customHeight="1" thickBot="1" x14ac:dyDescent="0.3"/>
    <row r="5" spans="3:13" x14ac:dyDescent="0.25">
      <c r="C5" s="4" t="s">
        <v>0</v>
      </c>
      <c r="D5" s="5"/>
      <c r="E5" s="6"/>
      <c r="F5" t="s">
        <v>452</v>
      </c>
    </row>
    <row r="6" spans="3:13" x14ac:dyDescent="0.25">
      <c r="C6" s="7" t="s">
        <v>1</v>
      </c>
      <c r="D6" s="8"/>
      <c r="E6" s="9"/>
      <c r="F6" t="s">
        <v>452</v>
      </c>
    </row>
    <row r="7" spans="3:13" x14ac:dyDescent="0.25">
      <c r="C7" s="82" t="s">
        <v>3</v>
      </c>
      <c r="D7" s="83"/>
      <c r="E7" s="10"/>
      <c r="F7" t="s">
        <v>453</v>
      </c>
    </row>
    <row r="8" spans="3:13" x14ac:dyDescent="0.25">
      <c r="C8" s="7" t="s">
        <v>4</v>
      </c>
      <c r="D8" s="8"/>
      <c r="E8" s="10"/>
      <c r="F8" t="s">
        <v>454</v>
      </c>
    </row>
    <row r="9" spans="3:13" x14ac:dyDescent="0.25">
      <c r="C9" s="7" t="s">
        <v>5</v>
      </c>
      <c r="D9" s="8"/>
      <c r="E9" s="11"/>
      <c r="F9" t="s">
        <v>455</v>
      </c>
    </row>
    <row r="10" spans="3:13" x14ac:dyDescent="0.25">
      <c r="C10" s="7" t="s">
        <v>7</v>
      </c>
      <c r="D10" s="8"/>
      <c r="E10" s="12"/>
      <c r="F10" t="s">
        <v>456</v>
      </c>
    </row>
    <row r="11" spans="3:13" x14ac:dyDescent="0.25">
      <c r="C11" s="7" t="s">
        <v>9</v>
      </c>
      <c r="D11" s="8"/>
      <c r="E11" s="12"/>
      <c r="F11" t="s">
        <v>457</v>
      </c>
    </row>
    <row r="12" spans="3:13" x14ac:dyDescent="0.25">
      <c r="C12" s="7" t="s">
        <v>11</v>
      </c>
      <c r="D12" s="8"/>
      <c r="E12" s="12"/>
      <c r="F12" t="s">
        <v>458</v>
      </c>
    </row>
    <row r="13" spans="3:13" x14ac:dyDescent="0.25">
      <c r="C13" s="7" t="s">
        <v>459</v>
      </c>
      <c r="D13" s="8"/>
      <c r="E13" s="12"/>
      <c r="F13" t="s">
        <v>460</v>
      </c>
    </row>
    <row r="14" spans="3:13" x14ac:dyDescent="0.25">
      <c r="C14" s="7" t="s">
        <v>13</v>
      </c>
      <c r="D14" s="8"/>
      <c r="E14" s="12"/>
      <c r="F14" t="s">
        <v>461</v>
      </c>
    </row>
    <row r="15" spans="3:13" x14ac:dyDescent="0.25">
      <c r="C15" s="7" t="s">
        <v>462</v>
      </c>
      <c r="D15" s="8"/>
      <c r="E15" s="12"/>
      <c r="F15" t="s">
        <v>463</v>
      </c>
    </row>
    <row r="16" spans="3:13" x14ac:dyDescent="0.25">
      <c r="C16" s="7" t="s">
        <v>16</v>
      </c>
      <c r="D16" s="8"/>
      <c r="E16" s="12"/>
      <c r="F16" t="s">
        <v>464</v>
      </c>
    </row>
    <row r="17" spans="3:6" x14ac:dyDescent="0.25">
      <c r="C17" s="7" t="s">
        <v>17</v>
      </c>
      <c r="D17" s="8"/>
      <c r="E17" s="13"/>
      <c r="F17" t="s">
        <v>465</v>
      </c>
    </row>
    <row r="18" spans="3:6" x14ac:dyDescent="0.25">
      <c r="C18" s="7" t="s">
        <v>19</v>
      </c>
      <c r="D18" s="8"/>
      <c r="E18" s="12"/>
      <c r="F18" t="s">
        <v>466</v>
      </c>
    </row>
    <row r="19" spans="3:6" ht="15.75" customHeight="1" thickBot="1" x14ac:dyDescent="0.3">
      <c r="C19" s="14" t="s">
        <v>21</v>
      </c>
      <c r="D19" s="15"/>
      <c r="E19" s="16"/>
      <c r="F19" t="s">
        <v>467</v>
      </c>
    </row>
    <row r="21" spans="3:6" x14ac:dyDescent="0.25">
      <c r="C21" t="s">
        <v>468</v>
      </c>
    </row>
    <row r="22" spans="3:6" x14ac:dyDescent="0.25">
      <c r="C22" t="s">
        <v>469</v>
      </c>
    </row>
    <row r="23" spans="3:6" x14ac:dyDescent="0.25">
      <c r="C23" t="s">
        <v>470</v>
      </c>
    </row>
    <row r="24" spans="3:6" x14ac:dyDescent="0.25">
      <c r="C24" t="s">
        <v>471</v>
      </c>
    </row>
    <row r="25" spans="3:6" x14ac:dyDescent="0.25">
      <c r="C25" t="s">
        <v>472</v>
      </c>
    </row>
    <row r="26" spans="3:6" x14ac:dyDescent="0.25">
      <c r="C26" t="s">
        <v>473</v>
      </c>
    </row>
    <row r="27" spans="3:6" x14ac:dyDescent="0.25">
      <c r="C27" t="s">
        <v>474</v>
      </c>
    </row>
  </sheetData>
  <mergeCells count="2">
    <mergeCell ref="C7:D7"/>
    <mergeCell ref="C3:M3"/>
  </mergeCells>
  <dataValidations count="6">
    <dataValidation type="list" showInputMessage="1" showErrorMessage="1" sqref="E15" xr:uid="{00000000-0002-0000-0300-000000000000}">
      <formula1>"FABIO ESCOBAR,JOHAN PORRAS,ANDRES MERA,NICOLAS HERRERA, SANTIAGO OSORIO,CRISTIAN MUÑOZ"</formula1>
    </dataValidation>
    <dataValidation type="list" showInputMessage="1" showErrorMessage="1" sqref="E14" xr:uid="{00000000-0002-0000-0300-000001000000}">
      <formula1>"MANUEL MICAN,FRANK GALVAN, DORIS MONTEROSA"</formula1>
    </dataValidation>
    <dataValidation type="list" showInputMessage="1" showErrorMessage="1" sqref="E13" xr:uid="{00000000-0002-0000-0300-000002000000}">
      <formula1>"FABIO ESCOBAR"</formula1>
    </dataValidation>
    <dataValidation type="list" showInputMessage="1" showErrorMessage="1" sqref="E12" xr:uid="{00000000-0002-0000-0300-000003000000}">
      <formula1>"ANDRES CUESTA,BIANCA ROJASCAROLINA GAITAN,ESTEBAN RAMIREZ, NELIS FABREGAS"</formula1>
    </dataValidation>
    <dataValidation type="list" showInputMessage="1" showErrorMessage="1" sqref="E11" xr:uid="{00000000-0002-0000-0300-000004000000}">
      <formula1>"MARIA MERCEDES,LUIS CAÑON,JEIMY CADENA,JIMMY ORTIZ"</formula1>
    </dataValidation>
    <dataValidation type="list" showInputMessage="1" showErrorMessage="1" sqref="E10" xr:uid="{00000000-0002-0000-0300-000005000000}">
      <formula1>"IES,PROYECTOS,DINAMICO,PRESIDENCIA,EDUCACION BASICO,INSTRUMENTACION,MANTENIMIENTOS"</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SOLICITUD</vt:lpstr>
      <vt:lpstr>GASTOS</vt:lpstr>
      <vt:lpstr>TARIFAS</vt:lpstr>
      <vt:lpstr>INTRUCTIVO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Perico</dc:creator>
  <cp:lastModifiedBy>David K Herrera Torres</cp:lastModifiedBy>
  <dcterms:created xsi:type="dcterms:W3CDTF">2023-03-01T14:50:31Z</dcterms:created>
  <dcterms:modified xsi:type="dcterms:W3CDTF">2024-06-14T21:39:34Z</dcterms:modified>
</cp:coreProperties>
</file>