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drawing+xml" PartName="/xl/drawings/drawing1.xml"/>
  <Override ContentType="application/vnd.openxmlformats-officedocument.drawing+xml" PartName="/xl/drawings/drawing10.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Default ContentType="application/vnd.openxmlformats-officedocument.vmlDrawing" Extension="v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workbookProtection lockStructure="1"/>
  <bookViews>
    <workbookView windowWidth="22920" windowHeight="9390" tabRatio="867"/>
  </bookViews>
  <sheets>
    <sheet name="Vendor Instruction" sheetId="1" r:id="rId1"/>
    <sheet name="Data Sheet" sheetId="2" r:id="rId2"/>
    <sheet name="Sample Tags" sheetId="3" r:id="rId3"/>
    <sheet name="Item (1)" sheetId="4" r:id="rId4"/>
    <sheet name="Item (2)" sheetId="5" r:id="rId5"/>
    <sheet name="Item (3)" sheetId="6" r:id="rId6"/>
    <sheet name="Item (4)" sheetId="7" r:id="rId7"/>
    <sheet name="Item (5)" sheetId="8" r:id="rId8"/>
    <sheet name="Item (6)" sheetId="9" r:id="rId9"/>
    <sheet name="Item (7)" sheetId="10" r:id="rId10"/>
    <sheet name="Item (8)" sheetId="11" r:id="rId11"/>
    <sheet name="Item (9)" sheetId="12" r:id="rId12"/>
    <sheet name="Item (10)" sheetId="13" r:id="rId13"/>
  </sheets>
  <definedNames>
    <definedName name="_xlnm.Print_Area" localSheetId="0">'Vendor Instruction'!$A$1:$U$44</definedName>
    <definedName name="_xlnm.Print_Area" localSheetId="2">'Sample Tags'!$A$1:$S$35</definedName>
  </definedNames>
  <calcPr calcId="144525"/>
</workbook>
</file>

<file path=xl/comments1.xml><?xml version="1.0" encoding="utf-8"?>
<comments xmlns="http://schemas.openxmlformats.org/spreadsheetml/2006/main">
  <authors>
    <author>arkelse1</author>
  </authors>
  <commentList>
    <comment ref="AO17" authorId="0">
      <text>
        <r>
          <rPr>
            <sz val="9"/>
            <color indexed="81"/>
            <rFont val="宋体"/>
            <charset val="134"/>
          </rPr>
          <t xml:space="preserve">If the item is an import HL calculates freight at $2.75 per cubic foot.  This can be adjusted by changing the value in the purple field below.</t>
        </r>
      </text>
    </comment>
    <comment ref="AB17" authorId="0">
      <text>
        <r>
          <rPr>
            <sz val="9"/>
            <color indexed="81"/>
            <rFont val="宋体"/>
            <charset val="134"/>
          </rPr>
          <t xml:space="preserve">From the time that you receive the order how long until the purchase order is delivered to the port for loading?</t>
        </r>
      </text>
    </comment>
    <comment ref="AA17" authorId="0">
      <text>
        <r>
          <rPr>
            <sz val="9"/>
            <color indexed="81"/>
            <rFont val="宋体"/>
            <charset val="134"/>
          </rPr>
          <t xml:space="preserve">Is there a minimum piece count or dollar amount for a production run?</t>
        </r>
      </text>
    </comment>
    <comment ref="AC17" authorId="0">
      <text>
        <r>
          <rPr>
            <sz val="9"/>
            <color indexed="81"/>
            <rFont val="宋体"/>
            <charset val="134"/>
          </rPr>
          <t xml:space="preserve">Does this item have to be assembled?
Is it shipped in a "knock-down" state?</t>
        </r>
      </text>
    </comment>
    <comment ref="AD17" authorId="0">
      <text>
        <r>
          <rPr>
            <sz val="9"/>
            <color indexed="81"/>
            <rFont val="宋体"/>
            <charset val="134"/>
          </rPr>
          <t xml:space="preserve">Does this item have any wood packing material like a pallet or a wooden crate?</t>
        </r>
      </text>
    </comment>
    <comment ref="AN17" authorId="0">
      <text>
        <r>
          <rPr>
            <sz val="9"/>
            <color indexed="81"/>
            <rFont val="宋体"/>
            <charset val="134"/>
          </rPr>
          <t xml:space="preserve">If you have historical information of the duty of this item, please insert that rate on the item tab for our reference.  We understand that our customs broker must classify it on our side, but this will help us in reviewing the item.</t>
        </r>
      </text>
    </comment>
    <comment ref="AE17" authorId="0">
      <text>
        <r>
          <rPr>
            <sz val="9"/>
            <color indexed="81"/>
            <rFont val="宋体"/>
            <charset val="134"/>
          </rPr>
          <t xml:space="preserve">Are you sending
 a sample or
is this item
for Quotation Only?</t>
        </r>
      </text>
    </comment>
    <comment ref="U17" authorId="0">
      <text>
        <r>
          <rPr>
            <sz val="9"/>
            <color indexed="81"/>
            <rFont val="宋体"/>
            <charset val="134"/>
          </rPr>
          <t xml:space="preserve">This field will automatically calculate.  Please do not modify formula.</t>
        </r>
      </text>
    </comment>
    <comment ref="AF17" authorId="0">
      <text>
        <r>
          <rPr>
            <sz val="9"/>
            <color indexed="81"/>
            <rFont val="宋体"/>
            <charset val="134"/>
          </rPr>
          <t xml:space="preserve">Use this field to include any extra information needed.</t>
        </r>
      </text>
    </comment>
    <comment ref="H17" authorId="0">
      <text>
        <r>
          <rPr>
            <sz val="9"/>
            <color indexed="81"/>
            <rFont val="宋体"/>
            <charset val="134"/>
          </rPr>
          <t xml:space="preserve">Use /EA or /SET or /DZ or another wording to let the buyer know how the item is priced.  Use drop down menu to select type.</t>
        </r>
      </text>
    </comment>
    <comment ref="B2" authorId="0">
      <text>
        <r>
          <rPr>
            <sz val="9"/>
            <color indexed="81"/>
            <rFont val="宋体"/>
            <charset val="134"/>
          </rPr>
          <t xml:space="preserve">Select Import or Domestic from the Drop Down Menu.  If you do not see the Drop Down please type in "Import" or "Domestic" depending on your vendor type.</t>
        </r>
      </text>
    </comment>
    <comment ref="Z17" authorId="0">
      <text>
        <r>
          <rPr>
            <sz val="9"/>
            <color indexed="81"/>
            <rFont val="宋体"/>
            <charset val="134"/>
          </rPr>
          <t xml:space="preserve">Select wood type from drop down menu within cell.</t>
        </r>
      </text>
    </comment>
    <comment ref="L18" authorId="0">
      <text>
        <r>
          <rPr>
            <sz val="9"/>
            <color indexed="81"/>
            <rFont val="宋体"/>
            <charset val="134"/>
          </rPr>
          <t xml:space="preserve">Select Inches or Centimeters from drop down menu.  Unit of measurement must be the same for Case, Inner, and Item Dimensions.</t>
        </r>
      </text>
    </comment>
    <comment ref="G18" authorId="0">
      <text>
        <r>
          <rPr>
            <sz val="9"/>
            <color indexed="81"/>
            <rFont val="宋体"/>
            <charset val="134"/>
          </rPr>
          <t xml:space="preserve">Select (U.S. $) or (H.K. $) current from drop down menu.</t>
        </r>
      </text>
    </comment>
    <comment ref="AH17" authorId="0">
      <text>
        <r>
          <rPr>
            <sz val="9"/>
            <color indexed="81"/>
            <rFont val="宋体"/>
            <charset val="134"/>
          </rPr>
          <t xml:space="preserve">Insert Buyer Name (if applicable) on Item Sheet</t>
        </r>
      </text>
    </comment>
  </commentList>
</comments>
</file>

<file path=xl/sharedStrings.xml><?xml version="1.0" encoding="utf-8"?>
<sst xmlns="http://schemas.openxmlformats.org/spreadsheetml/2006/main" count="225">
  <si>
    <t>Vendor Instructions - please carefully read the requirements below before submitting the quotation.</t>
  </si>
  <si>
    <t xml:space="preserve">IMPORT VENDORS: General requirements - </t>
  </si>
  <si>
    <t>1) Items should be quoted with drop test packing. 
     (Our drop test requirement: with Fragile warning label - according to the carton weight  for 6 sides,  No Fragile warning label : 100cm height for 6 sides)</t>
  </si>
  <si>
    <r>
      <rPr>
        <sz val="12"/>
        <color indexed="12"/>
        <rFont val="Arial"/>
        <charset val="134"/>
      </rPr>
      <t xml:space="preserve">     </t>
    </r>
    <r>
      <rPr>
        <sz val="12"/>
        <color indexed="12"/>
        <rFont val="MingLiU"/>
        <charset val="134"/>
      </rPr>
      <t>請按通過試摔測試之包裝報價</t>
    </r>
    <r>
      <rPr>
        <sz val="12"/>
        <color indexed="12"/>
        <rFont val="Arial"/>
        <charset val="134"/>
      </rPr>
      <t xml:space="preserve">  (</t>
    </r>
    <r>
      <rPr>
        <sz val="12"/>
        <color indexed="12"/>
        <rFont val="MingLiU"/>
        <charset val="134"/>
      </rPr>
      <t>我司試摔測試之要求</t>
    </r>
    <r>
      <rPr>
        <sz val="12"/>
        <color indexed="12"/>
        <rFont val="Arial"/>
        <charset val="134"/>
      </rPr>
      <t xml:space="preserve">: </t>
    </r>
    <r>
      <rPr>
        <sz val="12"/>
        <color indexed="12"/>
        <rFont val="MingLiU"/>
        <charset val="134"/>
      </rPr>
      <t>有易碎警告標貼</t>
    </r>
    <r>
      <rPr>
        <sz val="12"/>
        <color indexed="12"/>
        <rFont val="Arial"/>
        <charset val="134"/>
      </rPr>
      <t>–</t>
    </r>
    <r>
      <rPr>
        <sz val="12"/>
        <color indexed="12"/>
        <rFont val="MingLiU"/>
        <charset val="134"/>
      </rPr>
      <t>根据外箱重量</t>
    </r>
    <r>
      <rPr>
        <sz val="12"/>
        <color indexed="12"/>
        <rFont val="宋体"/>
        <charset val="134"/>
      </rPr>
      <t>来定试摔的</t>
    </r>
    <r>
      <rPr>
        <sz val="12"/>
        <color indexed="12"/>
        <rFont val="MingLiU"/>
        <charset val="134"/>
      </rPr>
      <t>高度</t>
    </r>
    <r>
      <rPr>
        <sz val="12"/>
        <color indexed="12"/>
        <rFont val="Arial"/>
        <charset val="134"/>
      </rPr>
      <t>,</t>
    </r>
    <r>
      <rPr>
        <sz val="12"/>
        <color indexed="12"/>
        <rFont val="MingLiU"/>
        <charset val="134"/>
      </rPr>
      <t>摔</t>
    </r>
    <r>
      <rPr>
        <sz val="12"/>
        <color indexed="12"/>
        <rFont val="Arial"/>
        <charset val="134"/>
      </rPr>
      <t xml:space="preserve"> 6</t>
    </r>
    <r>
      <rPr>
        <sz val="12"/>
        <color indexed="12"/>
        <rFont val="MingLiU"/>
        <charset val="134"/>
      </rPr>
      <t>面</t>
    </r>
    <r>
      <rPr>
        <sz val="12"/>
        <color indexed="12"/>
        <rFont val="Arial"/>
        <charset val="134"/>
      </rPr>
      <t xml:space="preserve">;   </t>
    </r>
    <r>
      <rPr>
        <sz val="12"/>
        <color indexed="12"/>
        <rFont val="MingLiU"/>
        <charset val="134"/>
      </rPr>
      <t>無易碎警告標貼</t>
    </r>
    <r>
      <rPr>
        <sz val="12"/>
        <color indexed="12"/>
        <rFont val="Arial"/>
        <charset val="134"/>
      </rPr>
      <t xml:space="preserve">  -  100cm</t>
    </r>
    <r>
      <rPr>
        <sz val="12"/>
        <color indexed="12"/>
        <rFont val="MingLiU"/>
        <charset val="134"/>
      </rPr>
      <t>高</t>
    </r>
    <r>
      <rPr>
        <sz val="12"/>
        <color indexed="12"/>
        <rFont val="Arial"/>
        <charset val="134"/>
      </rPr>
      <t xml:space="preserve"> </t>
    </r>
    <r>
      <rPr>
        <sz val="12"/>
        <color indexed="12"/>
        <rFont val="MingLiU"/>
        <charset val="134"/>
      </rPr>
      <t>摔</t>
    </r>
    <r>
      <rPr>
        <sz val="12"/>
        <color indexed="12"/>
        <rFont val="Arial"/>
        <charset val="134"/>
      </rPr>
      <t xml:space="preserve"> 6</t>
    </r>
    <r>
      <rPr>
        <sz val="12"/>
        <color indexed="12"/>
        <rFont val="MingLiU"/>
        <charset val="134"/>
      </rPr>
      <t>面</t>
    </r>
    <r>
      <rPr>
        <sz val="12"/>
        <color indexed="12"/>
        <rFont val="Arial"/>
        <charset val="134"/>
      </rPr>
      <t xml:space="preserve">)</t>
    </r>
  </si>
  <si>
    <r>
      <rPr>
        <sz val="12"/>
        <color indexed="12"/>
        <rFont val="Arial"/>
        <charset val="134"/>
      </rPr>
      <t xml:space="preserve">* If vendor is unable to quote </t>
    </r>
    <r>
      <rPr>
        <sz val="12"/>
        <color indexed="12"/>
        <rFont val="Arial"/>
        <charset val="134"/>
      </rPr>
      <t>with drop test packing</t>
    </r>
    <r>
      <rPr>
        <sz val="12"/>
        <color indexed="12"/>
        <rFont val="Arial"/>
        <charset val="134"/>
      </rPr>
      <t>, please inform us when submitting the quote</t>
    </r>
    <r>
      <rPr>
        <sz val="12"/>
        <color indexed="10"/>
        <rFont val="Arial"/>
        <charset val="134"/>
      </rPr>
      <t xml:space="preserve">.</t>
    </r>
  </si>
  <si>
    <r>
      <rPr>
        <sz val="12"/>
        <color indexed="12"/>
        <rFont val="Arial"/>
        <charset val="134"/>
      </rPr>
      <t xml:space="preserve">* </t>
    </r>
    <r>
      <rPr>
        <sz val="12"/>
        <color indexed="12"/>
        <rFont val="MingLiU"/>
        <charset val="134"/>
      </rPr>
      <t>如供應商無法提供可符合試摔要求的包裝報價</t>
    </r>
    <r>
      <rPr>
        <sz val="12"/>
        <color indexed="12"/>
        <rFont val="Arial"/>
        <charset val="134"/>
      </rPr>
      <t xml:space="preserve">, </t>
    </r>
    <r>
      <rPr>
        <sz val="12"/>
        <color indexed="12"/>
        <rFont val="MingLiU"/>
        <charset val="134"/>
      </rPr>
      <t>必須於提供報價單時同時告知</t>
    </r>
    <r>
      <rPr>
        <sz val="12"/>
        <color indexed="12"/>
        <rFont val="Arial"/>
        <charset val="134"/>
      </rPr>
      <t xml:space="preserve">.</t>
    </r>
  </si>
  <si>
    <t>2) The quoted carton cubic feet should be the same as the future shipment.  We will accept a +/- 5% variance in mass production.  If more than that, we will charge back the freight difference.</t>
  </si>
  <si>
    <r>
      <rPr>
        <sz val="12"/>
        <color indexed="12"/>
        <rFont val="Arial"/>
        <charset val="134"/>
      </rPr>
      <t xml:space="preserve">    </t>
    </r>
    <r>
      <rPr>
        <sz val="12"/>
        <color indexed="12"/>
        <rFont val="MingLiU"/>
        <charset val="134"/>
      </rPr>
      <t>將來出貨時的包庄及外箱才積必須與報價絕對相同</t>
    </r>
    <r>
      <rPr>
        <sz val="12"/>
        <color indexed="12"/>
        <rFont val="Arial"/>
        <charset val="134"/>
      </rPr>
      <t xml:space="preserve"> , </t>
    </r>
    <r>
      <rPr>
        <sz val="12"/>
        <color indexed="12"/>
        <rFont val="MingLiU"/>
        <charset val="134"/>
      </rPr>
      <t>我司可接受的大貨重量誤差為</t>
    </r>
    <r>
      <rPr>
        <sz val="12"/>
        <color indexed="12"/>
        <rFont val="Arial"/>
        <charset val="134"/>
      </rPr>
      <t xml:space="preserve">+/- 5% </t>
    </r>
    <r>
      <rPr>
        <sz val="12"/>
        <color indexed="12"/>
        <rFont val="MingLiU"/>
        <charset val="134"/>
      </rPr>
      <t>範圍內</t>
    </r>
    <r>
      <rPr>
        <sz val="12"/>
        <color indexed="12"/>
        <rFont val="Arial"/>
        <charset val="134"/>
      </rPr>
      <t xml:space="preserve">, </t>
    </r>
    <r>
      <rPr>
        <sz val="12"/>
        <color indexed="12"/>
        <rFont val="MingLiU"/>
        <charset val="134"/>
      </rPr>
      <t>否則我司將追究所損失之運費的權利</t>
    </r>
    <r>
      <rPr>
        <sz val="12"/>
        <color indexed="12"/>
        <rFont val="Arial"/>
        <charset val="134"/>
      </rPr>
      <t xml:space="preserve">.</t>
    </r>
  </si>
  <si>
    <r>
      <rPr>
        <sz val="12"/>
        <color indexed="12"/>
        <rFont val="Arial"/>
        <charset val="134"/>
      </rPr>
      <t xml:space="preserve">3) Item weight should be the same as the item chosen by the buyer;  we will accept +/- 5% variance in mass production. </t>
    </r>
    <r>
      <rPr>
        <sz val="12"/>
        <color indexed="12"/>
        <rFont val="MingLiU"/>
        <charset val="134"/>
      </rPr>
      <t xml:space="preserve"></t>
    </r>
  </si>
  <si>
    <r>
      <rPr>
        <sz val="12"/>
        <color indexed="12"/>
        <rFont val="Arial"/>
        <charset val="134"/>
      </rPr>
      <t xml:space="preserve">    </t>
    </r>
    <r>
      <rPr>
        <sz val="12"/>
        <color indexed="12"/>
        <rFont val="MingLiU"/>
        <charset val="134"/>
      </rPr>
      <t>報價的產品重量應與買手挑選的樣品相符</t>
    </r>
    <r>
      <rPr>
        <sz val="12"/>
        <color indexed="12"/>
        <rFont val="Arial"/>
        <charset val="134"/>
      </rPr>
      <t xml:space="preserve">, </t>
    </r>
    <r>
      <rPr>
        <sz val="12"/>
        <color indexed="12"/>
        <rFont val="MingLiU"/>
        <charset val="134"/>
      </rPr>
      <t>我司可接受的大貨重量誤差為</t>
    </r>
    <r>
      <rPr>
        <sz val="12"/>
        <color indexed="12"/>
        <rFont val="Arial"/>
        <charset val="134"/>
      </rPr>
      <t xml:space="preserve">+/- 5% </t>
    </r>
    <r>
      <rPr>
        <sz val="12"/>
        <color indexed="12"/>
        <rFont val="MingLiU"/>
        <charset val="134"/>
      </rPr>
      <t>範圍內</t>
    </r>
    <r>
      <rPr>
        <sz val="12"/>
        <color indexed="12"/>
        <rFont val="Arial"/>
        <charset val="134"/>
      </rPr>
      <t xml:space="preserve">.</t>
    </r>
  </si>
  <si>
    <r>
      <rPr>
        <sz val="12"/>
        <color indexed="12"/>
        <rFont val="Arial"/>
        <charset val="134"/>
      </rPr>
      <t xml:space="preserve">4) Quotation shall be valid for one year. </t>
    </r>
    <r>
      <rPr>
        <sz val="12"/>
        <color indexed="12"/>
        <rFont val="MingLiU"/>
        <charset val="134"/>
      </rPr>
      <t xml:space="preserve"></t>
    </r>
  </si>
  <si>
    <r>
      <rPr>
        <sz val="12"/>
        <color indexed="12"/>
        <rFont val="Arial"/>
        <charset val="134"/>
      </rPr>
      <t xml:space="preserve">   </t>
    </r>
    <r>
      <rPr>
        <sz val="12"/>
        <color indexed="12"/>
        <rFont val="MingLiU"/>
        <charset val="134"/>
      </rPr>
      <t>此報價單有效期為</t>
    </r>
    <r>
      <rPr>
        <sz val="12"/>
        <color indexed="12"/>
        <rFont val="Arial"/>
        <charset val="134"/>
      </rPr>
      <t xml:space="preserve">1 </t>
    </r>
    <r>
      <rPr>
        <sz val="12"/>
        <color indexed="12"/>
        <rFont val="MingLiU"/>
        <charset val="134"/>
      </rPr>
      <t>年</t>
    </r>
    <r>
      <rPr>
        <sz val="12"/>
        <color indexed="12"/>
        <rFont val="Arial"/>
        <charset val="134"/>
      </rPr>
      <t xml:space="preserve">.</t>
    </r>
  </si>
  <si>
    <t xml:space="preserve">5) All products must meet the minimum requirements for Product Quality and Compliance per U.S. Federal and State regulations.  Protocol testing requirements will print on each purchase order below the item information. </t>
  </si>
  <si>
    <t xml:space="preserve"> </t>
  </si>
  <si>
    <r>
      <rPr>
        <sz val="12"/>
        <color indexed="12"/>
        <rFont val="MingLiU"/>
        <charset val="134"/>
      </rPr>
      <t xml:space="preserve">  </t>
    </r>
    <r>
      <rPr>
        <sz val="12"/>
        <color indexed="12"/>
        <rFont val="MingLiU"/>
        <charset val="134"/>
      </rPr>
      <t>所有產品必須按美國聯邦政府之產品品質與法規規定</t>
    </r>
    <r>
      <rPr>
        <sz val="12"/>
        <color indexed="12"/>
        <rFont val="MingLiU"/>
        <charset val="134"/>
      </rPr>
      <t xml:space="preserve">, </t>
    </r>
    <r>
      <rPr>
        <sz val="12"/>
        <color indexed="12"/>
        <rFont val="MingLiU"/>
        <charset val="134"/>
      </rPr>
      <t>達至其最低要求</t>
    </r>
    <r>
      <rPr>
        <sz val="12"/>
        <color indexed="12"/>
        <rFont val="MingLiU"/>
        <charset val="134"/>
      </rPr>
      <t xml:space="preserve">. </t>
    </r>
    <r>
      <rPr>
        <sz val="12"/>
        <color indexed="12"/>
        <rFont val="MingLiU"/>
        <charset val="134"/>
      </rPr>
      <t>測試準則要求將於訂單每項產品上列出</t>
    </r>
    <r>
      <rPr>
        <sz val="12"/>
        <color indexed="12"/>
        <rFont val="MingLiU"/>
        <charset val="134"/>
      </rPr>
      <t xml:space="preserve">.</t>
    </r>
  </si>
  <si>
    <r>
      <rPr>
        <sz val="12"/>
        <color indexed="12"/>
        <rFont val="Arial"/>
        <charset val="134"/>
      </rPr>
      <t xml:space="preserve">6) Our appointed testing facility is Bureau Veritas (BV).   Hobby Lobby will be responsible for the testing cost for testing products </t>
    </r>
    <r>
      <rPr>
        <sz val="12"/>
        <color indexed="12"/>
        <rFont val="Arial"/>
        <charset val="134"/>
      </rPr>
      <t xml:space="preserve">through BV.   Any retest will be at the vendor's expense.</t>
    </r>
  </si>
  <si>
    <r>
      <rPr>
        <sz val="12"/>
        <color indexed="12"/>
        <rFont val="Arial"/>
        <charset val="134"/>
      </rPr>
      <t xml:space="preserve">   </t>
    </r>
    <r>
      <rPr>
        <sz val="12"/>
        <color indexed="12"/>
        <rFont val="MingLiU"/>
        <charset val="134"/>
      </rPr>
      <t>我司指定的測試公司為</t>
    </r>
    <r>
      <rPr>
        <sz val="12"/>
        <color indexed="12"/>
        <rFont val="Arial"/>
        <charset val="134"/>
      </rPr>
      <t xml:space="preserve">BV - Bureau Veritas.  </t>
    </r>
    <r>
      <rPr>
        <sz val="12"/>
        <color indexed="12"/>
        <rFont val="MingLiU"/>
        <charset val="134"/>
      </rPr>
      <t>所有經</t>
    </r>
    <r>
      <rPr>
        <sz val="12"/>
        <color indexed="12"/>
        <rFont val="Arial"/>
        <charset val="134"/>
      </rPr>
      <t xml:space="preserve">BV </t>
    </r>
    <r>
      <rPr>
        <sz val="12"/>
        <color indexed="12"/>
        <rFont val="MingLiU"/>
        <charset val="134"/>
      </rPr>
      <t>測試的項目費用均由</t>
    </r>
    <r>
      <rPr>
        <sz val="12"/>
        <color indexed="12"/>
        <rFont val="Arial"/>
        <charset val="134"/>
      </rPr>
      <t xml:space="preserve">HOBBY LOBBY </t>
    </r>
    <r>
      <rPr>
        <sz val="12"/>
        <color indexed="12"/>
        <rFont val="MingLiU"/>
        <charset val="134"/>
      </rPr>
      <t>負責</t>
    </r>
    <r>
      <rPr>
        <sz val="12"/>
        <color indexed="12"/>
        <rFont val="Arial"/>
        <charset val="134"/>
      </rPr>
      <t xml:space="preserve">.  </t>
    </r>
    <r>
      <rPr>
        <sz val="12"/>
        <color indexed="12"/>
        <rFont val="MingLiU"/>
        <charset val="134"/>
      </rPr>
      <t>如產品於第一次測試後不合格</t>
    </r>
    <r>
      <rPr>
        <sz val="12"/>
        <color indexed="12"/>
        <rFont val="Arial"/>
        <charset val="134"/>
      </rPr>
      <t>,</t>
    </r>
    <r>
      <rPr>
        <sz val="12"/>
        <color indexed="12"/>
        <rFont val="MingLiU"/>
        <charset val="134"/>
      </rPr>
      <t>重新測試費用由供應商承擔</t>
    </r>
    <r>
      <rPr>
        <sz val="12"/>
        <color indexed="12"/>
        <rFont val="MingLiU"/>
        <charset val="134"/>
      </rPr>
      <t xml:space="preserve"></t>
    </r>
  </si>
  <si>
    <t>7) All polyresin products need to be quoted in real polystone with material to include resin and stone powders. The stone mixed with the resin material is required to be at least 30% of the weight of the item. Fiberstone with magnesia and magnesium chloride are NOT acceptable.</t>
  </si>
  <si>
    <r>
      <rPr>
        <sz val="12"/>
        <color indexed="12"/>
        <rFont val="Arial"/>
        <charset val="134"/>
      </rPr>
      <t>  POLY</t>
    </r>
    <r>
      <rPr>
        <sz val="12"/>
        <color indexed="12"/>
        <rFont val="PMingLiU"/>
        <charset val="134"/>
      </rPr>
      <t>產品</t>
    </r>
    <r>
      <rPr>
        <sz val="12"/>
        <color indexed="12"/>
        <rFont val="Arial"/>
        <charset val="134"/>
      </rPr>
      <t xml:space="preserve">, </t>
    </r>
    <r>
      <rPr>
        <sz val="12"/>
        <color indexed="12"/>
        <rFont val="PMingLiU"/>
        <charset val="134"/>
      </rPr>
      <t>報價及出貨需為</t>
    </r>
    <r>
      <rPr>
        <sz val="12"/>
        <color indexed="12"/>
        <rFont val="Arial"/>
        <charset val="134"/>
      </rPr>
      <t>POLY</t>
    </r>
    <r>
      <rPr>
        <sz val="12"/>
        <color indexed="12"/>
        <rFont val="PMingLiU"/>
        <charset val="134"/>
      </rPr>
      <t>水加石灰粉</t>
    </r>
    <r>
      <rPr>
        <sz val="12"/>
        <color indexed="12"/>
        <rFont val="Arial"/>
        <charset val="134"/>
      </rPr>
      <t xml:space="preserve">, </t>
    </r>
    <r>
      <rPr>
        <sz val="12"/>
        <color indexed="12"/>
        <rFont val="PMingLiU"/>
        <charset val="134"/>
      </rPr>
      <t>加入樹脂中的石粉要求至少占重量的</t>
    </r>
    <r>
      <rPr>
        <sz val="12"/>
        <color indexed="12"/>
        <rFont val="Arial"/>
        <charset val="134"/>
      </rPr>
      <t xml:space="preserve">30% . </t>
    </r>
    <r>
      <rPr>
        <sz val="12"/>
        <color indexed="12"/>
        <rFont val="PMingLiU"/>
        <charset val="134"/>
      </rPr>
      <t>我司不接受氧化鎂生產的產品</t>
    </r>
    <r>
      <rPr>
        <sz val="12"/>
        <color indexed="12"/>
        <rFont val="Arial"/>
        <charset val="134"/>
      </rPr>
      <t xml:space="preserve">.</t>
    </r>
  </si>
  <si>
    <r>
      <rPr>
        <sz val="12"/>
        <color indexed="12"/>
        <rFont val="Arial"/>
        <charset val="134"/>
      </rPr>
      <t xml:space="preserve">8) Any item made of composite wood should be compliant with CARB standards. </t>
    </r>
    <r>
      <rPr>
        <sz val="12"/>
        <color indexed="12"/>
        <rFont val="MingLiU"/>
        <charset val="134"/>
      </rPr>
      <t>以複合木材生產的產品必須符合</t>
    </r>
    <r>
      <rPr>
        <sz val="12"/>
        <color indexed="12"/>
        <rFont val="Arial"/>
        <charset val="134"/>
      </rPr>
      <t xml:space="preserve">CARB </t>
    </r>
    <r>
      <rPr>
        <sz val="12"/>
        <color indexed="12"/>
        <rFont val="MingLiU"/>
        <charset val="134"/>
      </rPr>
      <t>標準</t>
    </r>
    <r>
      <rPr>
        <sz val="12"/>
        <color indexed="12"/>
        <rFont val="Arial"/>
        <charset val="134"/>
      </rPr>
      <t xml:space="preserve">, </t>
    </r>
    <r>
      <rPr>
        <sz val="12"/>
        <color indexed="12"/>
        <rFont val="MingLiU"/>
        <charset val="134"/>
      </rPr>
      <t>請於此報價單上列明產品採用的木材種類</t>
    </r>
    <r>
      <rPr>
        <sz val="12"/>
        <color indexed="12"/>
        <rFont val="MingLiU"/>
        <charset val="134"/>
      </rPr>
      <t xml:space="preserve"></t>
    </r>
  </si>
  <si>
    <t>Composite wood - Hardwood Plywood w/veneer core (HWPW-VC), Hardwood Plywood w/composite core (HWPW-CC), Particle Board (PB), Medium Density fiberboard (MDF), Thin MDF</t>
  </si>
  <si>
    <r>
      <rPr>
        <sz val="12"/>
        <color indexed="12"/>
        <rFont val="Arial"/>
        <charset val="134"/>
      </rPr>
      <t xml:space="preserve">9) Products made from solid wood or natural materials may require fumigation.
</t>
    </r>
    <r>
      <rPr>
        <sz val="12"/>
        <color indexed="12"/>
        <rFont val="宋体"/>
        <charset val="134"/>
      </rPr>
      <t xml:space="preserve"></t>
    </r>
  </si>
  <si>
    <r>
      <rPr>
        <sz val="12"/>
        <color indexed="12"/>
        <rFont val="宋体"/>
        <charset val="134"/>
      </rPr>
      <t>實木或天然材質產品</t>
    </r>
    <r>
      <rPr>
        <sz val="12"/>
        <color indexed="12"/>
        <rFont val="宋体"/>
        <charset val="134"/>
      </rPr>
      <t xml:space="preserve">, </t>
    </r>
    <r>
      <rPr>
        <sz val="12"/>
        <color indexed="12"/>
        <rFont val="宋体"/>
        <charset val="134"/>
      </rPr>
      <t>出貨前或需做薰蒸處理</t>
    </r>
    <r>
      <rPr>
        <sz val="12"/>
        <color indexed="12"/>
        <rFont val="宋体"/>
        <charset val="134"/>
      </rPr>
      <t>.</t>
    </r>
    <r>
      <rPr>
        <sz val="12"/>
        <color indexed="12"/>
        <rFont val="Arial"/>
        <charset val="134"/>
      </rPr>
      <t xml:space="preserve"></t>
    </r>
  </si>
  <si>
    <t>10) Suffocation warning is required on any polybag of the final packaging with a diameter opening of 5 inches or greater. The warning is not required on a polybag placed on the product for shipping purpose only(removed at stored level).</t>
  </si>
  <si>
    <r>
      <rPr>
        <sz val="12"/>
        <color indexed="12"/>
        <rFont val="宋体"/>
        <charset val="134"/>
      </rPr>
      <t>若膠袋的開口直徑為</t>
    </r>
    <r>
      <rPr>
        <sz val="12"/>
        <color indexed="12"/>
        <rFont val="Arial"/>
        <charset val="134"/>
      </rPr>
      <t>5</t>
    </r>
    <r>
      <rPr>
        <sz val="12"/>
        <color indexed="12"/>
        <rFont val="宋体"/>
        <charset val="134"/>
      </rPr>
      <t>寸或以上</t>
    </r>
    <r>
      <rPr>
        <sz val="12"/>
        <color indexed="12"/>
        <rFont val="Arial"/>
        <charset val="134"/>
      </rPr>
      <t xml:space="preserve">, </t>
    </r>
    <r>
      <rPr>
        <sz val="12"/>
        <color indexed="12"/>
        <rFont val="宋体"/>
        <charset val="134"/>
      </rPr>
      <t>需印窒息警告語在膠袋上</t>
    </r>
    <r>
      <rPr>
        <sz val="12"/>
        <color indexed="12"/>
        <rFont val="Arial"/>
        <charset val="134"/>
      </rPr>
      <t xml:space="preserve">. </t>
    </r>
    <r>
      <rPr>
        <sz val="12"/>
        <color indexed="12"/>
        <rFont val="宋体"/>
        <charset val="134"/>
      </rPr>
      <t>若膠袋僅用作貨運用途而會在售賣時移除</t>
    </r>
    <r>
      <rPr>
        <sz val="12"/>
        <color indexed="12"/>
        <rFont val="Arial"/>
        <charset val="134"/>
      </rPr>
      <t xml:space="preserve">, </t>
    </r>
    <r>
      <rPr>
        <sz val="12"/>
        <color indexed="12"/>
        <rFont val="宋体"/>
        <charset val="134"/>
      </rPr>
      <t>則不需印警告語</t>
    </r>
    <r>
      <rPr>
        <sz val="12"/>
        <color indexed="12"/>
        <rFont val="宋体"/>
        <charset val="134"/>
      </rPr>
      <t xml:space="preserve"></t>
    </r>
  </si>
  <si>
    <t xml:space="preserve">DOMESTIC VENDORS: General requirements - </t>
  </si>
  <si>
    <r>
      <rPr>
        <sz val="12"/>
        <rFont val="Times New Roman"/>
        <charset val="134"/>
      </rPr>
      <t xml:space="preserve">3) Item weight should be the same as the item chosen by the buyer;  we will accept +/- 5% variance in mass production. </t>
    </r>
    <r>
      <rPr>
        <sz val="12"/>
        <color indexed="12"/>
        <rFont val="MingLiU"/>
        <charset val="134"/>
      </rPr>
      <t xml:space="preserve"></t>
    </r>
  </si>
  <si>
    <r>
      <rPr>
        <sz val="12"/>
        <rFont val="Times New Roman"/>
        <charset val="134"/>
      </rPr>
      <t xml:space="preserve">4) Quotation shall be valid for one year. </t>
    </r>
    <r>
      <rPr>
        <sz val="12"/>
        <color indexed="12"/>
        <rFont val="MingLiU"/>
        <charset val="134"/>
      </rPr>
      <t xml:space="preserve"></t>
    </r>
  </si>
  <si>
    <t>6) The vendor is wholly responsible for any testing required for the product.  You are able to conduct testing through the testing facility of your own choosing.  Any retest will be at the vendor's expense.</t>
  </si>
  <si>
    <t>8) Any item made of composite wood should be compliant with CARB standards.</t>
  </si>
  <si>
    <t>Vendor Type</t>
  </si>
  <si>
    <t>Import</t>
  </si>
  <si>
    <t>FORM INSTRUCTIONS</t>
  </si>
  <si>
    <t>Vendor Name</t>
  </si>
  <si>
    <t>FUZHOU YUNFEI HOME DECOR CO.,LTD</t>
  </si>
  <si>
    <r>
      <rPr>
        <sz val="10"/>
        <rFont val="Arial"/>
        <charset val="134"/>
      </rPr>
      <t xml:space="preserve">Please fill out all fields for an item that are highlighted in </t>
    </r>
    <r>
      <rPr>
        <u/>
        <sz val="10"/>
        <rFont val="Arial"/>
        <charset val="134"/>
      </rPr>
      <t>pink.</t>
    </r>
    <r>
      <rPr>
        <sz val="10"/>
        <rFont val="Arial"/>
        <charset val="134"/>
      </rPr>
      <t xml:space="preserve">  Once the correct information has been added the cell will turn </t>
    </r>
    <r>
      <rPr>
        <u/>
        <sz val="10"/>
        <rFont val="Arial"/>
        <charset val="134"/>
      </rPr>
      <t>white</t>
    </r>
    <r>
      <rPr>
        <sz val="10"/>
        <rFont val="Arial"/>
        <charset val="134"/>
      </rPr>
      <t xml:space="preserve"> to indicate is has been completed.  Do not use the </t>
    </r>
    <r>
      <rPr>
        <u/>
        <sz val="10"/>
        <rFont val="Arial"/>
        <charset val="134"/>
      </rPr>
      <t>gray</t>
    </r>
    <r>
      <rPr>
        <sz val="10"/>
        <rFont val="Arial"/>
        <charset val="134"/>
      </rPr>
      <t xml:space="preserve"> or </t>
    </r>
    <r>
      <rPr>
        <u/>
        <sz val="10"/>
        <rFont val="Arial"/>
        <charset val="134"/>
      </rPr>
      <t>green</t>
    </r>
    <r>
      <rPr>
        <sz val="10"/>
        <rFont val="Arial"/>
        <charset val="134"/>
      </rPr>
      <t xml:space="preserve"> fields; they are formulas or for internal HL users only.  If the purple cell has a red triangle in the top right corner you can hover your cursor over the cell for more information.
Do not send more than 10 items per quote sheet due to file size limitations.
</t>
    </r>
    <r>
      <rPr>
        <b/>
        <sz val="10"/>
        <rFont val="Arial"/>
        <charset val="134"/>
      </rPr>
      <t xml:space="preserve">***Note: Please fill out all Required fields before submitting quote sheet to buyer***</t>
    </r>
  </si>
  <si>
    <t>Contact Person</t>
  </si>
  <si>
    <t>Sarah Ou</t>
  </si>
  <si>
    <t>Vendor Address 1</t>
  </si>
  <si>
    <t>NIUTOUSHAN INDUSTRIAL ZONE,HONGWEI,MINHOU,FUZHOU,FUJIAN,CHINA</t>
  </si>
  <si>
    <t>Vendor Address 2</t>
  </si>
  <si>
    <t>Vendor Address 3</t>
  </si>
  <si>
    <t>Vendor Address 4</t>
  </si>
  <si>
    <t>Required Field (Hover over cell to see additional notes, if applicable)</t>
  </si>
  <si>
    <t>Date Submitted</t>
  </si>
  <si>
    <t>Optional Field (Only fill out if applicable)</t>
  </si>
  <si>
    <t>Contact Email</t>
  </si>
  <si>
    <t>sarah@yunfei.com.cn</t>
  </si>
  <si>
    <t>Completed Field</t>
  </si>
  <si>
    <t>Alternate Email</t>
  </si>
  <si>
    <t>lyonyunfei@vip.163.com</t>
  </si>
  <si>
    <t>HL Input Field (Do not use)</t>
  </si>
  <si>
    <t>Vendor Phone #</t>
  </si>
  <si>
    <t>0086-591-62099910</t>
  </si>
  <si>
    <t>Automatically Calculated Field (Do not use)</t>
  </si>
  <si>
    <t>Vendor Fax #</t>
  </si>
  <si>
    <t>0086-591-22976113</t>
  </si>
  <si>
    <t>(Not required for Domestic orders)</t>
  </si>
  <si>
    <t>Invoice Terms</t>
  </si>
  <si>
    <t>China</t>
  </si>
  <si>
    <t>Country of Origin</t>
  </si>
  <si>
    <t>T/T</t>
  </si>
  <si>
    <t>Data Sheet</t>
  </si>
  <si>
    <t>Vendor Item #</t>
  </si>
  <si>
    <t>Item Description</t>
  </si>
  <si>
    <t>Color</t>
  </si>
  <si>
    <t>Assortment
or Set or Each</t>
  </si>
  <si>
    <t>Packaging</t>
  </si>
  <si>
    <t>First Cost</t>
  </si>
  <si>
    <t>Unit Measure</t>
  </si>
  <si>
    <t>Case
Pack</t>
  </si>
  <si>
    <t>Inner
Pack</t>
  </si>
  <si>
    <t>Inner
Inner
Pack</t>
  </si>
  <si>
    <t>Case Pack Dimensions</t>
  </si>
  <si>
    <t>Inner Pack Dimensions</t>
  </si>
  <si>
    <t>Item Dimensions</t>
  </si>
  <si>
    <t>Case Cubic
Feet</t>
  </si>
  <si>
    <t>Shipping Port
(FOB)</t>
  </si>
  <si>
    <t>Material Content
By % of WEIGHT</t>
  </si>
  <si>
    <t>Type of Wood
(if applicable)</t>
  </si>
  <si>
    <t>Minimum Order
Quantity (MOQ)</t>
  </si>
  <si>
    <t>Lead
Time</t>
  </si>
  <si>
    <t>K/D
Packing?</t>
  </si>
  <si>
    <t>Wood packing material?</t>
  </si>
  <si>
    <t>Sending
Sample?</t>
  </si>
  <si>
    <t>Note Field 1</t>
  </si>
  <si>
    <t>Note Field 2</t>
  </si>
  <si>
    <t>Buyer or Department</t>
  </si>
  <si>
    <t>Purchase
Order #</t>
  </si>
  <si>
    <t>Hobby Lobby Item #</t>
  </si>
  <si>
    <t>Department</t>
  </si>
  <si>
    <t>Category</t>
  </si>
  <si>
    <t>Sub-Category</t>
  </si>
  <si>
    <t>Duty
Rate (Optional)</t>
  </si>
  <si>
    <t>Freight
Rate</t>
  </si>
  <si>
    <t>Freight Computation</t>
  </si>
  <si>
    <t>Duty Computation</t>
  </si>
  <si>
    <t>Landed Cost
Computation</t>
  </si>
  <si>
    <t>(U.S. $)</t>
  </si>
  <si>
    <t>(IN INCHES)</t>
  </si>
  <si>
    <t xml:space="preserve">Length </t>
  </si>
  <si>
    <t>Width</t>
  </si>
  <si>
    <t>Height</t>
  </si>
  <si>
    <t>Length</t>
  </si>
  <si>
    <t>Example →</t>
  </si>
  <si>
    <t>A123456</t>
  </si>
  <si>
    <t>Harvest Wall Décor with Phrase</t>
  </si>
  <si>
    <t>Bronze</t>
  </si>
  <si>
    <t>2 Assorted</t>
  </si>
  <si>
    <t>Header Card + Bubble Wrap</t>
  </si>
  <si>
    <t>/EA</t>
  </si>
  <si>
    <t>Yantian</t>
  </si>
  <si>
    <t>Wood 90%   Tin 10%</t>
  </si>
  <si>
    <t>Solid Wood</t>
  </si>
  <si>
    <t>60 Days</t>
  </si>
  <si>
    <t>No</t>
  </si>
  <si>
    <t>Quotation Only</t>
  </si>
  <si>
    <t>This is extra space to write reference notes about the item to the buyer.</t>
  </si>
  <si>
    <t>William Green</t>
  </si>
  <si>
    <t>SE</t>
  </si>
  <si>
    <t>Item 1</t>
  </si>
  <si>
    <t>15A5026</t>
  </si>
  <si>
    <t>Wood Framed wall mirror</t>
  </si>
  <si>
    <t>white</t>
  </si>
  <si>
    <t>EA</t>
  </si>
  <si>
    <t>Bubble bag+Styrofoam+Carton</t>
  </si>
  <si>
    <t>Fuzhou</t>
  </si>
  <si>
    <r>
      <rPr>
        <sz val="11"/>
        <rFont val="Arial"/>
        <charset val="134"/>
      </rPr>
      <t>PU30%</t>
    </r>
    <r>
      <rPr>
        <sz val="11"/>
        <rFont val="宋体"/>
        <charset val="134"/>
      </rPr>
      <t>，</t>
    </r>
    <r>
      <rPr>
        <sz val="11"/>
        <rFont val="Arial"/>
        <charset val="134"/>
      </rPr>
      <t xml:space="preserve">MDF15%,MIRROR55%</t>
    </r>
  </si>
  <si>
    <t>MDF</t>
  </si>
  <si>
    <t>60Days</t>
  </si>
  <si>
    <t>Item 2</t>
  </si>
  <si>
    <t>15A5330</t>
  </si>
  <si>
    <t>Blue</t>
  </si>
  <si>
    <t>Item 3</t>
  </si>
  <si>
    <t>15A5329</t>
  </si>
  <si>
    <t>Item 4</t>
  </si>
  <si>
    <t>15A5931</t>
  </si>
  <si>
    <t>Gold</t>
  </si>
  <si>
    <r>
      <rPr>
        <sz val="11"/>
        <rFont val="Arial"/>
        <charset val="134"/>
      </rPr>
      <t xml:space="preserve">PU15%,MDF30%,MIRROR55%</t>
    </r>
  </si>
  <si>
    <t>Item 5</t>
  </si>
  <si>
    <t>15A5749</t>
  </si>
  <si>
    <r>
      <rPr>
        <sz val="11"/>
        <rFont val="Arial"/>
        <charset val="134"/>
      </rPr>
      <t xml:space="preserve">MDF65%,MIRROR35%</t>
    </r>
  </si>
  <si>
    <t>Item 6</t>
  </si>
  <si>
    <t>15A5934</t>
  </si>
  <si>
    <r>
      <rPr>
        <sz val="11"/>
        <rFont val="Arial"/>
        <charset val="134"/>
      </rPr>
      <t xml:space="preserve">MDF30%,RESIN15%,MIRROR55%</t>
    </r>
  </si>
  <si>
    <t>Item 7</t>
  </si>
  <si>
    <t>15A5620</t>
  </si>
  <si>
    <r>
      <rPr>
        <sz val="11"/>
        <rFont val="Arial"/>
        <charset val="134"/>
      </rPr>
      <t xml:space="preserve">MDF40%,RESIN3%,MIRROR55%</t>
    </r>
  </si>
  <si>
    <t>Item 8</t>
  </si>
  <si>
    <t>15A5620-GW1</t>
  </si>
  <si>
    <r>
      <rPr>
        <sz val="11"/>
        <rFont val="Arial"/>
        <charset val="134"/>
      </rPr>
      <t xml:space="preserve">PU30%,MDF15%,MIRROR55%</t>
    </r>
  </si>
  <si>
    <t>chang the material of frame from MDF to PU</t>
  </si>
  <si>
    <t>Item 9</t>
  </si>
  <si>
    <t>15A5857</t>
  </si>
  <si>
    <r>
      <rPr>
        <sz val="11"/>
        <rFont val="Arial"/>
        <charset val="134"/>
      </rPr>
      <t xml:space="preserve">Wall </t>
    </r>
    <r>
      <rPr>
        <sz val="11"/>
        <rFont val="Arial"/>
        <charset val="134"/>
      </rPr>
      <t xml:space="preserve">décor</t>
    </r>
  </si>
  <si>
    <t>Grey</t>
  </si>
  <si>
    <r>
      <rPr>
        <sz val="11"/>
        <rFont val="Arial"/>
        <charset val="134"/>
      </rPr>
      <t xml:space="preserve">RESIN100%</t>
    </r>
  </si>
  <si>
    <t>Item 10</t>
  </si>
  <si>
    <t>15A5720</t>
  </si>
  <si>
    <r>
      <rPr>
        <sz val="10"/>
        <rFont val="Arial"/>
        <charset val="134"/>
      </rPr>
      <t>wall décor</t>
    </r>
    <r>
      <rPr>
        <sz val="10"/>
        <rFont val="Times New Roman"/>
        <charset val="134"/>
      </rPr>
      <t xml:space="preserve"></t>
    </r>
  </si>
  <si>
    <t>Green</t>
  </si>
  <si>
    <t>RESIN100%</t>
  </si>
  <si>
    <t>O</t>
  </si>
  <si>
    <r>
      <rPr>
        <sz val="11"/>
        <rFont val="Arial"/>
        <charset val="134"/>
      </rPr>
      <t>Sample for</t>
    </r>
    <r>
      <rPr>
        <b/>
        <sz val="12"/>
        <rFont val="Arial"/>
        <charset val="134"/>
      </rPr>
      <t xml:space="preserve">
Hobby Lobby Stores</t>
    </r>
  </si>
  <si>
    <t>Vendor:</t>
  </si>
  <si>
    <t xml:space="preserve">Email: </t>
  </si>
  <si>
    <t xml:space="preserve">  Item No:</t>
  </si>
  <si>
    <t xml:space="preserve">  Description:</t>
  </si>
  <si>
    <t>Color:</t>
  </si>
  <si>
    <t xml:space="preserve">  Price(US$):</t>
  </si>
  <si>
    <t>Landed:</t>
  </si>
  <si>
    <t>Landed :</t>
  </si>
  <si>
    <t xml:space="preserve">  FOB:</t>
  </si>
  <si>
    <t>MOQ:</t>
  </si>
  <si>
    <t>Packing:</t>
  </si>
  <si>
    <t>Inner Box</t>
  </si>
  <si>
    <t>Per Carton</t>
  </si>
  <si>
    <t>Cubic Feet</t>
  </si>
  <si>
    <t>Date:</t>
  </si>
  <si>
    <t>Made in:</t>
  </si>
  <si>
    <t>HOBBY LOBBY STORES, INC.</t>
  </si>
  <si>
    <t>7707 SW 44TH STREET, OKLAHOMA CITY, OK 73179</t>
  </si>
  <si>
    <r>
      <rPr>
        <sz val="10"/>
        <rFont val="Arial"/>
        <charset val="134"/>
      </rPr>
      <t>Buyer</t>
    </r>
    <r>
      <rPr>
        <sz val="10"/>
        <rFont val="Arial"/>
        <charset val="134"/>
      </rPr>
      <t xml:space="preserve"> or Department</t>
    </r>
    <r>
      <rPr>
        <sz val="10"/>
        <rFont val="Arial"/>
        <charset val="134"/>
      </rPr>
      <t xml:space="preserve">:</t>
    </r>
  </si>
  <si>
    <t>Purchase Order #:</t>
  </si>
  <si>
    <t xml:space="preserve">Vendor Name: </t>
  </si>
  <si>
    <t>Date Submitted:</t>
  </si>
  <si>
    <t>Contact Person:</t>
  </si>
  <si>
    <t>Contact Email:</t>
  </si>
  <si>
    <t>Alternate Email:</t>
  </si>
  <si>
    <t>Vendor Phone #:</t>
  </si>
  <si>
    <t>Vendor Fax #:</t>
  </si>
  <si>
    <t>Country of Origin:</t>
  </si>
  <si>
    <t>Vendor Item Number:</t>
  </si>
  <si>
    <t>Shipping Port:</t>
  </si>
  <si>
    <t>Hobby Lobby Item Number:</t>
  </si>
  <si>
    <t>Invoice Terms:</t>
  </si>
  <si>
    <t xml:space="preserve">Material Content By %:  </t>
  </si>
  <si>
    <t>Wood Types :</t>
  </si>
  <si>
    <t>Item Description:</t>
  </si>
  <si>
    <t>Case Weight (in lbs)</t>
  </si>
  <si>
    <t>Item Weight (in lbs)</t>
  </si>
  <si>
    <t>Minimum Order Qty:</t>
  </si>
  <si>
    <t>Assortment or Set or Each:</t>
  </si>
  <si>
    <t>Packaging:</t>
  </si>
  <si>
    <t>Case Pack Dimensions (Inches):</t>
  </si>
  <si>
    <t>Length / Width / Height</t>
  </si>
  <si>
    <t>Lead Time:</t>
  </si>
  <si>
    <t>Inner Pack Dimensions (Inches):</t>
  </si>
  <si>
    <t>K/D Packing?</t>
  </si>
  <si>
    <t>Item Dimensions (Inches):</t>
  </si>
  <si>
    <t>Sending Sample?</t>
  </si>
  <si>
    <t>D/C/S:</t>
  </si>
  <si>
    <t>Order Quantity:</t>
  </si>
  <si>
    <t>*First Cost:  (US$) / unit</t>
  </si>
  <si>
    <t>Calc. Freight:</t>
  </si>
  <si>
    <t>Duty:</t>
  </si>
  <si>
    <t>Landed Cost:</t>
  </si>
  <si>
    <t>Retail:</t>
  </si>
  <si>
    <t>Margin:</t>
  </si>
  <si>
    <t>Minimum Pull:</t>
  </si>
  <si>
    <t>Inner-Inner Pack:</t>
  </si>
  <si>
    <t>*Inner Pack:</t>
  </si>
  <si>
    <t>*Case Pack:</t>
  </si>
  <si>
    <t>*Cubic Feet:</t>
  </si>
  <si>
    <t>Freight Rate:</t>
  </si>
</sst>
</file>

<file path=xl/styles.xml><?xml version="1.0" encoding="utf-8"?>
<styleSheet xmlns="http://schemas.openxmlformats.org/spreadsheetml/2006/main">
  <numFmts count="17">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409]#,##0.00"/>
    <numFmt numFmtId="177" formatCode="#,##0.000"/>
    <numFmt numFmtId="178" formatCode="&quot;$&quot;#,##0.000_);\(&quot;$&quot;#,##0.000\)"/>
    <numFmt numFmtId="179" formatCode="0.00&quot;lbs&quot;"/>
    <numFmt numFmtId="180" formatCode="0.0%"/>
    <numFmt numFmtId="181" formatCode="&quot;$&quot;#,##0.00_);[Red]\(&quot;$&quot;#,##0.00\)"/>
    <numFmt numFmtId="182" formatCode="yyyy\-m\-d;@"/>
    <numFmt numFmtId="183" formatCode="&quot;$&quot;#,##0.00_);\(&quot;$&quot;#,##0.00\)"/>
    <numFmt numFmtId="184" formatCode="##\P\C"/>
    <numFmt numFmtId="185" formatCode="mm\-dd\-yy;@"/>
    <numFmt numFmtId="186" formatCode="[$$-409]#,##0.000"/>
    <numFmt numFmtId="187" formatCode="0.000"/>
    <numFmt numFmtId="188" formatCode="0.000_ "/>
  </numFmts>
  <fonts count="35">
    <font>
      <sz val="10"/>
      <name val="Arial"/>
      <charset val="134"/>
    </font>
    <font>
      <sz val="12"/>
      <name val="Arial"/>
      <charset val="134"/>
    </font>
    <font>
      <sz val="12"/>
      <name val="Comic Sans MS"/>
      <charset val="134"/>
    </font>
    <font>
      <sz val="10"/>
      <name val="Comic Sans MS"/>
      <charset val="134"/>
    </font>
    <font>
      <sz val="20"/>
      <name val="Impact"/>
      <charset val="134"/>
    </font>
    <font>
      <sz val="14"/>
      <name val="Arial"/>
      <charset val="134"/>
    </font>
    <font>
      <b/>
      <sz val="10"/>
      <name val="Arial"/>
      <charset val="134"/>
    </font>
    <font>
      <b/>
      <sz val="12"/>
      <color indexed="12"/>
      <name val="Arial"/>
      <charset val="134"/>
    </font>
    <font>
      <b/>
      <sz val="12"/>
      <color indexed="10"/>
      <name val="Arial"/>
      <charset val="134"/>
    </font>
    <font>
      <sz val="11"/>
      <name val="Arial"/>
      <charset val="134"/>
    </font>
    <font>
      <b/>
      <sz val="11"/>
      <color indexed="12"/>
      <name val="Arial"/>
      <charset val="134"/>
    </font>
    <font>
      <sz val="8"/>
      <name val="Arial"/>
      <charset val="134"/>
    </font>
    <font>
      <b/>
      <sz val="14"/>
      <color indexed="12"/>
      <name val="Arial"/>
      <charset val="134"/>
    </font>
    <font>
      <b/>
      <sz val="14"/>
      <name val="Arial"/>
      <charset val="134"/>
    </font>
    <font>
      <sz val="8"/>
      <color indexed="12"/>
      <name val="Arial"/>
      <charset val="134"/>
    </font>
    <font>
      <b/>
      <sz val="11"/>
      <color indexed="10"/>
      <name val="Arial"/>
      <charset val="134"/>
    </font>
    <font>
      <b/>
      <sz val="14"/>
      <color indexed="10"/>
      <name val="Arial"/>
      <charset val="134"/>
    </font>
    <font>
      <sz val="12"/>
      <color indexed="10"/>
      <name val="Arial"/>
      <charset val="134"/>
    </font>
    <font>
      <b/>
      <sz val="12"/>
      <name val="Arial"/>
      <charset val="134"/>
    </font>
    <font>
      <sz val="9"/>
      <name val="Arial"/>
      <charset val="134"/>
    </font>
    <font>
      <u/>
      <sz val="10"/>
      <color indexed="12"/>
      <name val="Arial"/>
      <charset val="134"/>
    </font>
    <font>
      <b/>
      <sz val="10"/>
      <color indexed="10"/>
      <name val="Arial"/>
      <charset val="134"/>
    </font>
    <font>
      <sz val="10"/>
      <name val="宋体"/>
      <charset val="134"/>
    </font>
    <font>
      <sz val="12"/>
      <color indexed="12"/>
      <name val="Arial"/>
      <charset val="134"/>
    </font>
    <font>
      <sz val="12"/>
      <color indexed="12"/>
      <name val="細明體"/>
      <charset val="134"/>
    </font>
    <font>
      <sz val="10"/>
      <color indexed="12"/>
      <name val="Arial"/>
      <charset val="134"/>
    </font>
    <font>
      <sz val="12"/>
      <name val="宋体"/>
      <charset val="134"/>
    </font>
    <font>
      <sz val="12"/>
      <name val="新細明體"/>
      <charset val="136"/>
    </font>
    <font>
      <u/>
      <sz val="10"/>
      <name val="Arial"/>
      <charset val="134"/>
    </font>
    <font>
      <sz val="11"/>
      <name val="宋体"/>
      <charset val="134"/>
    </font>
    <font>
      <sz val="10"/>
      <name val="Times New Roman"/>
      <charset val="134"/>
    </font>
    <font>
      <sz val="12"/>
      <color indexed="12"/>
      <name val="MingLiU"/>
      <charset val="134"/>
    </font>
    <font>
      <sz val="12"/>
      <color indexed="12"/>
      <name val="宋体"/>
      <charset val="134"/>
    </font>
    <font>
      <sz val="12"/>
      <color indexed="12"/>
      <name val="PMingLiU"/>
      <charset val="134"/>
    </font>
    <font>
      <sz val="12"/>
      <name val="Times New Roman"/>
      <charset val="134"/>
    </font>
  </fonts>
  <fills count="1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6"/>
        <bgColor indexed="64"/>
      </patternFill>
    </fill>
    <fill>
      <patternFill patternType="solid">
        <fgColor indexed="45"/>
        <bgColor indexed="64"/>
      </patternFill>
    </fill>
    <fill>
      <patternFill patternType="solid">
        <fgColor indexed="53"/>
        <bgColor indexed="64"/>
      </patternFill>
    </fill>
    <fill>
      <patternFill patternType="solid">
        <fgColor indexed="11"/>
        <bgColor indexed="64"/>
      </patternFill>
    </fill>
    <fill>
      <patternFill patternType="darkUp">
        <fgColor indexed="8"/>
        <bgColor indexed="9"/>
      </patternFill>
    </fill>
    <fill>
      <patternFill patternType="solid">
        <fgColor indexed="27"/>
        <bgColor indexed="64"/>
      </patternFill>
    </fill>
  </fills>
  <borders count="2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s>
  <cellStyleXfs count="9">
    <xf numFmtId="0" fontId="0" fillId="0" borderId="0">
      <alignment vertical="center"/>
    </xf>
    <xf numFmtId="43" fontId="26" fillId="0" borderId="0" applyFont="0" applyFill="0" applyBorder="0" applyAlignment="0" applyProtection="0">
      <alignment vertical="center"/>
    </xf>
    <xf numFmtId="44" fontId="26" fillId="0" borderId="0" applyFont="0" applyFill="0" applyBorder="0" applyAlignment="0" applyProtection="0">
      <alignment vertical="center"/>
    </xf>
    <xf numFmtId="0" fontId="27" fillId="0" borderId="0">
      <alignment vertical="center"/>
    </xf>
    <xf numFmtId="41" fontId="26" fillId="0" borderId="0" applyFont="0" applyFill="0" applyBorder="0" applyAlignment="0" applyProtection="0">
      <alignment vertical="center"/>
    </xf>
    <xf numFmtId="9" fontId="0" fillId="0" borderId="0">
      <alignment vertical="center"/>
    </xf>
    <xf numFmtId="42" fontId="26" fillId="0" borderId="0" applyFont="0" applyFill="0" applyBorder="0" applyAlignment="0" applyProtection="0">
      <alignment vertical="center"/>
    </xf>
    <xf numFmtId="0" fontId="0" fillId="0" borderId="0">
      <alignment vertical="center"/>
    </xf>
    <xf numFmtId="0" fontId="20" fillId="0" borderId="0">
      <alignment vertical="center"/>
    </xf>
  </cellStyleXfs>
  <cellXfs count="245">
    <xf numFmtId="0" fontId="0" fillId="0" borderId="0" xfId="0" applyAlignment="1"/>
    <xf numFmtId="0" fontId="0" fillId="0" borderId="0" xfId="7" applyAlignment="1">
      <alignment vertical="center"/>
    </xf>
    <xf numFmtId="0" fontId="1" fillId="0" borderId="0" xfId="7" applyFont="1" applyAlignment="1"/>
    <xf numFmtId="0" fontId="1" fillId="0" borderId="0" xfId="7" applyFont="1" applyAlignment="1">
      <alignment vertical="center"/>
    </xf>
    <xf numFmtId="0" fontId="2" fillId="0" borderId="0" xfId="7" applyFont="1" applyAlignment="1">
      <alignment vertical="center"/>
    </xf>
    <xf numFmtId="0" fontId="3" fillId="0" borderId="0" xfId="7" applyFont="1" applyAlignment="1">
      <alignment vertical="center"/>
    </xf>
    <xf numFmtId="0" fontId="0" fillId="0" borderId="0" xfId="7" applyAlignment="1"/>
    <xf numFmtId="0" fontId="4" fillId="0" borderId="0" xfId="7" applyFont="1" applyAlignment="1">
      <alignment horizontal="center" vertical="center"/>
    </xf>
    <xf numFmtId="0" fontId="1" fillId="0" borderId="1" xfId="7" applyFont="1" applyBorder="1" applyAlignment="1">
      <alignment horizontal="center" vertical="top"/>
    </xf>
    <xf numFmtId="0" fontId="0" fillId="2" borderId="2" xfId="7" applyFill="1" applyBorder="1" applyAlignment="1">
      <alignment horizontal="left" vertical="center" wrapText="1"/>
    </xf>
    <xf numFmtId="0" fontId="5" fillId="2" borderId="3" xfId="7" applyFont="1" applyFill="1" applyBorder="1" applyAlignment="1" applyProtection="1">
      <alignment horizontal="left" vertical="center"/>
      <protection locked="0"/>
    </xf>
    <xf numFmtId="0" fontId="5" fillId="2" borderId="4" xfId="7" applyFont="1" applyFill="1" applyBorder="1" applyAlignment="1" applyProtection="1">
      <alignment horizontal="left" vertical="center"/>
      <protection locked="0"/>
    </xf>
    <xf numFmtId="0" fontId="5" fillId="2" borderId="5" xfId="7" applyFont="1" applyFill="1" applyBorder="1" applyAlignment="1" applyProtection="1">
      <alignment horizontal="left" vertical="center"/>
      <protection locked="0"/>
    </xf>
    <xf numFmtId="0" fontId="6" fillId="0" borderId="2" xfId="7" applyFont="1" applyBorder="1" applyAlignment="1">
      <alignment horizontal="left" vertical="center" wrapText="1"/>
    </xf>
    <xf numFmtId="0" fontId="5" fillId="3" borderId="2" xfId="7" applyFont="1" applyFill="1" applyBorder="1" applyAlignment="1">
      <alignment horizontal="left" vertical="center"/>
    </xf>
    <xf numFmtId="0" fontId="5" fillId="0" borderId="2" xfId="7" applyFont="1" applyBorder="1" applyAlignment="1">
      <alignment horizontal="left" vertical="center"/>
    </xf>
    <xf numFmtId="0" fontId="6" fillId="0" borderId="2" xfId="7" applyFont="1" applyBorder="1" applyAlignment="1">
      <alignment vertical="center"/>
    </xf>
    <xf numFmtId="0" fontId="7" fillId="0" borderId="2" xfId="0" applyFont="1" applyBorder="1" applyAlignment="1">
      <alignment horizontal="left" vertical="center"/>
    </xf>
    <xf numFmtId="0" fontId="8" fillId="2" borderId="2" xfId="7" applyFont="1" applyFill="1" applyBorder="1" applyAlignment="1" applyProtection="1">
      <alignment horizontal="left" vertical="center"/>
      <protection locked="0"/>
    </xf>
    <xf numFmtId="0" fontId="9" fillId="0" borderId="3" xfId="7" applyFont="1" applyBorder="1" applyAlignment="1">
      <alignment horizontal="left" vertical="center"/>
    </xf>
    <xf numFmtId="0" fontId="9" fillId="0" borderId="4" xfId="7" applyFont="1" applyBorder="1" applyAlignment="1">
      <alignment horizontal="left" vertical="center"/>
    </xf>
    <xf numFmtId="0" fontId="9" fillId="0" borderId="5" xfId="7" applyFont="1" applyBorder="1" applyAlignment="1">
      <alignment horizontal="left" vertical="center"/>
    </xf>
    <xf numFmtId="0" fontId="10" fillId="0" borderId="3" xfId="7" applyFont="1" applyBorder="1" applyAlignment="1">
      <alignment horizontal="left" vertical="center"/>
    </xf>
    <xf numFmtId="0" fontId="10" fillId="0" borderId="4" xfId="7" applyFont="1" applyBorder="1" applyAlignment="1">
      <alignment horizontal="left" vertical="center"/>
    </xf>
    <xf numFmtId="0" fontId="10" fillId="0" borderId="5" xfId="7" applyFont="1" applyBorder="1" applyAlignment="1">
      <alignment horizontal="left" vertical="center"/>
    </xf>
    <xf numFmtId="0" fontId="10" fillId="0" borderId="2" xfId="7" applyFont="1" applyBorder="1" applyAlignment="1">
      <alignment horizontal="left" vertical="center"/>
    </xf>
    <xf numFmtId="3" fontId="9" fillId="0" borderId="2" xfId="7" applyNumberFormat="1" applyFont="1" applyBorder="1" applyAlignment="1">
      <alignment horizontal="left" vertical="center"/>
    </xf>
    <xf numFmtId="0" fontId="9" fillId="0" borderId="2" xfId="7" applyFont="1" applyBorder="1" applyAlignment="1">
      <alignment horizontal="left" vertical="center"/>
    </xf>
    <xf numFmtId="2" fontId="9" fillId="0" borderId="2" xfId="7" applyNumberFormat="1" applyFont="1" applyBorder="1" applyAlignment="1">
      <alignment horizontal="center" vertical="center"/>
    </xf>
    <xf numFmtId="0" fontId="11" fillId="0" borderId="3" xfId="7" applyFont="1" applyBorder="1" applyAlignment="1">
      <alignment horizontal="center" vertical="center"/>
    </xf>
    <xf numFmtId="0" fontId="11" fillId="0" borderId="4" xfId="7" applyFont="1" applyBorder="1" applyAlignment="1">
      <alignment horizontal="center" vertical="center"/>
    </xf>
    <xf numFmtId="0" fontId="11" fillId="0" borderId="5" xfId="7" applyFont="1" applyBorder="1" applyAlignment="1">
      <alignment horizontal="center" vertical="center"/>
    </xf>
    <xf numFmtId="0" fontId="6" fillId="0" borderId="0" xfId="7" applyFont="1" applyAlignment="1">
      <alignment horizontal="left" vertical="center"/>
    </xf>
    <xf numFmtId="0" fontId="0" fillId="0" borderId="0" xfId="7" applyAlignment="1">
      <alignment horizontal="left" vertical="center"/>
    </xf>
    <xf numFmtId="0" fontId="0" fillId="2" borderId="3" xfId="7" applyFill="1" applyBorder="1" applyAlignment="1">
      <alignment horizontal="left" vertical="center" shrinkToFit="1"/>
    </xf>
    <xf numFmtId="0" fontId="0" fillId="2" borderId="5" xfId="7" applyFill="1" applyBorder="1" applyAlignment="1">
      <alignment horizontal="left" vertical="center" shrinkToFit="1"/>
    </xf>
    <xf numFmtId="0" fontId="5" fillId="0" borderId="2" xfId="7" applyFont="1" applyBorder="1" applyAlignment="1" applyProtection="1">
      <alignment horizontal="center" vertical="center"/>
      <protection locked="0"/>
    </xf>
    <xf numFmtId="0" fontId="1" fillId="0" borderId="0" xfId="7" applyFont="1" applyAlignment="1">
      <alignment horizontal="center" vertical="center"/>
    </xf>
    <xf numFmtId="0" fontId="5" fillId="0" borderId="6" xfId="7" applyFont="1" applyBorder="1" applyAlignment="1">
      <alignment horizontal="center" vertical="center"/>
    </xf>
    <xf numFmtId="0" fontId="0" fillId="0" borderId="7" xfId="0" applyBorder="1" applyAlignment="1">
      <alignment horizontal="center" vertical="center"/>
    </xf>
    <xf numFmtId="0" fontId="0" fillId="2" borderId="3" xfId="7" applyFill="1" applyBorder="1" applyAlignment="1">
      <alignment horizontal="left" vertical="center"/>
    </xf>
    <xf numFmtId="0" fontId="0" fillId="2" borderId="5" xfId="7" applyFill="1" applyBorder="1" applyAlignment="1">
      <alignment horizontal="left" vertical="center"/>
    </xf>
    <xf numFmtId="3" fontId="5" fillId="0" borderId="3" xfId="7" applyNumberFormat="1" applyFont="1" applyBorder="1" applyAlignment="1" applyProtection="1">
      <alignment horizontal="center" vertical="center"/>
      <protection locked="0"/>
    </xf>
    <xf numFmtId="3" fontId="5" fillId="0" borderId="4" xfId="7" applyNumberFormat="1" applyFont="1" applyBorder="1" applyAlignment="1" applyProtection="1">
      <alignment horizontal="center" vertical="center"/>
      <protection locked="0"/>
    </xf>
    <xf numFmtId="3" fontId="5" fillId="0" borderId="5" xfId="7" applyNumberFormat="1" applyFont="1" applyBorder="1" applyAlignment="1" applyProtection="1">
      <alignment horizontal="center" vertical="center"/>
      <protection locked="0"/>
    </xf>
    <xf numFmtId="0" fontId="0" fillId="0" borderId="0" xfId="7"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6" fillId="0" borderId="2" xfId="7" applyFont="1" applyBorder="1" applyAlignment="1">
      <alignment horizontal="left" vertical="center"/>
    </xf>
    <xf numFmtId="0" fontId="0" fillId="0" borderId="2" xfId="7" applyBorder="1" applyAlignment="1">
      <alignment horizontal="left" vertical="center"/>
    </xf>
    <xf numFmtId="178" fontId="12" fillId="3" borderId="2" xfId="7" applyNumberFormat="1" applyFont="1" applyFill="1" applyBorder="1" applyAlignment="1">
      <alignment horizontal="center" vertical="center" wrapText="1"/>
    </xf>
    <xf numFmtId="0" fontId="9" fillId="0" borderId="2" xfId="0" applyFont="1" applyBorder="1" applyAlignment="1">
      <alignment horizontal="center" vertical="center"/>
    </xf>
    <xf numFmtId="0" fontId="0" fillId="2" borderId="2" xfId="7" applyFill="1" applyBorder="1" applyAlignment="1">
      <alignment horizontal="left" vertical="center"/>
    </xf>
    <xf numFmtId="0" fontId="0" fillId="0" borderId="2" xfId="0" applyBorder="1" applyAlignment="1">
      <alignment horizontal="left" vertical="center"/>
    </xf>
    <xf numFmtId="177" fontId="5" fillId="0" borderId="2" xfId="7" applyNumberFormat="1" applyFont="1" applyBorder="1" applyAlignment="1">
      <alignment horizontal="center" vertical="center"/>
    </xf>
    <xf numFmtId="177" fontId="5" fillId="0" borderId="2" xfId="0" applyNumberFormat="1" applyFont="1" applyBorder="1" applyAlignment="1">
      <alignment horizontal="center" vertical="center"/>
    </xf>
    <xf numFmtId="180" fontId="13" fillId="0" borderId="2" xfId="7" applyNumberFormat="1" applyFont="1" applyBorder="1" applyAlignment="1" applyProtection="1">
      <alignment horizontal="center" vertical="center" wrapText="1"/>
      <protection locked="0"/>
    </xf>
    <xf numFmtId="178" fontId="14" fillId="0" borderId="0" xfId="7" applyNumberFormat="1" applyFont="1" applyAlignment="1">
      <alignment horizontal="center" vertical="center"/>
    </xf>
    <xf numFmtId="181" fontId="5" fillId="0" borderId="2" xfId="7" applyNumberFormat="1" applyFont="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10" fontId="5" fillId="0" borderId="3" xfId="5" applyNumberFormat="1" applyFont="1" applyBorder="1" applyAlignment="1">
      <alignment horizontal="center" vertical="center"/>
    </xf>
    <xf numFmtId="10" fontId="5" fillId="0" borderId="4" xfId="5" applyNumberFormat="1" applyFont="1" applyBorder="1" applyAlignment="1">
      <alignment horizontal="center" vertical="center"/>
    </xf>
    <xf numFmtId="10" fontId="5" fillId="0" borderId="5" xfId="5" applyNumberFormat="1" applyFont="1" applyBorder="1" applyAlignment="1">
      <alignment horizontal="center" vertical="center"/>
    </xf>
    <xf numFmtId="1" fontId="5" fillId="0" borderId="2" xfId="7" applyNumberFormat="1" applyFont="1" applyBorder="1" applyAlignment="1">
      <alignment horizontal="center" vertical="center"/>
    </xf>
    <xf numFmtId="183" fontId="14" fillId="0" borderId="0" xfId="7" applyNumberFormat="1" applyFont="1" applyAlignment="1">
      <alignment horizontal="center" vertical="center"/>
    </xf>
    <xf numFmtId="2" fontId="5" fillId="0" borderId="2" xfId="0" applyNumberFormat="1" applyFont="1" applyBorder="1" applyAlignment="1">
      <alignment horizontal="center" vertical="center"/>
    </xf>
    <xf numFmtId="181" fontId="5" fillId="0" borderId="2" xfId="7" applyNumberFormat="1" applyFont="1" applyBorder="1" applyAlignment="1">
      <alignment horizontal="center" vertical="center"/>
    </xf>
    <xf numFmtId="0" fontId="5" fillId="0" borderId="2" xfId="0" applyFont="1" applyBorder="1" applyAlignment="1">
      <alignment horizontal="center" vertical="center"/>
    </xf>
    <xf numFmtId="49" fontId="15" fillId="0" borderId="2" xfId="7" applyNumberFormat="1" applyFont="1" applyBorder="1" applyAlignment="1">
      <alignment horizontal="center" vertical="center"/>
    </xf>
    <xf numFmtId="49" fontId="16" fillId="0" borderId="2" xfId="7" applyNumberFormat="1" applyFont="1" applyBorder="1" applyAlignment="1">
      <alignment horizontal="center" vertical="center"/>
    </xf>
    <xf numFmtId="0" fontId="0" fillId="0" borderId="9" xfId="7" applyBorder="1" applyAlignment="1"/>
    <xf numFmtId="0" fontId="0" fillId="0" borderId="10" xfId="7" applyBorder="1" applyAlignment="1"/>
    <xf numFmtId="0" fontId="9" fillId="2" borderId="3" xfId="7" applyFont="1" applyFill="1" applyBorder="1" applyAlignment="1" applyProtection="1">
      <alignment horizontal="left" vertical="center"/>
      <protection locked="0"/>
    </xf>
    <xf numFmtId="0" fontId="9" fillId="2" borderId="4" xfId="7" applyFont="1" applyFill="1" applyBorder="1" applyAlignment="1" applyProtection="1">
      <alignment horizontal="left" vertical="center"/>
      <protection locked="0"/>
    </xf>
    <xf numFmtId="0" fontId="9" fillId="2" borderId="5" xfId="7" applyFont="1" applyFill="1" applyBorder="1" applyAlignment="1" applyProtection="1">
      <alignment horizontal="left" vertical="center"/>
      <protection locked="0"/>
    </xf>
    <xf numFmtId="185" fontId="9" fillId="0" borderId="3" xfId="7" applyNumberFormat="1" applyFont="1" applyBorder="1" applyAlignment="1">
      <alignment horizontal="left" vertical="center"/>
    </xf>
    <xf numFmtId="185" fontId="9" fillId="0" borderId="4" xfId="7" applyNumberFormat="1" applyFont="1" applyBorder="1" applyAlignment="1">
      <alignment horizontal="left" vertical="center"/>
    </xf>
    <xf numFmtId="185" fontId="9" fillId="0" borderId="5" xfId="7" applyNumberFormat="1" applyFont="1" applyBorder="1" applyAlignment="1">
      <alignment horizontal="left" vertical="center"/>
    </xf>
    <xf numFmtId="179" fontId="9" fillId="0" borderId="3" xfId="7" applyNumberFormat="1" applyFont="1" applyBorder="1" applyAlignment="1">
      <alignment horizontal="left" vertical="center"/>
    </xf>
    <xf numFmtId="179" fontId="6" fillId="0" borderId="3" xfId="7" applyNumberFormat="1" applyFont="1" applyBorder="1" applyAlignment="1">
      <alignment horizontal="left" vertical="center"/>
    </xf>
    <xf numFmtId="179" fontId="6" fillId="0" borderId="5" xfId="7" applyNumberFormat="1" applyFont="1" applyBorder="1" applyAlignment="1">
      <alignment horizontal="left" vertical="center"/>
    </xf>
    <xf numFmtId="179" fontId="9" fillId="0" borderId="5" xfId="7" applyNumberFormat="1" applyFont="1" applyBorder="1" applyAlignment="1">
      <alignment horizontal="left" vertical="center"/>
    </xf>
    <xf numFmtId="0" fontId="6" fillId="0" borderId="3" xfId="7" applyFont="1" applyBorder="1" applyAlignment="1">
      <alignment horizontal="left" vertical="center"/>
    </xf>
    <xf numFmtId="0" fontId="6" fillId="0" borderId="5" xfId="7" applyFont="1" applyBorder="1" applyAlignment="1">
      <alignment horizontal="left" vertical="center"/>
    </xf>
    <xf numFmtId="3" fontId="9" fillId="0" borderId="3" xfId="7" applyNumberFormat="1" applyFont="1" applyBorder="1" applyAlignment="1">
      <alignment horizontal="left" vertical="center"/>
    </xf>
    <xf numFmtId="3" fontId="9" fillId="0" borderId="4" xfId="7" applyNumberFormat="1" applyFont="1" applyBorder="1" applyAlignment="1">
      <alignment horizontal="left" vertical="center"/>
    </xf>
    <xf numFmtId="3" fontId="9" fillId="0" borderId="5" xfId="7" applyNumberFormat="1" applyFont="1" applyBorder="1" applyAlignment="1">
      <alignment horizontal="left" vertical="center"/>
    </xf>
    <xf numFmtId="0" fontId="9" fillId="0" borderId="2" xfId="7" applyFont="1" applyBorder="1" applyAlignment="1">
      <alignment horizontal="center" vertical="center"/>
    </xf>
    <xf numFmtId="0" fontId="6" fillId="0" borderId="2" xfId="7" applyFont="1" applyBorder="1" applyAlignment="1">
      <alignment horizontal="left" vertical="center" shrinkToFit="1"/>
    </xf>
    <xf numFmtId="0" fontId="9" fillId="0" borderId="3" xfId="7" applyFont="1" applyBorder="1" applyAlignment="1">
      <alignment horizontal="center" vertical="center"/>
    </xf>
    <xf numFmtId="0" fontId="9" fillId="0" borderId="5" xfId="7" applyFont="1" applyBorder="1" applyAlignment="1">
      <alignment horizontal="center" vertical="center"/>
    </xf>
    <xf numFmtId="0" fontId="17" fillId="0" borderId="3" xfId="7" applyFont="1" applyBorder="1" applyAlignment="1">
      <alignment horizontal="left" vertical="center"/>
    </xf>
    <xf numFmtId="0" fontId="17" fillId="0" borderId="4" xfId="7" applyFont="1" applyBorder="1" applyAlignment="1">
      <alignment horizontal="left" vertical="center"/>
    </xf>
    <xf numFmtId="0" fontId="17" fillId="0" borderId="5" xfId="7" applyFont="1" applyBorder="1" applyAlignment="1">
      <alignment horizontal="left" vertical="center"/>
    </xf>
    <xf numFmtId="0" fontId="0" fillId="0" borderId="11" xfId="7" applyBorder="1" applyAlignment="1">
      <alignment vertical="center"/>
    </xf>
    <xf numFmtId="0" fontId="0" fillId="0" borderId="12" xfId="7" applyBorder="1" applyAlignment="1">
      <alignment vertical="center"/>
    </xf>
    <xf numFmtId="0" fontId="0" fillId="0" borderId="12" xfId="7" applyBorder="1" applyAlignment="1"/>
    <xf numFmtId="0" fontId="0" fillId="0" borderId="13" xfId="7" applyBorder="1" applyAlignment="1"/>
    <xf numFmtId="0" fontId="0" fillId="0" borderId="3" xfId="3" applyFont="1" applyBorder="1" applyAlignment="1">
      <alignment horizontal="center" vertical="center"/>
    </xf>
    <xf numFmtId="0" fontId="0" fillId="0" borderId="5" xfId="3" applyFont="1" applyBorder="1" applyAlignment="1">
      <alignment horizontal="center" vertical="center"/>
    </xf>
    <xf numFmtId="0" fontId="0" fillId="0" borderId="5" xfId="0" applyBorder="1" applyAlignment="1">
      <alignment horizontal="left" vertical="center"/>
    </xf>
    <xf numFmtId="10" fontId="5" fillId="0" borderId="2" xfId="5" applyNumberFormat="1" applyFont="1" applyBorder="1" applyAlignment="1">
      <alignment horizontal="center" vertical="center"/>
    </xf>
    <xf numFmtId="0" fontId="0" fillId="0" borderId="8" xfId="7" applyBorder="1" applyAlignment="1"/>
    <xf numFmtId="0" fontId="6" fillId="0" borderId="3" xfId="7" applyFont="1" applyBorder="1" applyAlignment="1">
      <alignment horizontal="left" vertical="center" wrapText="1"/>
    </xf>
    <xf numFmtId="0" fontId="6" fillId="0" borderId="5" xfId="7" applyFont="1" applyBorder="1" applyAlignment="1">
      <alignment horizontal="left" vertical="center" wrapText="1"/>
    </xf>
    <xf numFmtId="0" fontId="5" fillId="2" borderId="2" xfId="7" applyFont="1" applyFill="1" applyBorder="1" applyAlignment="1" applyProtection="1">
      <alignment horizontal="left" vertical="center"/>
      <protection locked="0"/>
    </xf>
    <xf numFmtId="0" fontId="5" fillId="3" borderId="3" xfId="7" applyFont="1" applyFill="1" applyBorder="1" applyAlignment="1">
      <alignment horizontal="left" vertical="center"/>
    </xf>
    <xf numFmtId="0" fontId="5" fillId="3" borderId="4" xfId="7" applyFont="1" applyFill="1" applyBorder="1" applyAlignment="1">
      <alignment horizontal="left" vertical="center"/>
    </xf>
    <xf numFmtId="0" fontId="5" fillId="3" borderId="5" xfId="7" applyFont="1" applyFill="1" applyBorder="1" applyAlignment="1">
      <alignment horizontal="left" vertical="center"/>
    </xf>
    <xf numFmtId="0" fontId="12" fillId="3" borderId="2" xfId="7" applyFont="1" applyFill="1" applyBorder="1" applyAlignment="1">
      <alignment horizontal="left" vertical="center"/>
    </xf>
    <xf numFmtId="0" fontId="12" fillId="0" borderId="2" xfId="7" applyFont="1" applyBorder="1" applyAlignment="1">
      <alignment horizontal="left" vertical="center"/>
    </xf>
    <xf numFmtId="180" fontId="13" fillId="0" borderId="3" xfId="7" applyNumberFormat="1" applyFont="1" applyBorder="1" applyAlignment="1" applyProtection="1">
      <alignment horizontal="center" vertical="center" wrapText="1"/>
      <protection locked="0"/>
    </xf>
    <xf numFmtId="180" fontId="13" fillId="0" borderId="4" xfId="7" applyNumberFormat="1" applyFont="1" applyBorder="1" applyAlignment="1" applyProtection="1">
      <alignment horizontal="center" vertical="center" wrapText="1"/>
      <protection locked="0"/>
    </xf>
    <xf numFmtId="180" fontId="13" fillId="0" borderId="5" xfId="7" applyNumberFormat="1" applyFont="1" applyBorder="1" applyAlignment="1" applyProtection="1">
      <alignment horizontal="center" vertical="center" wrapText="1"/>
      <protection locked="0"/>
    </xf>
    <xf numFmtId="0" fontId="15" fillId="0" borderId="2" xfId="7" applyFont="1" applyBorder="1" applyAlignment="1">
      <alignment horizontal="center" vertical="center"/>
    </xf>
    <xf numFmtId="0" fontId="1" fillId="0" borderId="14" xfId="7" applyFont="1" applyBorder="1" applyAlignment="1">
      <alignment horizontal="center" vertical="center"/>
    </xf>
    <xf numFmtId="0" fontId="1" fillId="0" borderId="15" xfId="7" applyFont="1" applyBorder="1" applyAlignment="1">
      <alignment horizontal="center" vertical="center"/>
    </xf>
    <xf numFmtId="0" fontId="1" fillId="0" borderId="16" xfId="7" applyFont="1" applyBorder="1" applyAlignment="1">
      <alignment horizontal="center" vertical="center"/>
    </xf>
    <xf numFmtId="0" fontId="9" fillId="0" borderId="17" xfId="0" applyFont="1" applyBorder="1" applyAlignment="1">
      <alignment horizontal="center" vertical="center" wrapText="1"/>
    </xf>
    <xf numFmtId="0" fontId="18" fillId="0" borderId="1" xfId="0" applyFont="1" applyBorder="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center" vertical="center"/>
    </xf>
    <xf numFmtId="0" fontId="9" fillId="0" borderId="19" xfId="0" applyFont="1" applyBorder="1" applyAlignment="1">
      <alignment horizontal="right" vertical="center"/>
    </xf>
    <xf numFmtId="0" fontId="0" fillId="0" borderId="19" xfId="0" applyBorder="1" applyAlignment="1">
      <alignment horizontal="center" vertical="center" wrapText="1" shrinkToFit="1"/>
    </xf>
    <xf numFmtId="0" fontId="0" fillId="0" borderId="3" xfId="0" applyBorder="1" applyAlignment="1">
      <alignment horizontal="center" vertical="center" wrapText="1" shrinkToFit="1"/>
    </xf>
    <xf numFmtId="0" fontId="0" fillId="0" borderId="5" xfId="0" applyBorder="1" applyAlignment="1">
      <alignment horizontal="center" vertical="center" wrapText="1" shrinkToFit="1"/>
    </xf>
    <xf numFmtId="0" fontId="9" fillId="0" borderId="0" xfId="0" applyFont="1" applyAlignment="1">
      <alignment horizontal="center" vertical="center"/>
    </xf>
    <xf numFmtId="0" fontId="9" fillId="0" borderId="2" xfId="0" applyFont="1" applyBorder="1" applyAlignment="1">
      <alignment horizontal="right" vertical="center"/>
    </xf>
    <xf numFmtId="0" fontId="11" fillId="0" borderId="2" xfId="0" applyFont="1" applyBorder="1" applyAlignment="1">
      <alignment horizontal="center" vertical="center"/>
    </xf>
    <xf numFmtId="0" fontId="9" fillId="0" borderId="20" xfId="0" applyFont="1" applyBorder="1" applyAlignment="1">
      <alignment horizontal="right" vertical="center"/>
    </xf>
    <xf numFmtId="49" fontId="19" fillId="0" borderId="14" xfId="0" applyNumberFormat="1" applyFont="1" applyBorder="1" applyAlignment="1">
      <alignment horizontal="center" vertical="center" wrapText="1"/>
    </xf>
    <xf numFmtId="49" fontId="19" fillId="0" borderId="16" xfId="0" applyNumberFormat="1" applyFont="1" applyBorder="1" applyAlignment="1">
      <alignment horizontal="center" vertical="center" wrapText="1"/>
    </xf>
    <xf numFmtId="0" fontId="11" fillId="0" borderId="0" xfId="0" applyFont="1" applyAlignment="1">
      <alignment horizontal="center" vertical="center" wrapText="1"/>
    </xf>
    <xf numFmtId="49" fontId="19" fillId="0" borderId="17" xfId="0" applyNumberFormat="1" applyFont="1" applyBorder="1" applyAlignment="1">
      <alignment horizontal="center" vertical="center" wrapText="1"/>
    </xf>
    <xf numFmtId="49" fontId="19" fillId="0" borderId="18" xfId="0" applyNumberFormat="1" applyFont="1" applyBorder="1" applyAlignment="1">
      <alignment horizontal="center" vertical="center" wrapText="1"/>
    </xf>
    <xf numFmtId="0" fontId="19" fillId="0" borderId="2" xfId="0" applyFont="1" applyBorder="1" applyAlignment="1">
      <alignment horizontal="center" vertical="center"/>
    </xf>
    <xf numFmtId="178" fontId="9" fillId="0" borderId="2" xfId="0" applyNumberFormat="1" applyFont="1" applyBorder="1" applyAlignment="1">
      <alignment horizontal="center" vertical="center"/>
    </xf>
    <xf numFmtId="3" fontId="9" fillId="0" borderId="2" xfId="0" applyNumberFormat="1" applyFont="1" applyBorder="1" applyAlignment="1">
      <alignment horizontal="center" vertical="center"/>
    </xf>
    <xf numFmtId="184" fontId="9" fillId="0" borderId="2" xfId="0" applyNumberFormat="1" applyFont="1" applyBorder="1" applyAlignment="1">
      <alignment horizontal="center" vertical="center"/>
    </xf>
    <xf numFmtId="0" fontId="9" fillId="0" borderId="2" xfId="0" applyFont="1" applyBorder="1" applyAlignment="1">
      <alignment vertical="center"/>
    </xf>
    <xf numFmtId="0" fontId="9" fillId="0" borderId="0" xfId="0" applyFont="1" applyAlignment="1">
      <alignment vertical="center"/>
    </xf>
    <xf numFmtId="0" fontId="9" fillId="0" borderId="21" xfId="0" applyFont="1" applyBorder="1" applyAlignment="1">
      <alignment horizontal="right" vertical="center"/>
    </xf>
    <xf numFmtId="2" fontId="9" fillId="0" borderId="2" xfId="0" applyNumberFormat="1" applyFont="1" applyBorder="1" applyAlignment="1">
      <alignment horizontal="center" vertical="center"/>
    </xf>
    <xf numFmtId="0" fontId="9" fillId="0" borderId="2" xfId="0" applyFont="1" applyBorder="1" applyAlignment="1">
      <alignment horizontal="left" vertical="center"/>
    </xf>
    <xf numFmtId="0" fontId="9" fillId="0" borderId="0" xfId="0" applyFont="1" applyAlignment="1">
      <alignment horizontal="left" vertical="center"/>
    </xf>
    <xf numFmtId="185" fontId="9" fillId="0" borderId="3" xfId="0" applyNumberFormat="1" applyFont="1" applyBorder="1" applyAlignment="1">
      <alignment horizontal="center" vertical="center"/>
    </xf>
    <xf numFmtId="0" fontId="9" fillId="0" borderId="5" xfId="0" applyFont="1" applyBorder="1" applyAlignment="1">
      <alignment horizontal="center" vertical="center"/>
    </xf>
    <xf numFmtId="0" fontId="9" fillId="0" borderId="3" xfId="0" applyFont="1" applyBorder="1" applyAlignment="1">
      <alignment horizontal="center" vertical="center"/>
    </xf>
    <xf numFmtId="0" fontId="0" fillId="0" borderId="1" xfId="7" applyBorder="1" applyAlignment="1">
      <alignment vertical="center"/>
    </xf>
    <xf numFmtId="0" fontId="9" fillId="0" borderId="1" xfId="0" applyFont="1" applyBorder="1" applyAlignment="1">
      <alignment vertical="center"/>
    </xf>
    <xf numFmtId="0" fontId="9" fillId="0" borderId="0" xfId="0" applyFont="1" applyAlignment="1">
      <alignment horizontal="center" vertical="center" wrapText="1"/>
    </xf>
    <xf numFmtId="0" fontId="9" fillId="0" borderId="0" xfId="0" applyFont="1" applyAlignment="1">
      <alignment horizontal="right" vertical="center"/>
    </xf>
    <xf numFmtId="0" fontId="19" fillId="0" borderId="0" xfId="0" applyFont="1" applyAlignment="1">
      <alignment horizontal="center" vertical="center"/>
    </xf>
    <xf numFmtId="0" fontId="11" fillId="0" borderId="0" xfId="0" applyFont="1" applyAlignment="1">
      <alignment horizontal="center" vertical="center"/>
    </xf>
    <xf numFmtId="183" fontId="9" fillId="0" borderId="0" xfId="0" applyNumberFormat="1" applyFont="1" applyAlignment="1">
      <alignment horizontal="center" vertical="center"/>
    </xf>
    <xf numFmtId="184" fontId="9" fillId="0" borderId="0" xfId="0" applyNumberFormat="1" applyFont="1" applyAlignment="1">
      <alignment horizontal="center" vertical="center"/>
    </xf>
    <xf numFmtId="2" fontId="9" fillId="0" borderId="0" xfId="0" applyNumberFormat="1" applyFont="1" applyAlignment="1">
      <alignment horizontal="center" vertical="center"/>
    </xf>
    <xf numFmtId="185" fontId="9" fillId="0" borderId="0" xfId="0" applyNumberFormat="1" applyFont="1" applyAlignment="1">
      <alignment horizontal="center" vertical="center"/>
    </xf>
    <xf numFmtId="0" fontId="0" fillId="0" borderId="0" xfId="3" applyFont="1" applyAlignment="1">
      <alignment horizontal="center" vertical="center"/>
    </xf>
    <xf numFmtId="0" fontId="6" fillId="0" borderId="0" xfId="3" applyFont="1" applyAlignment="1">
      <alignment horizontal="center" vertical="center"/>
    </xf>
    <xf numFmtId="176" fontId="0" fillId="0" borderId="0" xfId="3" applyNumberFormat="1" applyFont="1" applyAlignment="1">
      <alignment horizontal="center" vertical="center"/>
    </xf>
    <xf numFmtId="187" fontId="0" fillId="0" borderId="0" xfId="3" applyNumberFormat="1" applyFont="1" applyAlignment="1">
      <alignment horizontal="center" vertical="center"/>
    </xf>
    <xf numFmtId="0" fontId="6" fillId="4" borderId="2" xfId="3" applyFont="1" applyFill="1" applyBorder="1" applyAlignment="1">
      <alignment horizontal="center" vertical="center" wrapText="1"/>
    </xf>
    <xf numFmtId="0" fontId="9" fillId="0" borderId="2" xfId="3" applyFont="1" applyBorder="1" applyAlignment="1" applyProtection="1">
      <alignment horizontal="center" vertical="center"/>
      <protection locked="0"/>
    </xf>
    <xf numFmtId="0" fontId="0" fillId="0" borderId="0" xfId="3" applyFont="1" applyAlignment="1">
      <alignment horizontal="left" vertical="center"/>
    </xf>
    <xf numFmtId="0" fontId="18" fillId="0" borderId="0" xfId="3" applyFont="1" applyAlignment="1">
      <alignment horizontal="left" vertical="center"/>
    </xf>
    <xf numFmtId="0" fontId="0" fillId="0" borderId="14" xfId="3" applyFont="1" applyBorder="1" applyAlignment="1">
      <alignment horizontal="left" vertical="top" wrapText="1"/>
    </xf>
    <xf numFmtId="0" fontId="0" fillId="0" borderId="15" xfId="3" applyFont="1" applyBorder="1" applyAlignment="1">
      <alignment horizontal="left" vertical="top" wrapText="1"/>
    </xf>
    <xf numFmtId="0" fontId="0" fillId="0" borderId="16" xfId="3" applyFont="1" applyBorder="1" applyAlignment="1">
      <alignment horizontal="left" vertical="top" wrapText="1"/>
    </xf>
    <xf numFmtId="0" fontId="0" fillId="0" borderId="22" xfId="3" applyFont="1" applyBorder="1" applyAlignment="1">
      <alignment horizontal="left" vertical="top" wrapText="1"/>
    </xf>
    <xf numFmtId="0" fontId="0" fillId="0" borderId="0" xfId="3" applyFont="1" applyAlignment="1">
      <alignment horizontal="left" vertical="top" wrapText="1"/>
    </xf>
    <xf numFmtId="0" fontId="0" fillId="0" borderId="23" xfId="3" applyFont="1" applyBorder="1" applyAlignment="1">
      <alignment horizontal="left" vertical="top" wrapText="1"/>
    </xf>
    <xf numFmtId="0" fontId="0" fillId="5" borderId="2" xfId="3" applyFont="1" applyFill="1" applyBorder="1" applyAlignment="1">
      <alignment horizontal="center" vertical="center"/>
    </xf>
    <xf numFmtId="0" fontId="0" fillId="0" borderId="22" xfId="3" applyFont="1" applyBorder="1" applyAlignment="1">
      <alignment horizontal="left" vertical="center" wrapText="1"/>
    </xf>
    <xf numFmtId="0" fontId="0" fillId="0" borderId="0" xfId="3" applyFont="1" applyAlignment="1">
      <alignment horizontal="left" vertical="center" wrapText="1"/>
    </xf>
    <xf numFmtId="0" fontId="0" fillId="0" borderId="23" xfId="3" applyFont="1" applyBorder="1" applyAlignment="1">
      <alignment horizontal="left" vertical="center" wrapText="1"/>
    </xf>
    <xf numFmtId="182" fontId="9" fillId="0" borderId="2" xfId="3" applyNumberFormat="1" applyFont="1" applyBorder="1" applyAlignment="1" applyProtection="1">
      <alignment horizontal="center" vertical="center"/>
      <protection locked="0"/>
    </xf>
    <xf numFmtId="0" fontId="0" fillId="6" borderId="2" xfId="3" applyFont="1" applyFill="1" applyBorder="1" applyAlignment="1">
      <alignment horizontal="center" vertical="center"/>
    </xf>
    <xf numFmtId="0" fontId="0" fillId="0" borderId="22" xfId="3" applyFont="1" applyBorder="1" applyAlignment="1">
      <alignment horizontal="left" vertical="center"/>
    </xf>
    <xf numFmtId="0" fontId="0" fillId="0" borderId="23" xfId="3" applyFont="1" applyBorder="1" applyAlignment="1">
      <alignment horizontal="left" vertical="center"/>
    </xf>
    <xf numFmtId="0" fontId="20" fillId="0" borderId="2" xfId="8" applyFont="1" applyBorder="1" applyAlignment="1" applyProtection="1">
      <alignment horizontal="center" vertical="center"/>
      <protection locked="0"/>
    </xf>
    <xf numFmtId="0" fontId="0" fillId="0" borderId="2" xfId="3" applyFont="1" applyBorder="1" applyAlignment="1">
      <alignment horizontal="center" vertical="center"/>
    </xf>
    <xf numFmtId="0" fontId="0" fillId="2" borderId="2" xfId="3" applyFont="1" applyFill="1" applyBorder="1" applyAlignment="1">
      <alignment horizontal="center" vertical="center"/>
    </xf>
    <xf numFmtId="0" fontId="0" fillId="7" borderId="2" xfId="3" applyFont="1" applyFill="1" applyBorder="1" applyAlignment="1">
      <alignment horizontal="center" vertical="center"/>
    </xf>
    <xf numFmtId="0" fontId="0" fillId="8" borderId="2" xfId="3" applyFont="1" applyFill="1" applyBorder="1" applyAlignment="1">
      <alignment horizontal="center" vertical="center"/>
    </xf>
    <xf numFmtId="0" fontId="0" fillId="0" borderId="17" xfId="3" applyFont="1" applyBorder="1" applyAlignment="1">
      <alignment horizontal="left" vertical="center"/>
    </xf>
    <xf numFmtId="0" fontId="0" fillId="0" borderId="1" xfId="3" applyFont="1" applyBorder="1" applyAlignment="1">
      <alignment horizontal="left" vertical="center"/>
    </xf>
    <xf numFmtId="0" fontId="0" fillId="0" borderId="18" xfId="3" applyFont="1" applyBorder="1" applyAlignment="1">
      <alignment horizontal="left" vertical="center"/>
    </xf>
    <xf numFmtId="0" fontId="6" fillId="0" borderId="0" xfId="3" applyFont="1" applyAlignment="1">
      <alignment horizontal="center" vertical="center" wrapText="1"/>
    </xf>
    <xf numFmtId="0" fontId="6" fillId="4" borderId="2" xfId="3" applyFont="1" applyFill="1" applyBorder="1" applyAlignment="1">
      <alignment horizontal="center" vertical="center"/>
    </xf>
    <xf numFmtId="176" fontId="6" fillId="4" borderId="20" xfId="3" applyNumberFormat="1" applyFont="1" applyFill="1" applyBorder="1" applyAlignment="1">
      <alignment horizontal="center" vertical="center" wrapText="1"/>
    </xf>
    <xf numFmtId="176" fontId="6" fillId="4" borderId="2" xfId="3" applyNumberFormat="1" applyFont="1" applyFill="1" applyBorder="1" applyAlignment="1">
      <alignment horizontal="center" vertical="center" wrapText="1"/>
    </xf>
    <xf numFmtId="176" fontId="6" fillId="4" borderId="2" xfId="3" applyNumberFormat="1" applyFont="1" applyFill="1" applyBorder="1" applyAlignment="1" applyProtection="1">
      <alignment horizontal="center" vertical="center" wrapText="1"/>
      <protection locked="0"/>
    </xf>
    <xf numFmtId="176" fontId="6" fillId="4" borderId="19" xfId="3" applyNumberFormat="1" applyFont="1" applyFill="1" applyBorder="1" applyAlignment="1">
      <alignment vertical="center" wrapText="1"/>
    </xf>
    <xf numFmtId="0" fontId="21" fillId="4" borderId="2" xfId="3" applyFont="1" applyFill="1" applyBorder="1" applyAlignment="1">
      <alignment horizontal="center" vertical="center"/>
    </xf>
    <xf numFmtId="0" fontId="9" fillId="9" borderId="2" xfId="3" applyFont="1" applyFill="1" applyBorder="1" applyAlignment="1">
      <alignment horizontal="center" vertical="center"/>
    </xf>
    <xf numFmtId="0" fontId="9" fillId="9" borderId="2" xfId="0" applyFont="1" applyFill="1" applyBorder="1" applyAlignment="1">
      <alignment horizontal="left" vertical="center"/>
    </xf>
    <xf numFmtId="0" fontId="9" fillId="9" borderId="2" xfId="3" applyFont="1" applyFill="1" applyBorder="1" applyAlignment="1">
      <alignment horizontal="left" vertical="center"/>
    </xf>
    <xf numFmtId="186" fontId="9" fillId="9" borderId="2" xfId="3" applyNumberFormat="1" applyFont="1" applyFill="1" applyBorder="1" applyAlignment="1">
      <alignment horizontal="center" vertical="center"/>
    </xf>
    <xf numFmtId="176" fontId="9" fillId="9" borderId="2" xfId="3" applyNumberFormat="1" applyFont="1" applyFill="1" applyBorder="1" applyAlignment="1">
      <alignment horizontal="center" vertical="center"/>
    </xf>
    <xf numFmtId="0" fontId="9" fillId="0" borderId="2" xfId="3" applyFont="1" applyBorder="1" applyAlignment="1" applyProtection="1">
      <alignment horizontal="left" vertical="center"/>
      <protection locked="0"/>
    </xf>
    <xf numFmtId="0" fontId="22" fillId="0" borderId="2" xfId="3" applyFont="1" applyBorder="1" applyAlignment="1" applyProtection="1">
      <alignment horizontal="center" vertical="center"/>
      <protection locked="0"/>
    </xf>
    <xf numFmtId="186" fontId="9" fillId="0" borderId="2" xfId="3" applyNumberFormat="1" applyFont="1" applyBorder="1" applyAlignment="1" applyProtection="1">
      <alignment horizontal="center" vertical="center"/>
      <protection locked="0"/>
    </xf>
    <xf numFmtId="176" fontId="9" fillId="0" borderId="2" xfId="3" applyNumberFormat="1" applyFont="1" applyBorder="1" applyAlignment="1" applyProtection="1">
      <alignment horizontal="center" vertical="center"/>
      <protection locked="0"/>
    </xf>
    <xf numFmtId="0" fontId="0" fillId="0" borderId="2" xfId="3" applyFont="1" applyBorder="1" applyAlignment="1" applyProtection="1">
      <alignment horizontal="left" vertical="center"/>
      <protection locked="0"/>
    </xf>
    <xf numFmtId="0" fontId="6" fillId="4" borderId="3" xfId="3" applyFont="1" applyFill="1" applyBorder="1" applyAlignment="1">
      <alignment horizontal="center" vertical="center" wrapText="1"/>
    </xf>
    <xf numFmtId="0" fontId="6" fillId="4" borderId="4" xfId="3" applyFont="1" applyFill="1" applyBorder="1" applyAlignment="1">
      <alignment horizontal="center" vertical="center" wrapText="1"/>
    </xf>
    <xf numFmtId="0" fontId="6" fillId="4" borderId="5" xfId="3" applyFont="1" applyFill="1" applyBorder="1" applyAlignment="1">
      <alignment horizontal="center" vertical="center" wrapText="1"/>
    </xf>
    <xf numFmtId="0" fontId="6" fillId="4" borderId="3" xfId="3" applyFont="1" applyFill="1" applyBorder="1" applyAlignment="1" applyProtection="1">
      <alignment horizontal="center" vertical="center" wrapText="1"/>
      <protection locked="0"/>
    </xf>
    <xf numFmtId="0" fontId="6" fillId="4" borderId="4" xfId="3" applyFont="1" applyFill="1" applyBorder="1" applyAlignment="1" applyProtection="1">
      <alignment horizontal="center" vertical="center" wrapText="1"/>
      <protection locked="0"/>
    </xf>
    <xf numFmtId="0" fontId="6" fillId="4" borderId="5" xfId="3" applyFont="1" applyFill="1" applyBorder="1" applyAlignment="1" applyProtection="1">
      <alignment horizontal="center" vertical="center" wrapText="1"/>
      <protection locked="0"/>
    </xf>
    <xf numFmtId="2" fontId="9" fillId="9" borderId="2" xfId="3" applyNumberFormat="1" applyFont="1" applyFill="1" applyBorder="1" applyAlignment="1">
      <alignment horizontal="center" vertical="center"/>
    </xf>
    <xf numFmtId="2" fontId="9" fillId="0" borderId="2" xfId="3" applyNumberFormat="1" applyFont="1" applyBorder="1" applyAlignment="1" applyProtection="1">
      <alignment horizontal="center" vertical="center"/>
      <protection locked="0"/>
    </xf>
    <xf numFmtId="187" fontId="6" fillId="4" borderId="2" xfId="3" applyNumberFormat="1" applyFont="1" applyFill="1" applyBorder="1" applyAlignment="1">
      <alignment horizontal="center" vertical="center" wrapText="1"/>
    </xf>
    <xf numFmtId="0" fontId="6" fillId="4" borderId="20" xfId="3" applyFont="1" applyFill="1" applyBorder="1" applyAlignment="1">
      <alignment horizontal="center" vertical="center" wrapText="1"/>
    </xf>
    <xf numFmtId="0" fontId="6" fillId="4" borderId="21" xfId="3" applyFont="1" applyFill="1" applyBorder="1" applyAlignment="1">
      <alignment horizontal="center" vertical="center" wrapText="1"/>
    </xf>
    <xf numFmtId="0" fontId="6" fillId="4" borderId="19" xfId="3" applyFont="1" applyFill="1" applyBorder="1" applyAlignment="1">
      <alignment horizontal="center" vertical="center" wrapText="1"/>
    </xf>
    <xf numFmtId="2" fontId="9" fillId="7" borderId="2" xfId="3" applyNumberFormat="1" applyFont="1" applyFill="1" applyBorder="1" applyAlignment="1">
      <alignment horizontal="center" vertical="center"/>
    </xf>
    <xf numFmtId="2" fontId="9" fillId="9" borderId="2" xfId="0" applyNumberFormat="1" applyFont="1" applyFill="1" applyBorder="1" applyAlignment="1">
      <alignment horizontal="center" vertical="center"/>
    </xf>
    <xf numFmtId="2" fontId="9" fillId="6" borderId="2" xfId="0" applyNumberFormat="1" applyFont="1" applyFill="1" applyBorder="1" applyAlignment="1">
      <alignment horizontal="center" vertical="center"/>
    </xf>
    <xf numFmtId="187" fontId="9" fillId="9" borderId="2" xfId="3" applyNumberFormat="1" applyFont="1" applyFill="1" applyBorder="1" applyAlignment="1">
      <alignment horizontal="center" vertical="center"/>
    </xf>
    <xf numFmtId="0" fontId="9" fillId="6" borderId="2" xfId="3" applyFont="1" applyFill="1" applyBorder="1" applyAlignment="1">
      <alignment horizontal="center" vertical="center"/>
    </xf>
    <xf numFmtId="3" fontId="9" fillId="9" borderId="2" xfId="3" applyNumberFormat="1" applyFont="1" applyFill="1" applyBorder="1" applyAlignment="1">
      <alignment horizontal="center" vertical="center"/>
    </xf>
    <xf numFmtId="49" fontId="9" fillId="9" borderId="2" xfId="3" applyNumberFormat="1" applyFont="1" applyFill="1" applyBorder="1" applyAlignment="1">
      <alignment horizontal="center" vertical="center"/>
    </xf>
    <xf numFmtId="49" fontId="9" fillId="6" borderId="2" xfId="3" applyNumberFormat="1" applyFont="1" applyFill="1" applyBorder="1" applyAlignment="1">
      <alignment horizontal="left" vertical="center"/>
    </xf>
    <xf numFmtId="0" fontId="9" fillId="6" borderId="2" xfId="3" applyFont="1" applyFill="1" applyBorder="1" applyAlignment="1" applyProtection="1">
      <alignment horizontal="center" vertical="center"/>
      <protection locked="0"/>
    </xf>
    <xf numFmtId="3" fontId="9" fillId="0" borderId="2" xfId="3" applyNumberFormat="1" applyFont="1" applyBorder="1" applyAlignment="1" applyProtection="1">
      <alignment horizontal="center" vertical="center"/>
      <protection locked="0"/>
    </xf>
    <xf numFmtId="49" fontId="9" fillId="6" borderId="2" xfId="3" applyNumberFormat="1" applyFont="1" applyFill="1" applyBorder="1" applyAlignment="1" applyProtection="1">
      <alignment horizontal="center" vertical="center"/>
      <protection locked="0"/>
    </xf>
    <xf numFmtId="0" fontId="9" fillId="2" borderId="2" xfId="3" applyFont="1" applyFill="1" applyBorder="1" applyAlignment="1">
      <alignment horizontal="center" vertical="center"/>
    </xf>
    <xf numFmtId="180" fontId="9" fillId="2" borderId="2" xfId="3" applyNumberFormat="1" applyFont="1" applyFill="1" applyBorder="1" applyAlignment="1">
      <alignment horizontal="center" vertical="center"/>
    </xf>
    <xf numFmtId="0" fontId="6" fillId="4" borderId="20" xfId="3" applyFont="1" applyFill="1" applyBorder="1" applyAlignment="1">
      <alignment horizontal="center" wrapText="1"/>
    </xf>
    <xf numFmtId="0" fontId="6" fillId="4" borderId="21" xfId="3" applyFont="1" applyFill="1" applyBorder="1" applyAlignment="1">
      <alignment horizontal="center" wrapText="1"/>
    </xf>
    <xf numFmtId="181" fontId="6" fillId="4" borderId="2" xfId="3" applyNumberFormat="1" applyFont="1" applyFill="1" applyBorder="1" applyAlignment="1" applyProtection="1">
      <alignment horizontal="center" vertical="center" wrapText="1"/>
      <protection locked="0"/>
    </xf>
    <xf numFmtId="188" fontId="9" fillId="7" borderId="2" xfId="3" applyNumberFormat="1" applyFont="1" applyFill="1" applyBorder="1" applyAlignment="1">
      <alignment horizontal="center" vertical="center"/>
    </xf>
    <xf numFmtId="0" fontId="1" fillId="0" borderId="0" xfId="0" applyFont="1" applyAlignment="1">
      <alignment vertical="center"/>
    </xf>
    <xf numFmtId="0" fontId="13" fillId="0" borderId="0" xfId="0" applyFont="1" applyAlignment="1">
      <alignment vertical="center"/>
    </xf>
    <xf numFmtId="0" fontId="18" fillId="0" borderId="0" xfId="0" applyFont="1" applyAlignment="1">
      <alignment vertical="center"/>
    </xf>
    <xf numFmtId="0" fontId="23" fillId="0" borderId="0" xfId="0" applyFont="1" applyAlignment="1">
      <alignment vertical="center" wrapText="1"/>
    </xf>
    <xf numFmtId="0" fontId="0" fillId="0" borderId="0" xfId="0" applyAlignment="1">
      <alignment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applyFont="1" applyAlignment="1">
      <alignment horizontal="left" vertical="center" shrinkToFit="1"/>
    </xf>
    <xf numFmtId="0" fontId="24" fillId="0" borderId="0" xfId="0" applyFont="1" applyAlignment="1">
      <alignment horizontal="left" vertical="center" shrinkToFit="1"/>
    </xf>
    <xf numFmtId="0" fontId="23" fillId="0" borderId="0" xfId="0" applyFont="1" applyAlignment="1">
      <alignment horizontal="left" vertical="center" wrapText="1"/>
    </xf>
    <xf numFmtId="0" fontId="25" fillId="0" borderId="0" xfId="0" applyFont="1" applyAlignment="1">
      <alignment vertical="center" wrapText="1"/>
    </xf>
  </cellXfs>
  <cellStyles count="9">
    <cellStyle name="常规" xfId="0" builtinId="0"/>
    <cellStyle name="千位分隔" xfId="1" builtinId="3"/>
    <cellStyle name="货币" xfId="2" builtinId="4"/>
    <cellStyle name="Normal_HKC QUOTE SHEET" xfId="3"/>
    <cellStyle name="千位分隔[0]" xfId="4" builtinId="6"/>
    <cellStyle name="百分比" xfId="5" builtinId="5"/>
    <cellStyle name="货币[0]" xfId="6" builtinId="7"/>
    <cellStyle name="Normal_Hobby Lobby Quote Sheet Format" xfId="7"/>
    <cellStyle name="超链接" xfId="8" builtinId="8"/>
  </cellStyles>
  <dxfs count="68">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45"/>
        </patternFill>
      </fill>
    </dxf>
    <dxf>
      <fill>
        <patternFill>
          <fgColor indexed="10"/>
          <bgColor indexed="45"/>
        </patternFill>
      </fill>
    </dxf>
    <dxf>
      <fill>
        <patternFill>
          <fgColor indexed="10"/>
          <bgColor indexed="45"/>
        </patternFill>
      </fill>
    </dxf>
    <dxf>
      <fill>
        <patternFill>
          <fgColor indexed="10"/>
          <bgColor indexed="45"/>
        </patternFill>
      </fill>
    </dxf>
    <dxf>
      <fill>
        <patternFill>
          <fgColor indexed="10"/>
          <bgColor indexed="45"/>
        </patternFill>
      </fill>
    </dxf>
    <dxf>
      <fill>
        <patternFill>
          <fgColor indexed="10"/>
          <bgColor indexed="45"/>
        </patternFill>
      </fill>
    </dxf>
    <dxf>
      <fill>
        <patternFill>
          <fgColor indexed="10"/>
          <bgColor indexed="45"/>
        </patternFill>
      </fill>
    </dxf>
    <dxf>
      <fill>
        <patternFill>
          <fgColor indexed="10"/>
          <bgColor indexed="45"/>
        </patternFill>
      </fill>
    </dxf>
    <dxf>
      <fill>
        <patternFill>
          <fgColor indexed="10"/>
          <bgColor indexed="45"/>
        </patternFill>
      </fill>
    </dxf>
    <dxf>
      <fill>
        <patternFill>
          <fgColor indexed="10"/>
          <bgColor indexed="45"/>
        </patternFill>
      </fill>
    </dxf>
    <dxf>
      <fill>
        <patternFill>
          <fgColor indexed="10"/>
          <bgColor indexed="45"/>
        </patternFill>
      </fill>
    </dxf>
    <dxf>
      <fill>
        <patternFill>
          <fgColor indexed="10"/>
          <bgColor indexed="45"/>
        </patternFill>
      </fill>
    </dxf>
    <dxf>
      <fill>
        <patternFill>
          <fgColor indexed="10"/>
          <bgColor indexed="45"/>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
      <fill>
        <patternFill>
          <fgColor indexed="10"/>
          <bgColor indexed="9"/>
        </patternFill>
      </fill>
    </dxf>
  </dxf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a="http://schemas.openxmlformats.org/drawingml/2006/main" xmlns:xdr="http://schemas.openxmlformats.org/drawingml/2006/spreadsheetDrawing"/>
</file>

<file path=xl/drawings/drawing10.xml><?xml version="1.0" encoding="utf-8"?>
<xdr:wsDr xmlns:a="http://schemas.openxmlformats.org/drawingml/2006/main" xmlns:xdr="http://schemas.openxmlformats.org/drawingml/2006/spreadsheetDrawing"/>
</file>

<file path=xl/drawings/drawing2.xml><?xml version="1.0" encoding="utf-8"?>
<xdr:wsDr xmlns:a="http://schemas.openxmlformats.org/drawingml/2006/main" xmlns:xdr="http://schemas.openxmlformats.org/drawingml/2006/spreadsheetDrawing"/>
</file>

<file path=xl/drawings/drawing3.xml><?xml version="1.0" encoding="utf-8"?>
<xdr:wsDr xmlns:a="http://schemas.openxmlformats.org/drawingml/2006/main" xmlns:xdr="http://schemas.openxmlformats.org/drawingml/2006/spreadsheetDrawing"/>
</file>

<file path=xl/drawings/drawing4.xml><?xml version="1.0" encoding="utf-8"?>
<xdr:wsDr xmlns:a="http://schemas.openxmlformats.org/drawingml/2006/main" xmlns:xdr="http://schemas.openxmlformats.org/drawingml/2006/spreadsheetDrawing"/>
</file>

<file path=xl/drawings/drawing5.xml><?xml version="1.0" encoding="utf-8"?>
<xdr:wsDr xmlns:a="http://schemas.openxmlformats.org/drawingml/2006/main" xmlns:xdr="http://schemas.openxmlformats.org/drawingml/2006/spreadsheetDrawing"/>
</file>

<file path=xl/drawings/drawing6.xml><?xml version="1.0" encoding="utf-8"?>
<xdr:wsDr xmlns:a="http://schemas.openxmlformats.org/drawingml/2006/main" xmlns:xdr="http://schemas.openxmlformats.org/drawingml/2006/spreadsheetDrawing"/>
</file>

<file path=xl/drawings/drawing7.xml><?xml version="1.0" encoding="utf-8"?>
<xdr:wsDr xmlns:a="http://schemas.openxmlformats.org/drawingml/2006/main" xmlns:xdr="http://schemas.openxmlformats.org/drawingml/2006/spreadsheetDrawing"/>
</file>

<file path=xl/drawings/drawing8.xml><?xml version="1.0" encoding="utf-8"?>
<xdr:wsDr xmlns:a="http://schemas.openxmlformats.org/drawingml/2006/main" xmlns:xdr="http://schemas.openxmlformats.org/drawingml/2006/spreadsheetDrawing"/>
</file>

<file path=xl/drawings/drawing9.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4" Type="http://schemas.openxmlformats.org/officeDocument/2006/relationships/hyperlink" Target="mailto:lyonyunfei@vip.163.com" TargetMode="External"/><Relationship Id="rId3" Type="http://schemas.openxmlformats.org/officeDocument/2006/relationships/hyperlink" Target="mailto:sarah@yunfei.com.cn"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10"/>
    <pageSetUpPr fitToPage="1"/>
  </sheetPr>
  <dimension ref="A1:IV43"/>
  <sheetViews>
    <sheetView tabSelected="1" zoomScale="85" zoomScaleNormal="85" workbookViewId="0">
      <selection activeCell="C7" sqref="C7"/>
    </sheetView>
  </sheetViews>
  <sheetFormatPr defaultColWidth="9.14285714285714" defaultRowHeight="15"/>
  <cols>
    <col min="1" max="20" width="9.14285714285714" style="234"/>
    <col min="21" max="21" width="11.7142857142857" style="234" customWidth="1"/>
    <col min="22" max="16384" width="9.14285714285714" style="234"/>
  </cols>
  <sheetData>
    <row r="1" ht="18" customHeight="1" spans="1:1">
      <c r="A1" s="235" t="s">
        <v>0</v>
      </c>
    </row>
    <row r="3" ht="18.75" customHeight="1" spans="1:1">
      <c r="A3" s="236" t="s">
        <v>1</v>
      </c>
    </row>
    <row r="4" ht="16.5" customHeight="1" spans="1:21">
      <c r="A4" s="237" t="s">
        <v>2</v>
      </c>
      <c r="B4" s="238"/>
      <c r="C4" s="238"/>
      <c r="D4" s="238"/>
      <c r="E4" s="238"/>
      <c r="F4" s="238"/>
      <c r="G4" s="238"/>
      <c r="H4" s="238"/>
      <c r="I4" s="238"/>
      <c r="J4" s="238"/>
      <c r="K4" s="238"/>
      <c r="L4" s="238"/>
      <c r="M4" s="238"/>
      <c r="N4" s="238"/>
      <c r="O4" s="238"/>
      <c r="P4" s="238"/>
      <c r="Q4" s="238"/>
      <c r="R4" s="238"/>
      <c r="S4" s="238"/>
      <c r="T4" s="238"/>
      <c r="U4" s="238"/>
    </row>
    <row r="5" ht="16.5" customHeight="1" spans="1:21">
      <c r="A5" s="238"/>
      <c r="B5" s="238"/>
      <c r="C5" s="238"/>
      <c r="D5" s="238"/>
      <c r="E5" s="238"/>
      <c r="F5" s="238"/>
      <c r="G5" s="238"/>
      <c r="H5" s="238"/>
      <c r="I5" s="238"/>
      <c r="J5" s="238"/>
      <c r="K5" s="238"/>
      <c r="L5" s="238"/>
      <c r="M5" s="238"/>
      <c r="N5" s="238"/>
      <c r="O5" s="238"/>
      <c r="P5" s="238"/>
      <c r="Q5" s="238"/>
      <c r="R5" s="238"/>
      <c r="S5" s="238"/>
      <c r="T5" s="238"/>
      <c r="U5" s="238"/>
    </row>
    <row r="6" ht="16.5" customHeight="1" spans="1:15">
      <c r="A6" s="239" t="s">
        <v>3</v>
      </c>
      <c r="B6" s="239"/>
      <c r="C6" s="239"/>
      <c r="D6" s="239"/>
      <c r="E6" s="239"/>
      <c r="F6" s="240"/>
      <c r="G6" s="239"/>
      <c r="H6" s="239"/>
      <c r="I6" s="239"/>
      <c r="J6" s="239"/>
      <c r="K6" s="239"/>
      <c r="L6" s="239"/>
      <c r="M6" s="239"/>
      <c r="N6" s="239"/>
      <c r="O6" s="239"/>
    </row>
    <row r="7" ht="16.5" customHeight="1" spans="1:15">
      <c r="A7" s="239" t="s">
        <v>4</v>
      </c>
      <c r="B7" s="239"/>
      <c r="C7" s="239"/>
      <c r="D7" s="239"/>
      <c r="E7" s="239"/>
      <c r="F7" s="240"/>
      <c r="G7" s="239"/>
      <c r="H7" s="239"/>
      <c r="I7" s="239"/>
      <c r="J7" s="239"/>
      <c r="K7" s="239"/>
      <c r="L7" s="239"/>
      <c r="M7" s="239"/>
      <c r="N7" s="239"/>
      <c r="O7" s="239"/>
    </row>
    <row r="8" ht="16.5" customHeight="1" spans="1:15">
      <c r="A8" s="239" t="s">
        <v>5</v>
      </c>
      <c r="B8" s="239"/>
      <c r="C8" s="239"/>
      <c r="D8" s="239"/>
      <c r="E8" s="239"/>
      <c r="F8" s="240"/>
      <c r="G8" s="239"/>
      <c r="H8" s="239"/>
      <c r="I8" s="239"/>
      <c r="J8" s="239"/>
      <c r="K8" s="239"/>
      <c r="L8" s="239"/>
      <c r="M8" s="239"/>
      <c r="N8" s="239"/>
      <c r="O8" s="239"/>
    </row>
    <row r="9" ht="16.5" customHeight="1" spans="1:15">
      <c r="A9" s="239" t="s">
        <v>6</v>
      </c>
      <c r="B9" s="239"/>
      <c r="C9" s="239"/>
      <c r="D9" s="239"/>
      <c r="E9" s="239"/>
      <c r="F9" s="240"/>
      <c r="G9" s="239"/>
      <c r="H9" s="239"/>
      <c r="I9" s="239"/>
      <c r="J9" s="239"/>
      <c r="K9" s="239"/>
      <c r="L9" s="239"/>
      <c r="M9" s="239"/>
      <c r="N9" s="239"/>
      <c r="O9" s="239"/>
    </row>
    <row r="10" ht="16.5" customHeight="1" spans="1:15">
      <c r="A10" s="239" t="s">
        <v>7</v>
      </c>
      <c r="B10" s="239"/>
      <c r="C10" s="239"/>
      <c r="D10" s="239"/>
      <c r="E10" s="239"/>
      <c r="F10" s="240"/>
      <c r="G10" s="239"/>
      <c r="H10" s="239"/>
      <c r="I10" s="239"/>
      <c r="J10" s="239"/>
      <c r="K10" s="239"/>
      <c r="L10" s="239"/>
      <c r="M10" s="239"/>
      <c r="N10" s="239"/>
      <c r="O10" s="239"/>
    </row>
    <row r="11" ht="16.5" customHeight="1" spans="1:22">
      <c r="A11" s="241" t="s">
        <v>8</v>
      </c>
      <c r="B11" s="241"/>
      <c r="C11" s="241"/>
      <c r="D11" s="241"/>
      <c r="E11" s="241"/>
      <c r="F11" s="241"/>
      <c r="G11" s="241"/>
      <c r="H11" s="241"/>
      <c r="I11" s="241"/>
      <c r="J11" s="241"/>
      <c r="K11" s="241"/>
      <c r="L11" s="241"/>
      <c r="M11" s="241"/>
      <c r="N11" s="241"/>
      <c r="O11" s="241"/>
      <c r="P11" s="241"/>
      <c r="Q11" s="241"/>
      <c r="R11" s="241"/>
      <c r="S11" s="241"/>
      <c r="T11" s="241"/>
      <c r="U11" s="241"/>
      <c r="V11" s="241"/>
    </row>
    <row r="12" ht="16.5" customHeight="1" spans="1:22">
      <c r="A12" s="241" t="s">
        <v>9</v>
      </c>
      <c r="B12" s="241"/>
      <c r="C12" s="241"/>
      <c r="D12" s="241"/>
      <c r="E12" s="241"/>
      <c r="F12" s="241"/>
      <c r="G12" s="241"/>
      <c r="H12" s="241"/>
      <c r="I12" s="241"/>
      <c r="J12" s="241"/>
      <c r="K12" s="241"/>
      <c r="L12" s="241"/>
      <c r="M12" s="241"/>
      <c r="N12" s="241"/>
      <c r="O12" s="241"/>
      <c r="P12" s="241"/>
      <c r="Q12" s="241"/>
      <c r="R12" s="241"/>
      <c r="S12" s="241"/>
      <c r="T12" s="241"/>
      <c r="U12" s="241"/>
      <c r="V12" s="241"/>
    </row>
    <row r="13" ht="16.5" customHeight="1" spans="1:15">
      <c r="A13" s="241" t="s">
        <v>10</v>
      </c>
      <c r="B13" s="241"/>
      <c r="C13" s="241"/>
      <c r="D13" s="241"/>
      <c r="E13" s="241"/>
      <c r="F13" s="241"/>
      <c r="G13" s="241"/>
      <c r="H13" s="241"/>
      <c r="I13" s="241"/>
      <c r="J13" s="241"/>
      <c r="K13" s="241"/>
      <c r="L13" s="241"/>
      <c r="M13" s="241"/>
      <c r="N13" s="241"/>
      <c r="O13" s="241"/>
    </row>
    <row r="14" ht="16.5" customHeight="1" spans="1:15">
      <c r="A14" s="241" t="s">
        <v>11</v>
      </c>
      <c r="B14" s="242"/>
      <c r="C14" s="242"/>
      <c r="D14" s="242"/>
      <c r="E14" s="242"/>
      <c r="F14" s="242"/>
      <c r="G14" s="242"/>
      <c r="H14" s="242"/>
      <c r="I14" s="242"/>
      <c r="J14" s="242"/>
      <c r="K14" s="242"/>
      <c r="L14" s="241"/>
      <c r="M14" s="241"/>
      <c r="N14" s="241"/>
      <c r="O14" s="241"/>
    </row>
    <row r="15" ht="16.5" customHeight="1" spans="1:256">
      <c r="A15" s="243" t="s">
        <v>12</v>
      </c>
      <c r="B15" s="243"/>
      <c r="C15" s="243"/>
      <c r="D15" s="243"/>
      <c r="E15" s="243"/>
      <c r="F15" s="243"/>
      <c r="G15" s="243"/>
      <c r="H15" s="243"/>
      <c r="I15" s="243"/>
      <c r="J15" s="243"/>
      <c r="K15" s="243"/>
      <c r="L15" s="243"/>
      <c r="M15" s="243" t="s">
        <v>13</v>
      </c>
      <c r="N15" s="243"/>
      <c r="O15" s="243"/>
      <c r="P15" s="243"/>
      <c r="Q15" s="243"/>
      <c r="R15" s="243"/>
      <c r="S15" s="243"/>
      <c r="T15" s="243"/>
      <c r="U15" s="243"/>
      <c r="V15" s="243"/>
      <c r="W15" s="243"/>
      <c r="X15" s="243"/>
      <c r="Y15" s="243"/>
      <c r="Z15" s="243"/>
      <c r="AA15" s="243"/>
      <c r="AB15" s="243"/>
      <c r="AC15" s="243"/>
      <c r="AD15" s="243"/>
      <c r="AE15" s="243"/>
      <c r="AF15" s="243"/>
      <c r="AG15" s="243"/>
      <c r="AH15" s="243"/>
      <c r="AI15" s="243"/>
      <c r="AJ15" s="243"/>
      <c r="AK15" s="243"/>
      <c r="AL15" s="243"/>
      <c r="AM15" s="243"/>
      <c r="AN15" s="243"/>
      <c r="AO15" s="243"/>
      <c r="AP15" s="243"/>
      <c r="AQ15" s="243"/>
      <c r="AR15" s="243"/>
      <c r="AS15" s="243"/>
      <c r="AT15" s="243"/>
      <c r="AU15" s="243"/>
      <c r="AV15" s="243"/>
      <c r="AW15" s="243"/>
      <c r="AX15" s="243"/>
      <c r="AY15" s="243"/>
      <c r="AZ15" s="243"/>
      <c r="BA15" s="243"/>
      <c r="BB15" s="243"/>
      <c r="BC15" s="243"/>
      <c r="BD15" s="243"/>
      <c r="BE15" s="243"/>
      <c r="BF15" s="243"/>
      <c r="BG15" s="243"/>
      <c r="BH15" s="243"/>
      <c r="BI15" s="243"/>
      <c r="BJ15" s="243"/>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O15" s="243"/>
      <c r="DP15" s="243"/>
      <c r="DQ15" s="243"/>
      <c r="DR15" s="243"/>
      <c r="DS15" s="243"/>
      <c r="DT15" s="243"/>
      <c r="DU15" s="243"/>
      <c r="DV15" s="243"/>
      <c r="DW15" s="243"/>
      <c r="DX15" s="243"/>
      <c r="DY15" s="243"/>
      <c r="DZ15" s="243"/>
      <c r="EA15" s="243"/>
      <c r="EB15" s="243"/>
      <c r="EC15" s="243"/>
      <c r="ED15" s="243"/>
      <c r="EE15" s="243"/>
      <c r="EF15" s="243"/>
      <c r="EG15" s="243"/>
      <c r="EH15" s="243"/>
      <c r="EI15" s="243"/>
      <c r="EJ15" s="243"/>
      <c r="EK15" s="243"/>
      <c r="EL15" s="243"/>
      <c r="EM15" s="243"/>
      <c r="EN15" s="243"/>
      <c r="EO15" s="243"/>
      <c r="EP15" s="243"/>
      <c r="EQ15" s="243"/>
      <c r="ER15" s="243"/>
      <c r="ES15" s="243"/>
      <c r="ET15" s="243"/>
      <c r="EU15" s="243"/>
      <c r="EV15" s="243"/>
      <c r="EW15" s="243"/>
      <c r="EX15" s="243"/>
      <c r="EY15" s="243"/>
      <c r="EZ15" s="243"/>
      <c r="FA15" s="243"/>
      <c r="FB15" s="243"/>
      <c r="FC15" s="243"/>
      <c r="FD15" s="243"/>
      <c r="FE15" s="243"/>
      <c r="FF15" s="243"/>
      <c r="FG15" s="243"/>
      <c r="FH15" s="243"/>
      <c r="FI15" s="243"/>
      <c r="FJ15" s="243"/>
      <c r="FK15" s="243"/>
      <c r="FL15" s="243"/>
      <c r="FM15" s="243"/>
      <c r="FN15" s="243"/>
      <c r="FO15" s="243"/>
      <c r="FP15" s="243"/>
      <c r="FQ15" s="243"/>
      <c r="FR15" s="243"/>
      <c r="FS15" s="243"/>
      <c r="FT15" s="243"/>
      <c r="FU15" s="243"/>
      <c r="FV15" s="243"/>
      <c r="FW15" s="243"/>
      <c r="FX15" s="243"/>
      <c r="FY15" s="243"/>
      <c r="FZ15" s="243"/>
      <c r="GA15" s="243"/>
      <c r="GB15" s="243"/>
      <c r="GC15" s="243"/>
      <c r="GD15" s="243"/>
      <c r="GE15" s="243"/>
      <c r="GF15" s="243"/>
      <c r="GG15" s="243"/>
      <c r="GH15" s="243"/>
      <c r="GI15" s="243"/>
      <c r="GJ15" s="243"/>
      <c r="GK15" s="243"/>
      <c r="GL15" s="243"/>
      <c r="GM15" s="243"/>
      <c r="GN15" s="243"/>
      <c r="GO15" s="243"/>
      <c r="GP15" s="243"/>
      <c r="GQ15" s="243"/>
      <c r="GR15" s="243"/>
      <c r="GS15" s="243"/>
      <c r="GT15" s="243"/>
      <c r="GU15" s="243"/>
      <c r="GV15" s="243"/>
      <c r="GW15" s="243"/>
      <c r="GX15" s="243"/>
      <c r="GY15" s="243"/>
      <c r="GZ15" s="243"/>
      <c r="HA15" s="243"/>
      <c r="HB15" s="243"/>
      <c r="HC15" s="243"/>
      <c r="HD15" s="243"/>
      <c r="HE15" s="243"/>
      <c r="HF15" s="243"/>
      <c r="HG15" s="243"/>
      <c r="HH15" s="243"/>
      <c r="HI15" s="243"/>
      <c r="HJ15" s="243"/>
      <c r="HK15" s="243"/>
      <c r="HL15" s="243"/>
      <c r="HM15" s="243"/>
      <c r="HN15" s="243"/>
      <c r="HO15" s="243"/>
      <c r="HP15" s="243"/>
      <c r="HQ15" s="243"/>
      <c r="HR15" s="243"/>
      <c r="HS15" s="243"/>
      <c r="HT15" s="243"/>
      <c r="HU15" s="243"/>
      <c r="HV15" s="243"/>
      <c r="HW15" s="243"/>
      <c r="HX15" s="243"/>
      <c r="HY15" s="243"/>
      <c r="HZ15" s="243"/>
      <c r="IA15" s="243"/>
      <c r="IB15" s="243"/>
      <c r="IC15" s="243"/>
      <c r="ID15" s="243"/>
      <c r="IE15" s="243"/>
      <c r="IF15" s="243"/>
      <c r="IG15" s="243"/>
      <c r="IH15" s="243"/>
      <c r="II15" s="243"/>
      <c r="IJ15" s="243"/>
      <c r="IK15" s="243"/>
      <c r="IL15" s="243"/>
      <c r="IM15" s="243"/>
      <c r="IN15" s="243"/>
      <c r="IO15" s="243"/>
      <c r="IP15" s="243"/>
      <c r="IQ15" s="243"/>
      <c r="IR15" s="243"/>
      <c r="IS15" s="243"/>
      <c r="IT15" s="243"/>
      <c r="IU15" s="243"/>
      <c r="IV15" s="243"/>
    </row>
    <row r="16" ht="16.5" customHeight="1" spans="1:256">
      <c r="A16" s="243"/>
      <c r="B16" s="243"/>
      <c r="C16" s="243"/>
      <c r="D16" s="243"/>
      <c r="E16" s="243"/>
      <c r="F16" s="243"/>
      <c r="G16" s="243"/>
      <c r="H16" s="243"/>
      <c r="I16" s="243"/>
      <c r="J16" s="243"/>
      <c r="K16" s="243"/>
      <c r="L16" s="243"/>
      <c r="M16" s="243"/>
      <c r="N16" s="243"/>
      <c r="O16" s="243"/>
      <c r="P16" s="243"/>
      <c r="Q16" s="243"/>
      <c r="R16" s="243"/>
      <c r="S16" s="243"/>
      <c r="T16" s="243"/>
      <c r="U16" s="243"/>
      <c r="V16" s="243"/>
      <c r="W16" s="243"/>
      <c r="X16" s="243"/>
      <c r="Y16" s="243"/>
      <c r="Z16" s="243"/>
      <c r="AA16" s="243"/>
      <c r="AB16" s="243"/>
      <c r="AC16" s="243"/>
      <c r="AD16" s="243"/>
      <c r="AE16" s="243"/>
      <c r="AF16" s="243"/>
      <c r="AG16" s="243"/>
      <c r="AH16" s="243"/>
      <c r="AI16" s="243"/>
      <c r="AJ16" s="243"/>
      <c r="AK16" s="243"/>
      <c r="AL16" s="243"/>
      <c r="AM16" s="243"/>
      <c r="AN16" s="243"/>
      <c r="AO16" s="243"/>
      <c r="AP16" s="243"/>
      <c r="AQ16" s="243"/>
      <c r="AR16" s="243"/>
      <c r="AS16" s="243"/>
      <c r="AT16" s="243"/>
      <c r="AU16" s="243"/>
      <c r="AV16" s="243"/>
      <c r="AW16" s="243"/>
      <c r="AX16" s="243"/>
      <c r="AY16" s="243"/>
      <c r="AZ16" s="243"/>
      <c r="BA16" s="243"/>
      <c r="BB16" s="243"/>
      <c r="BC16" s="243"/>
      <c r="BD16" s="243"/>
      <c r="BE16" s="243"/>
      <c r="BF16" s="243"/>
      <c r="BG16" s="243"/>
      <c r="BH16" s="243"/>
      <c r="BI16" s="243"/>
      <c r="BJ16" s="243"/>
      <c r="BK16" s="243"/>
      <c r="BL16" s="243"/>
      <c r="BM16" s="243"/>
      <c r="BN16" s="243"/>
      <c r="BO16" s="243"/>
      <c r="BP16" s="243"/>
      <c r="BQ16" s="243"/>
      <c r="BR16" s="243"/>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O16" s="243"/>
      <c r="DP16" s="243"/>
      <c r="DQ16" s="243"/>
      <c r="DR16" s="243"/>
      <c r="DS16" s="243"/>
      <c r="DT16" s="243"/>
      <c r="DU16" s="243"/>
      <c r="DV16" s="243"/>
      <c r="DW16" s="243"/>
      <c r="DX16" s="243"/>
      <c r="DY16" s="243"/>
      <c r="DZ16" s="243"/>
      <c r="EA16" s="243"/>
      <c r="EB16" s="243"/>
      <c r="EC16" s="243"/>
      <c r="ED16" s="243"/>
      <c r="EE16" s="243"/>
      <c r="EF16" s="243"/>
      <c r="EG16" s="243"/>
      <c r="EH16" s="243"/>
      <c r="EI16" s="243"/>
      <c r="EJ16" s="243"/>
      <c r="EK16" s="243"/>
      <c r="EL16" s="243"/>
      <c r="EM16" s="243"/>
      <c r="EN16" s="243"/>
      <c r="EO16" s="243"/>
      <c r="EP16" s="243"/>
      <c r="EQ16" s="243"/>
      <c r="ER16" s="243"/>
      <c r="ES16" s="243"/>
      <c r="ET16" s="243"/>
      <c r="EU16" s="243"/>
      <c r="EV16" s="243"/>
      <c r="EW16" s="243"/>
      <c r="EX16" s="243"/>
      <c r="EY16" s="243"/>
      <c r="EZ16" s="243"/>
      <c r="FA16" s="243"/>
      <c r="FB16" s="243"/>
      <c r="FC16" s="243"/>
      <c r="FD16" s="243"/>
      <c r="FE16" s="243"/>
      <c r="FF16" s="243"/>
      <c r="FG16" s="243"/>
      <c r="FH16" s="243"/>
      <c r="FI16" s="243"/>
      <c r="FJ16" s="243"/>
      <c r="FK16" s="243"/>
      <c r="FL16" s="243"/>
      <c r="FM16" s="243"/>
      <c r="FN16" s="243"/>
      <c r="FO16" s="243"/>
      <c r="FP16" s="243"/>
      <c r="FQ16" s="243"/>
      <c r="FR16" s="243"/>
      <c r="FS16" s="243"/>
      <c r="FT16" s="243"/>
      <c r="FU16" s="243"/>
      <c r="FV16" s="243"/>
      <c r="FW16" s="243"/>
      <c r="FX16" s="243"/>
      <c r="FY16" s="243"/>
      <c r="FZ16" s="243"/>
      <c r="GA16" s="243"/>
      <c r="GB16" s="243"/>
      <c r="GC16" s="243"/>
      <c r="GD16" s="243"/>
      <c r="GE16" s="243"/>
      <c r="GF16" s="243"/>
      <c r="GG16" s="243"/>
      <c r="GH16" s="243"/>
      <c r="GI16" s="243"/>
      <c r="GJ16" s="243"/>
      <c r="GK16" s="243"/>
      <c r="GL16" s="243"/>
      <c r="GM16" s="243"/>
      <c r="GN16" s="243"/>
      <c r="GO16" s="243"/>
      <c r="GP16" s="243"/>
      <c r="GQ16" s="243"/>
      <c r="GR16" s="243"/>
      <c r="GS16" s="243"/>
      <c r="GT16" s="243"/>
      <c r="GU16" s="243"/>
      <c r="GV16" s="243"/>
      <c r="GW16" s="243"/>
      <c r="GX16" s="243"/>
      <c r="GY16" s="243"/>
      <c r="GZ16" s="243"/>
      <c r="HA16" s="243"/>
      <c r="HB16" s="243"/>
      <c r="HC16" s="243"/>
      <c r="HD16" s="243"/>
      <c r="HE16" s="243"/>
      <c r="HF16" s="243"/>
      <c r="HG16" s="243"/>
      <c r="HH16" s="243"/>
      <c r="HI16" s="243"/>
      <c r="HJ16" s="243"/>
      <c r="HK16" s="243"/>
      <c r="HL16" s="243"/>
      <c r="HM16" s="243"/>
      <c r="HN16" s="243"/>
      <c r="HO16" s="243"/>
      <c r="HP16" s="243"/>
      <c r="HQ16" s="243"/>
      <c r="HR16" s="243"/>
      <c r="HS16" s="243"/>
      <c r="HT16" s="243"/>
      <c r="HU16" s="243"/>
      <c r="HV16" s="243"/>
      <c r="HW16" s="243"/>
      <c r="HX16" s="243"/>
      <c r="HY16" s="243"/>
      <c r="HZ16" s="243"/>
      <c r="IA16" s="243"/>
      <c r="IB16" s="243"/>
      <c r="IC16" s="243"/>
      <c r="ID16" s="243"/>
      <c r="IE16" s="243"/>
      <c r="IF16" s="243"/>
      <c r="IG16" s="243"/>
      <c r="IH16" s="243"/>
      <c r="II16" s="243"/>
      <c r="IJ16" s="243"/>
      <c r="IK16" s="243"/>
      <c r="IL16" s="243"/>
      <c r="IM16" s="243"/>
      <c r="IN16" s="243"/>
      <c r="IO16" s="243"/>
      <c r="IP16" s="243"/>
      <c r="IQ16" s="243"/>
      <c r="IR16" s="243"/>
      <c r="IS16" s="243"/>
      <c r="IT16" s="243"/>
      <c r="IU16" s="243"/>
      <c r="IV16" s="243"/>
    </row>
    <row r="17" ht="16.5" customHeight="1" spans="1:256">
      <c r="A17" s="242" t="s">
        <v>14</v>
      </c>
      <c r="B17" s="242"/>
      <c r="C17" s="242"/>
      <c r="D17" s="242"/>
      <c r="E17" s="242"/>
      <c r="F17" s="242"/>
      <c r="G17" s="242"/>
      <c r="H17" s="242"/>
      <c r="I17" s="242"/>
      <c r="J17" s="242"/>
      <c r="K17" s="242"/>
      <c r="L17" s="242"/>
      <c r="M17" s="242"/>
      <c r="N17" s="242"/>
      <c r="O17" s="242"/>
      <c r="P17" s="242"/>
      <c r="Q17" s="242"/>
      <c r="R17" s="242"/>
      <c r="S17" s="242"/>
      <c r="T17" s="242"/>
      <c r="U17" s="242"/>
      <c r="V17" s="243"/>
      <c r="W17" s="243"/>
      <c r="X17" s="243"/>
      <c r="Y17" s="243"/>
      <c r="Z17" s="243"/>
      <c r="AA17" s="243"/>
      <c r="AB17" s="243"/>
      <c r="AC17" s="243"/>
      <c r="AD17" s="243"/>
      <c r="AE17" s="243"/>
      <c r="AF17" s="243"/>
      <c r="AG17" s="243"/>
      <c r="AH17" s="243"/>
      <c r="AI17" s="243"/>
      <c r="AJ17" s="243"/>
      <c r="AK17" s="243"/>
      <c r="AL17" s="243"/>
      <c r="AM17" s="243"/>
      <c r="AN17" s="243"/>
      <c r="AO17" s="243"/>
      <c r="AP17" s="243"/>
      <c r="AQ17" s="243"/>
      <c r="AR17" s="243"/>
      <c r="AS17" s="243"/>
      <c r="AT17" s="243"/>
      <c r="AU17" s="243"/>
      <c r="AV17" s="243"/>
      <c r="AW17" s="243"/>
      <c r="AX17" s="243"/>
      <c r="AY17" s="243"/>
      <c r="AZ17" s="243"/>
      <c r="BA17" s="243"/>
      <c r="BB17" s="243"/>
      <c r="BC17" s="243"/>
      <c r="BD17" s="243"/>
      <c r="BE17" s="243"/>
      <c r="BF17" s="243"/>
      <c r="BG17" s="243"/>
      <c r="BH17" s="243"/>
      <c r="BI17" s="243"/>
      <c r="BJ17" s="243"/>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O17" s="243"/>
      <c r="DP17" s="243"/>
      <c r="DQ17" s="243"/>
      <c r="DR17" s="243"/>
      <c r="DS17" s="243"/>
      <c r="DT17" s="243"/>
      <c r="DU17" s="243"/>
      <c r="DV17" s="243"/>
      <c r="DW17" s="243"/>
      <c r="DX17" s="243"/>
      <c r="DY17" s="243"/>
      <c r="DZ17" s="243"/>
      <c r="EA17" s="243"/>
      <c r="EB17" s="243"/>
      <c r="EC17" s="243"/>
      <c r="ED17" s="243"/>
      <c r="EE17" s="243"/>
      <c r="EF17" s="243"/>
      <c r="EG17" s="243"/>
      <c r="EH17" s="243"/>
      <c r="EI17" s="243"/>
      <c r="EJ17" s="243"/>
      <c r="EK17" s="243"/>
      <c r="EL17" s="243"/>
      <c r="EM17" s="243"/>
      <c r="EN17" s="243"/>
      <c r="EO17" s="243"/>
      <c r="EP17" s="243"/>
      <c r="EQ17" s="243"/>
      <c r="ER17" s="243"/>
      <c r="ES17" s="243"/>
      <c r="ET17" s="243"/>
      <c r="EU17" s="243"/>
      <c r="EV17" s="243"/>
      <c r="EW17" s="243"/>
      <c r="EX17" s="243"/>
      <c r="EY17" s="243"/>
      <c r="EZ17" s="243"/>
      <c r="FA17" s="243"/>
      <c r="FB17" s="243"/>
      <c r="FC17" s="243"/>
      <c r="FD17" s="243"/>
      <c r="FE17" s="243"/>
      <c r="FF17" s="243"/>
      <c r="FG17" s="243"/>
      <c r="FH17" s="243"/>
      <c r="FI17" s="243"/>
      <c r="FJ17" s="243"/>
      <c r="FK17" s="243"/>
      <c r="FL17" s="243"/>
      <c r="FM17" s="243"/>
      <c r="FN17" s="243"/>
      <c r="FO17" s="243"/>
      <c r="FP17" s="243"/>
      <c r="FQ17" s="243"/>
      <c r="FR17" s="243"/>
      <c r="FS17" s="243"/>
      <c r="FT17" s="243"/>
      <c r="FU17" s="243"/>
      <c r="FV17" s="243"/>
      <c r="FW17" s="243"/>
      <c r="FX17" s="243"/>
      <c r="FY17" s="243"/>
      <c r="FZ17" s="243"/>
      <c r="GA17" s="243"/>
      <c r="GB17" s="243"/>
      <c r="GC17" s="243"/>
      <c r="GD17" s="243"/>
      <c r="GE17" s="243"/>
      <c r="GF17" s="243"/>
      <c r="GG17" s="243"/>
      <c r="GH17" s="243"/>
      <c r="GI17" s="243"/>
      <c r="GJ17" s="243"/>
      <c r="GK17" s="243"/>
      <c r="GL17" s="243"/>
      <c r="GM17" s="243"/>
      <c r="GN17" s="243"/>
      <c r="GO17" s="243"/>
      <c r="GP17" s="243"/>
      <c r="GQ17" s="243"/>
      <c r="GR17" s="243"/>
      <c r="GS17" s="243"/>
      <c r="GT17" s="243"/>
      <c r="GU17" s="243"/>
      <c r="GV17" s="243"/>
      <c r="GW17" s="243"/>
      <c r="GX17" s="243"/>
      <c r="GY17" s="243"/>
      <c r="GZ17" s="243"/>
      <c r="HA17" s="243"/>
      <c r="HB17" s="243"/>
      <c r="HC17" s="243"/>
      <c r="HD17" s="243"/>
      <c r="HE17" s="243"/>
      <c r="HF17" s="243"/>
      <c r="HG17" s="243"/>
      <c r="HH17" s="243"/>
      <c r="HI17" s="243"/>
      <c r="HJ17" s="243"/>
      <c r="HK17" s="243"/>
      <c r="HL17" s="243"/>
      <c r="HM17" s="243"/>
      <c r="HN17" s="243"/>
      <c r="HO17" s="243"/>
      <c r="HP17" s="243"/>
      <c r="HQ17" s="243"/>
      <c r="HR17" s="243"/>
      <c r="HS17" s="243"/>
      <c r="HT17" s="243"/>
      <c r="HU17" s="243"/>
      <c r="HV17" s="243"/>
      <c r="HW17" s="243"/>
      <c r="HX17" s="243"/>
      <c r="HY17" s="243"/>
      <c r="HZ17" s="243"/>
      <c r="IA17" s="243"/>
      <c r="IB17" s="243"/>
      <c r="IC17" s="243"/>
      <c r="ID17" s="243"/>
      <c r="IE17" s="243"/>
      <c r="IF17" s="243"/>
      <c r="IG17" s="243"/>
      <c r="IH17" s="243"/>
      <c r="II17" s="243"/>
      <c r="IJ17" s="243"/>
      <c r="IK17" s="243"/>
      <c r="IL17" s="243"/>
      <c r="IM17" s="243"/>
      <c r="IN17" s="243"/>
      <c r="IO17" s="243"/>
      <c r="IP17" s="243"/>
      <c r="IQ17" s="243"/>
      <c r="IR17" s="243"/>
      <c r="IS17" s="243"/>
      <c r="IT17" s="243"/>
      <c r="IU17" s="243"/>
      <c r="IV17" s="243"/>
    </row>
    <row r="18" ht="16.5" customHeight="1" spans="1:1">
      <c r="A18" s="239" t="s">
        <v>15</v>
      </c>
    </row>
    <row r="19" ht="16.5" customHeight="1" spans="1:1">
      <c r="A19" s="239" t="s">
        <v>16</v>
      </c>
    </row>
    <row r="20" ht="16.5" customHeight="1" spans="1:21">
      <c r="A20" s="243" t="s">
        <v>17</v>
      </c>
      <c r="B20" s="243"/>
      <c r="C20" s="243"/>
      <c r="D20" s="243"/>
      <c r="E20" s="243"/>
      <c r="F20" s="243"/>
      <c r="G20" s="243"/>
      <c r="H20" s="243"/>
      <c r="I20" s="243"/>
      <c r="J20" s="243"/>
      <c r="K20" s="243"/>
      <c r="L20" s="243"/>
      <c r="M20" s="243"/>
      <c r="N20" s="243"/>
      <c r="O20" s="243"/>
      <c r="P20" s="243"/>
      <c r="Q20" s="243"/>
      <c r="R20" s="243"/>
      <c r="S20" s="243"/>
      <c r="T20" s="243"/>
      <c r="U20" s="243"/>
    </row>
    <row r="21" ht="16.5" customHeight="1" spans="1:21">
      <c r="A21" s="243"/>
      <c r="B21" s="243"/>
      <c r="C21" s="243"/>
      <c r="D21" s="243"/>
      <c r="E21" s="243"/>
      <c r="F21" s="243"/>
      <c r="G21" s="243"/>
      <c r="H21" s="243"/>
      <c r="I21" s="243"/>
      <c r="J21" s="243"/>
      <c r="K21" s="243"/>
      <c r="L21" s="243"/>
      <c r="M21" s="243"/>
      <c r="N21" s="243"/>
      <c r="O21" s="243"/>
      <c r="P21" s="243"/>
      <c r="Q21" s="243"/>
      <c r="R21" s="243"/>
      <c r="S21" s="243"/>
      <c r="T21" s="243"/>
      <c r="U21" s="243"/>
    </row>
    <row r="22" ht="16.5" customHeight="1" spans="1:16">
      <c r="A22" s="239" t="s">
        <v>18</v>
      </c>
      <c r="B22" s="239"/>
      <c r="C22" s="239"/>
      <c r="D22" s="239"/>
      <c r="E22" s="239"/>
      <c r="F22" s="240"/>
      <c r="G22" s="239"/>
      <c r="H22" s="239"/>
      <c r="I22" s="239"/>
      <c r="J22" s="239"/>
      <c r="K22" s="239"/>
      <c r="L22" s="239"/>
      <c r="M22" s="239"/>
      <c r="N22" s="239"/>
      <c r="O22" s="239"/>
      <c r="P22" s="239"/>
    </row>
    <row r="23" ht="16.5" customHeight="1" spans="1:20">
      <c r="A23" s="241" t="s">
        <v>19</v>
      </c>
      <c r="B23" s="241"/>
      <c r="C23" s="241"/>
      <c r="D23" s="241"/>
      <c r="E23" s="241"/>
      <c r="F23" s="241"/>
      <c r="G23" s="241"/>
      <c r="H23" s="241"/>
      <c r="I23" s="241"/>
      <c r="J23" s="241"/>
      <c r="K23" s="241"/>
      <c r="L23" s="241"/>
      <c r="M23" s="241"/>
      <c r="N23" s="241"/>
      <c r="O23" s="241"/>
      <c r="P23" s="241"/>
      <c r="Q23" s="241"/>
      <c r="R23" s="241"/>
      <c r="S23" s="241"/>
      <c r="T23" s="241"/>
    </row>
    <row r="24" ht="16.5" customHeight="1" spans="1:15">
      <c r="A24" s="239" t="s">
        <v>20</v>
      </c>
      <c r="B24" s="239"/>
      <c r="C24" s="239"/>
      <c r="D24" s="239"/>
      <c r="E24" s="239"/>
      <c r="F24" s="240"/>
      <c r="G24" s="239"/>
      <c r="H24" s="239"/>
      <c r="I24" s="239"/>
      <c r="J24" s="239"/>
      <c r="K24" s="239"/>
      <c r="L24" s="239"/>
      <c r="M24" s="239"/>
      <c r="N24" s="239"/>
      <c r="O24" s="239"/>
    </row>
    <row r="25" ht="27.75" customHeight="1" spans="1:21">
      <c r="A25" s="239" t="s">
        <v>21</v>
      </c>
      <c r="B25" s="239"/>
      <c r="C25" s="239"/>
      <c r="D25" s="239"/>
      <c r="E25" s="239"/>
      <c r="F25" s="240"/>
      <c r="G25" s="239"/>
      <c r="H25" s="239"/>
      <c r="I25" s="239"/>
      <c r="J25" s="239"/>
      <c r="K25" s="239"/>
      <c r="L25" s="239"/>
      <c r="M25" s="239"/>
      <c r="N25" s="239"/>
      <c r="O25" s="239"/>
      <c r="P25" s="239"/>
      <c r="Q25" s="239"/>
      <c r="R25" s="239"/>
      <c r="S25" s="239"/>
      <c r="T25" s="239"/>
      <c r="U25" s="239"/>
    </row>
    <row r="26" ht="16.5" customHeight="1" spans="1:21">
      <c r="A26" s="239" t="s">
        <v>22</v>
      </c>
      <c r="B26" s="239"/>
      <c r="C26" s="239"/>
      <c r="D26" s="239"/>
      <c r="E26" s="239"/>
      <c r="F26" s="239"/>
      <c r="G26" s="239"/>
      <c r="H26" s="239"/>
      <c r="I26" s="239"/>
      <c r="J26" s="239"/>
      <c r="K26" s="239"/>
      <c r="L26" s="239"/>
      <c r="M26" s="239"/>
      <c r="N26" s="239"/>
      <c r="O26" s="239"/>
      <c r="P26" s="239"/>
      <c r="Q26" s="239"/>
      <c r="R26" s="239"/>
      <c r="S26" s="239"/>
      <c r="T26" s="239"/>
      <c r="U26" s="239"/>
    </row>
    <row r="27" ht="39" customHeight="1" spans="1:21">
      <c r="A27" s="237" t="s">
        <v>23</v>
      </c>
      <c r="B27" s="244"/>
      <c r="C27" s="244"/>
      <c r="D27" s="244"/>
      <c r="E27" s="244"/>
      <c r="F27" s="244"/>
      <c r="G27" s="244"/>
      <c r="H27" s="244"/>
      <c r="I27" s="244"/>
      <c r="J27" s="244"/>
      <c r="K27" s="244"/>
      <c r="L27" s="244"/>
      <c r="M27" s="244"/>
      <c r="N27" s="244"/>
      <c r="O27" s="244"/>
      <c r="P27" s="244"/>
      <c r="Q27" s="244"/>
      <c r="R27" s="244"/>
      <c r="S27" s="244"/>
      <c r="T27" s="244"/>
      <c r="U27" s="244"/>
    </row>
    <row r="28" ht="16.5" customHeight="1" spans="1:21">
      <c r="A28" s="239" t="s">
        <v>24</v>
      </c>
      <c r="B28" s="239"/>
      <c r="C28" s="239"/>
      <c r="D28" s="239"/>
      <c r="E28" s="239"/>
      <c r="F28" s="239"/>
      <c r="G28" s="239"/>
      <c r="H28" s="239"/>
      <c r="I28" s="239"/>
      <c r="J28" s="239"/>
      <c r="K28" s="239"/>
      <c r="L28" s="239"/>
      <c r="M28" s="239"/>
      <c r="N28" s="239"/>
      <c r="O28" s="239"/>
      <c r="P28" s="239"/>
      <c r="Q28" s="239"/>
      <c r="R28" s="239"/>
      <c r="S28" s="239"/>
      <c r="T28" s="239"/>
      <c r="U28" s="239"/>
    </row>
    <row r="29" ht="16.5" customHeight="1"/>
    <row r="30" ht="16.5" customHeight="1" spans="1:1">
      <c r="A30" s="236" t="s">
        <v>25</v>
      </c>
    </row>
    <row r="31" ht="16.5" customHeight="1" spans="1:21">
      <c r="A31" s="237" t="s">
        <v>2</v>
      </c>
      <c r="B31" s="238"/>
      <c r="C31" s="238"/>
      <c r="D31" s="238"/>
      <c r="E31" s="238"/>
      <c r="F31" s="238"/>
      <c r="G31" s="238"/>
      <c r="H31" s="238"/>
      <c r="I31" s="238"/>
      <c r="J31" s="238"/>
      <c r="K31" s="238"/>
      <c r="L31" s="238"/>
      <c r="M31" s="238"/>
      <c r="N31" s="238"/>
      <c r="O31" s="238"/>
      <c r="P31" s="238"/>
      <c r="Q31" s="238"/>
      <c r="R31" s="238"/>
      <c r="S31" s="238"/>
      <c r="T31" s="238"/>
      <c r="U31" s="238"/>
    </row>
    <row r="32" ht="12.75" spans="1:21">
      <c r="A32" s="238"/>
      <c r="B32" s="238"/>
      <c r="C32" s="238"/>
      <c r="D32" s="238"/>
      <c r="E32" s="238"/>
      <c r="F32" s="238"/>
      <c r="G32" s="238"/>
      <c r="H32" s="238"/>
      <c r="I32" s="238"/>
      <c r="J32" s="238"/>
      <c r="K32" s="238"/>
      <c r="L32" s="238"/>
      <c r="M32" s="238"/>
      <c r="N32" s="238"/>
      <c r="O32" s="238"/>
      <c r="P32" s="238"/>
      <c r="Q32" s="238"/>
      <c r="R32" s="238"/>
      <c r="S32" s="238"/>
      <c r="T32" s="238"/>
      <c r="U32" s="238"/>
    </row>
    <row r="33" customHeight="1" spans="1:1">
      <c r="A33" s="239" t="s">
        <v>4</v>
      </c>
    </row>
    <row r="34" customHeight="1" spans="1:1">
      <c r="A34" s="239" t="s">
        <v>6</v>
      </c>
    </row>
    <row r="35" ht="14.25" customHeight="1" spans="1:22">
      <c r="A35" s="241" t="s">
        <v>26</v>
      </c>
      <c r="B35" s="241"/>
      <c r="C35" s="241"/>
      <c r="D35" s="241"/>
      <c r="E35" s="241"/>
      <c r="F35" s="241"/>
      <c r="G35" s="241"/>
      <c r="H35" s="241"/>
      <c r="I35" s="241"/>
      <c r="J35" s="241"/>
      <c r="K35" s="241"/>
      <c r="L35" s="241"/>
      <c r="M35" s="241"/>
      <c r="N35" s="241"/>
      <c r="O35" s="241"/>
      <c r="P35" s="241"/>
      <c r="Q35" s="241"/>
      <c r="R35" s="241"/>
      <c r="S35" s="241"/>
      <c r="T35" s="241"/>
      <c r="U35" s="241"/>
      <c r="V35" s="241"/>
    </row>
    <row r="36" ht="14.25" customHeight="1" spans="1:15">
      <c r="A36" s="241" t="s">
        <v>27</v>
      </c>
      <c r="B36" s="241"/>
      <c r="C36" s="241"/>
      <c r="D36" s="241"/>
      <c r="E36" s="241"/>
      <c r="F36" s="241"/>
      <c r="G36" s="241"/>
      <c r="H36" s="241"/>
      <c r="I36" s="241"/>
      <c r="J36" s="241"/>
      <c r="K36" s="241"/>
      <c r="L36" s="241"/>
      <c r="M36" s="241"/>
      <c r="N36" s="241"/>
      <c r="O36" s="241"/>
    </row>
    <row r="37" ht="12.75" spans="1:21">
      <c r="A37" s="243" t="s">
        <v>12</v>
      </c>
      <c r="B37" s="243"/>
      <c r="C37" s="243"/>
      <c r="D37" s="243"/>
      <c r="E37" s="243"/>
      <c r="F37" s="243"/>
      <c r="G37" s="243"/>
      <c r="H37" s="243"/>
      <c r="I37" s="243"/>
      <c r="J37" s="243"/>
      <c r="K37" s="243"/>
      <c r="L37" s="243"/>
      <c r="M37" s="243" t="s">
        <v>13</v>
      </c>
      <c r="N37" s="243"/>
      <c r="O37" s="243"/>
      <c r="P37" s="243"/>
      <c r="Q37" s="243"/>
      <c r="R37" s="243"/>
      <c r="S37" s="243"/>
      <c r="T37" s="243"/>
      <c r="U37" s="243"/>
    </row>
    <row r="38" ht="12.75" spans="1:21">
      <c r="A38" s="243"/>
      <c r="B38" s="243"/>
      <c r="C38" s="243"/>
      <c r="D38" s="243"/>
      <c r="E38" s="243"/>
      <c r="F38" s="243"/>
      <c r="G38" s="243"/>
      <c r="H38" s="243"/>
      <c r="I38" s="243"/>
      <c r="J38" s="243"/>
      <c r="K38" s="243"/>
      <c r="L38" s="243"/>
      <c r="M38" s="243"/>
      <c r="N38" s="243"/>
      <c r="O38" s="243"/>
      <c r="P38" s="243"/>
      <c r="Q38" s="243"/>
      <c r="R38" s="243"/>
      <c r="S38" s="243"/>
      <c r="T38" s="243"/>
      <c r="U38" s="243"/>
    </row>
    <row r="39" customHeight="1" spans="1:1">
      <c r="A39" s="239" t="s">
        <v>28</v>
      </c>
    </row>
    <row r="40" ht="12.75" spans="1:21">
      <c r="A40" s="243" t="s">
        <v>17</v>
      </c>
      <c r="B40" s="243"/>
      <c r="C40" s="243"/>
      <c r="D40" s="243"/>
      <c r="E40" s="243"/>
      <c r="F40" s="243"/>
      <c r="G40" s="243"/>
      <c r="H40" s="243"/>
      <c r="I40" s="243"/>
      <c r="J40" s="243"/>
      <c r="K40" s="243"/>
      <c r="L40" s="243"/>
      <c r="M40" s="243"/>
      <c r="N40" s="243"/>
      <c r="O40" s="243"/>
      <c r="P40" s="243"/>
      <c r="Q40" s="243"/>
      <c r="R40" s="243"/>
      <c r="S40" s="243"/>
      <c r="T40" s="243"/>
      <c r="U40" s="243"/>
    </row>
    <row r="41" ht="12.75" spans="1:21">
      <c r="A41" s="243"/>
      <c r="B41" s="243"/>
      <c r="C41" s="243"/>
      <c r="D41" s="243"/>
      <c r="E41" s="243"/>
      <c r="F41" s="243"/>
      <c r="G41" s="243"/>
      <c r="H41" s="243"/>
      <c r="I41" s="243"/>
      <c r="J41" s="243"/>
      <c r="K41" s="243"/>
      <c r="L41" s="243"/>
      <c r="M41" s="243"/>
      <c r="N41" s="243"/>
      <c r="O41" s="243"/>
      <c r="P41" s="243"/>
      <c r="Q41" s="243"/>
      <c r="R41" s="243"/>
      <c r="S41" s="243"/>
      <c r="T41" s="243"/>
      <c r="U41" s="243"/>
    </row>
    <row r="42" customHeight="1" spans="1:1">
      <c r="A42" s="239" t="s">
        <v>29</v>
      </c>
    </row>
    <row r="43" customHeight="1" spans="1:1">
      <c r="A43" s="239" t="s">
        <v>20</v>
      </c>
    </row>
  </sheetData>
  <sheetProtection sheet="1" selectLockedCells="1" selectUnlockedCells="1" objects="1" scenarios="1"/>
  <mergeCells count="27">
    <mergeCell ref="A11:V11"/>
    <mergeCell ref="A12:P12"/>
    <mergeCell ref="A13:O13"/>
    <mergeCell ref="A14:K14"/>
    <mergeCell ref="A17:U17"/>
    <mergeCell ref="A23:T23"/>
    <mergeCell ref="A27:U27"/>
    <mergeCell ref="A35:V35"/>
    <mergeCell ref="A36:O36"/>
    <mergeCell ref="A15:U16"/>
    <mergeCell ref="V15:AP16"/>
    <mergeCell ref="AQ15:BK16"/>
    <mergeCell ref="BL15:CF16"/>
    <mergeCell ref="CG15:DA16"/>
    <mergeCell ref="DB15:DV16"/>
    <mergeCell ref="DW15:EQ16"/>
    <mergeCell ref="ER15:FL16"/>
    <mergeCell ref="FM15:GG16"/>
    <mergeCell ref="GH15:HB16"/>
    <mergeCell ref="HC15:HW16"/>
    <mergeCell ref="HX15:IR16"/>
    <mergeCell ref="A4:U5"/>
    <mergeCell ref="IS15:IV16"/>
    <mergeCell ref="A37:U38"/>
    <mergeCell ref="A40:U41"/>
    <mergeCell ref="A20:U21"/>
    <mergeCell ref="A31:U32"/>
  </mergeCells>
  <printOptions horizontalCentered="1"/>
  <pageMargins left="0.249305555555556" right="0.249305555555556" top="0.499305555555556" bottom="0.499305555555556" header="0.249305555555556" footer="0.249305555555556"/>
  <pageSetup paperSize="1" scale="70" orientation="landscape"/>
  <headerFooter>
    <oddFooter>&amp;R&amp;"宋体,常规"&amp;12&amp;F</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O41"/>
  <sheetViews>
    <sheetView zoomScale="75" zoomScaleNormal="75" topLeftCell="A10" workbookViewId="0">
      <selection activeCell="K14" sqref="K14:O14"/>
    </sheetView>
  </sheetViews>
  <sheetFormatPr defaultColWidth="9.14285714285714" defaultRowHeight="12.75"/>
  <cols>
    <col min="1" max="1" width="17" style="6" customWidth="1"/>
    <col min="2" max="2" width="18.2857142857143" style="6" customWidth="1"/>
    <col min="3" max="4" width="13.5714285714286" style="6" customWidth="1"/>
    <col min="5" max="5" width="13.2857142857143" style="6" customWidth="1"/>
    <col min="6" max="6" width="6.57142857142857" style="6" customWidth="1"/>
    <col min="7" max="7" width="3.28571428571429" style="6" customWidth="1"/>
    <col min="8" max="8" width="9.28571428571429" style="6" customWidth="1"/>
    <col min="9" max="9" width="11.1428571428571" style="6" customWidth="1"/>
    <col min="10" max="10" width="13.1428571428571" style="6" customWidth="1"/>
    <col min="11" max="11" width="13.8571428571429" style="6" customWidth="1"/>
    <col min="12" max="12" width="13.1428571428571" style="6" customWidth="1"/>
    <col min="13" max="13" width="11.8571428571429" style="6" customWidth="1"/>
    <col min="14" max="14" width="13.5714285714286" style="6" customWidth="1"/>
    <col min="15" max="15" width="12" style="6" customWidth="1"/>
    <col min="16" max="16384" width="9.14285714285714" style="6"/>
  </cols>
  <sheetData>
    <row r="1" s="1" customFormat="1" ht="36" customHeight="1" spans="1:15">
      <c r="A1" s="7" t="s">
        <v>180</v>
      </c>
      <c r="B1" s="7"/>
      <c r="C1" s="7"/>
      <c r="D1" s="7"/>
      <c r="E1" s="7"/>
      <c r="F1" s="7"/>
      <c r="G1" s="7"/>
      <c r="H1" s="7"/>
      <c r="I1" s="7"/>
      <c r="J1" s="7"/>
      <c r="K1" s="7"/>
      <c r="L1" s="7"/>
      <c r="M1" s="7"/>
      <c r="N1" s="7"/>
      <c r="O1" s="7"/>
    </row>
    <row r="2" s="2" customFormat="1" ht="24.75" customHeight="1" spans="1:15">
      <c r="A2" s="8" t="s">
        <v>181</v>
      </c>
      <c r="B2" s="8"/>
      <c r="C2" s="8"/>
      <c r="D2" s="8"/>
      <c r="E2" s="8"/>
      <c r="F2" s="8"/>
      <c r="G2" s="8"/>
      <c r="H2" s="8"/>
      <c r="I2" s="8"/>
      <c r="J2" s="8"/>
      <c r="K2" s="8"/>
      <c r="L2" s="8"/>
      <c r="M2" s="8"/>
      <c r="N2" s="8"/>
      <c r="O2" s="8"/>
    </row>
    <row r="3" s="1" customFormat="1" ht="20.1" customHeight="1" spans="1:15">
      <c r="A3" s="9" t="s">
        <v>182</v>
      </c>
      <c r="B3" s="9"/>
      <c r="C3" s="10"/>
      <c r="D3" s="11"/>
      <c r="E3" s="11"/>
      <c r="F3" s="11"/>
      <c r="G3" s="11"/>
      <c r="H3" s="12"/>
      <c r="I3" s="9" t="s">
        <v>183</v>
      </c>
      <c r="J3" s="9"/>
      <c r="K3" s="72"/>
      <c r="L3" s="73"/>
      <c r="M3" s="73"/>
      <c r="N3" s="73"/>
      <c r="O3" s="74"/>
    </row>
    <row r="4" s="1" customFormat="1" ht="20.1" customHeight="1" spans="1:15">
      <c r="A4" s="13" t="s">
        <v>184</v>
      </c>
      <c r="B4" s="13"/>
      <c r="C4" s="14" t="str">
        <f>'Data Sheet'!B3</f>
        <v>FUZHOU YUNFEI HOME DECOR CO.,LTD</v>
      </c>
      <c r="D4" s="14"/>
      <c r="E4" s="14"/>
      <c r="F4" s="14"/>
      <c r="G4" s="14"/>
      <c r="H4" s="15"/>
      <c r="I4" s="13" t="s">
        <v>185</v>
      </c>
      <c r="J4" s="13"/>
      <c r="K4" s="75">
        <f>'Data Sheet'!B9</f>
        <v>42090</v>
      </c>
      <c r="L4" s="76"/>
      <c r="M4" s="76"/>
      <c r="N4" s="76"/>
      <c r="O4" s="77"/>
    </row>
    <row r="5" s="3" customFormat="1" ht="20.1" customHeight="1" spans="1:15">
      <c r="A5" s="13" t="s">
        <v>186</v>
      </c>
      <c r="B5" s="16"/>
      <c r="C5" s="14" t="str">
        <f>'Data Sheet'!B4</f>
        <v>Sarah Ou</v>
      </c>
      <c r="D5" s="14"/>
      <c r="E5" s="14"/>
      <c r="F5" s="14"/>
      <c r="G5" s="14"/>
      <c r="H5" s="15"/>
      <c r="I5" s="13" t="s">
        <v>187</v>
      </c>
      <c r="J5" s="13"/>
      <c r="K5" s="75" t="str">
        <f>'Data Sheet'!B10</f>
        <v>sarah@yunfei.com.cn</v>
      </c>
      <c r="L5" s="76"/>
      <c r="M5" s="76"/>
      <c r="N5" s="76"/>
      <c r="O5" s="77"/>
    </row>
    <row r="6" s="3" customFormat="1" ht="20.1" customHeight="1" spans="1:15">
      <c r="A6" s="13" t="s">
        <v>38</v>
      </c>
      <c r="B6" s="16"/>
      <c r="C6" s="14" t="str">
        <f>'Data Sheet'!B5</f>
        <v>NIUTOUSHAN INDUSTRIAL ZONE,HONGWEI,MINHOU,FUZHOU,FUJIAN,CHINA</v>
      </c>
      <c r="D6" s="14"/>
      <c r="E6" s="14"/>
      <c r="F6" s="14"/>
      <c r="G6" s="14"/>
      <c r="H6" s="15"/>
      <c r="I6" s="13" t="s">
        <v>188</v>
      </c>
      <c r="J6" s="13"/>
      <c r="K6" s="75" t="str">
        <f>'Data Sheet'!B11</f>
        <v>lyonyunfei@vip.163.com</v>
      </c>
      <c r="L6" s="76"/>
      <c r="M6" s="76"/>
      <c r="N6" s="76"/>
      <c r="O6" s="77"/>
    </row>
    <row r="7" s="3" customFormat="1" ht="20.1" customHeight="1" spans="1:15">
      <c r="A7" s="13" t="s">
        <v>40</v>
      </c>
      <c r="B7" s="16"/>
      <c r="C7" s="14">
        <f>'Data Sheet'!B6</f>
        <v>0</v>
      </c>
      <c r="D7" s="14"/>
      <c r="E7" s="14"/>
      <c r="F7" s="14"/>
      <c r="G7" s="14"/>
      <c r="H7" s="15"/>
      <c r="I7" s="13" t="s">
        <v>189</v>
      </c>
      <c r="J7" s="13"/>
      <c r="K7" s="19" t="str">
        <f>'Data Sheet'!B12</f>
        <v>0086-591-62099910</v>
      </c>
      <c r="L7" s="20"/>
      <c r="M7" s="20"/>
      <c r="N7" s="20"/>
      <c r="O7" s="21"/>
    </row>
    <row r="8" s="3" customFormat="1" ht="20.1" customHeight="1" spans="1:15">
      <c r="A8" s="13" t="s">
        <v>41</v>
      </c>
      <c r="B8" s="16"/>
      <c r="C8" s="14">
        <f>'Data Sheet'!B7</f>
        <v>0</v>
      </c>
      <c r="D8" s="14"/>
      <c r="E8" s="14"/>
      <c r="F8" s="14"/>
      <c r="G8" s="14"/>
      <c r="H8" s="15"/>
      <c r="I8" s="13" t="s">
        <v>190</v>
      </c>
      <c r="J8" s="13"/>
      <c r="K8" s="19" t="str">
        <f>'Data Sheet'!B13</f>
        <v>0086-591-22976113</v>
      </c>
      <c r="L8" s="20"/>
      <c r="M8" s="20"/>
      <c r="N8" s="20"/>
      <c r="O8" s="21"/>
    </row>
    <row r="9" s="3" customFormat="1" ht="20.1" customHeight="1" spans="1:15">
      <c r="A9" s="13" t="s">
        <v>42</v>
      </c>
      <c r="B9" s="16"/>
      <c r="C9" s="14">
        <f>'Data Sheet'!B8</f>
        <v>0</v>
      </c>
      <c r="D9" s="14"/>
      <c r="E9" s="14"/>
      <c r="F9" s="14"/>
      <c r="G9" s="14"/>
      <c r="H9" s="15"/>
      <c r="I9" s="13" t="s">
        <v>191</v>
      </c>
      <c r="J9" s="13"/>
      <c r="K9" s="75" t="str">
        <f>'Data Sheet'!B15</f>
        <v>T/T</v>
      </c>
      <c r="L9" s="76"/>
      <c r="M9" s="76"/>
      <c r="N9" s="76"/>
      <c r="O9" s="77"/>
    </row>
    <row r="10" s="3" customFormat="1" ht="20.1" customHeight="1" spans="1:15">
      <c r="A10" s="13" t="s">
        <v>192</v>
      </c>
      <c r="B10" s="13"/>
      <c r="C10" s="17" t="str">
        <f>'Data Sheet'!B27</f>
        <v>15A5620</v>
      </c>
      <c r="D10" s="17"/>
      <c r="E10" s="17"/>
      <c r="F10" s="17"/>
      <c r="G10" s="17"/>
      <c r="H10" s="17"/>
      <c r="I10" s="13" t="s">
        <v>193</v>
      </c>
      <c r="J10" s="13"/>
      <c r="K10" s="75" t="str">
        <f>'Data Sheet'!X27</f>
        <v>Fuzhou</v>
      </c>
      <c r="L10" s="76"/>
      <c r="M10" s="76"/>
      <c r="N10" s="76"/>
      <c r="O10" s="77"/>
    </row>
    <row r="11" s="3" customFormat="1" ht="20.1" customHeight="1" spans="1:15">
      <c r="A11" s="9" t="s">
        <v>194</v>
      </c>
      <c r="B11" s="9"/>
      <c r="C11" s="18"/>
      <c r="D11" s="18"/>
      <c r="E11" s="18"/>
      <c r="F11" s="18"/>
      <c r="G11" s="18"/>
      <c r="H11" s="18"/>
      <c r="I11" s="13" t="s">
        <v>195</v>
      </c>
      <c r="J11" s="13"/>
      <c r="K11" s="75" t="str">
        <f>'Data Sheet'!B14</f>
        <v>China</v>
      </c>
      <c r="L11" s="76"/>
      <c r="M11" s="76"/>
      <c r="N11" s="76"/>
      <c r="O11" s="77"/>
    </row>
    <row r="12" s="2" customFormat="1" ht="35.25" customHeight="1" spans="1:15">
      <c r="A12" s="13" t="s">
        <v>196</v>
      </c>
      <c r="B12" s="13"/>
      <c r="C12" s="19" t="str">
        <f>'Data Sheet'!$Y$27</f>
        <v>MDF40%,RESIN3%,MIRROR55%</v>
      </c>
      <c r="D12" s="20"/>
      <c r="E12" s="20"/>
      <c r="F12" s="20"/>
      <c r="G12" s="20"/>
      <c r="H12" s="21"/>
      <c r="I12" s="48" t="s">
        <v>197</v>
      </c>
      <c r="J12" s="48"/>
      <c r="K12" s="19" t="str">
        <f>'Data Sheet'!Z27</f>
        <v>MDF</v>
      </c>
      <c r="L12" s="20"/>
      <c r="M12" s="20"/>
      <c r="N12" s="20"/>
      <c r="O12" s="21"/>
    </row>
    <row r="13" s="4" customFormat="1" ht="20.1" customHeight="1" spans="1:15">
      <c r="A13" s="13" t="s">
        <v>198</v>
      </c>
      <c r="B13" s="13"/>
      <c r="C13" s="22" t="str">
        <f>'Data Sheet'!$C$27</f>
        <v>Wood Framed wall mirror</v>
      </c>
      <c r="D13" s="23"/>
      <c r="E13" s="23"/>
      <c r="F13" s="23"/>
      <c r="G13" s="23"/>
      <c r="H13" s="24"/>
      <c r="I13" s="13" t="s">
        <v>199</v>
      </c>
      <c r="J13" s="13"/>
      <c r="K13" s="78">
        <f>IF('Data Sheet'!V17="Case Weight (kgs)",'Data Sheet'!V27*2.20462,'Data Sheet'!V27)</f>
        <v>23.5</v>
      </c>
      <c r="L13" s="79" t="s">
        <v>200</v>
      </c>
      <c r="M13" s="80"/>
      <c r="N13" s="78">
        <f>IF('Data Sheet'!W17="Item Weight (kgs)",'Data Sheet'!W27*2.20462,'Data Sheet'!W27)</f>
        <v>21.34</v>
      </c>
      <c r="O13" s="81"/>
    </row>
    <row r="14" s="5" customFormat="1" ht="20.1" customHeight="1" spans="1:15">
      <c r="A14" s="13" t="s">
        <v>168</v>
      </c>
      <c r="B14" s="13"/>
      <c r="C14" s="25" t="str">
        <f>'Data Sheet'!$D$27</f>
        <v>Gold</v>
      </c>
      <c r="D14" s="25"/>
      <c r="E14" s="25"/>
      <c r="F14" s="25"/>
      <c r="G14" s="25"/>
      <c r="H14" s="25"/>
      <c r="I14" s="82" t="s">
        <v>201</v>
      </c>
      <c r="J14" s="83"/>
      <c r="K14" s="84">
        <f>'Data Sheet'!$AA$27</f>
        <v>500</v>
      </c>
      <c r="L14" s="85"/>
      <c r="M14" s="85"/>
      <c r="N14" s="85"/>
      <c r="O14" s="86"/>
    </row>
    <row r="15" s="1" customFormat="1" ht="20.1" customHeight="1" spans="1:15">
      <c r="A15" s="13" t="s">
        <v>202</v>
      </c>
      <c r="B15" s="13"/>
      <c r="C15" s="26" t="str">
        <f>'Data Sheet'!$E$27</f>
        <v>EA</v>
      </c>
      <c r="D15" s="26"/>
      <c r="E15" s="27"/>
      <c r="F15" s="27"/>
      <c r="G15" s="27"/>
      <c r="H15" s="27"/>
      <c r="I15" s="48" t="s">
        <v>203</v>
      </c>
      <c r="J15" s="48"/>
      <c r="K15" s="19" t="str">
        <f>'Data Sheet'!$F$27</f>
        <v>Bubble bag+Styrofoam+Carton</v>
      </c>
      <c r="L15" s="20"/>
      <c r="M15" s="20"/>
      <c r="N15" s="20"/>
      <c r="O15" s="21"/>
    </row>
    <row r="16" s="1" customFormat="1" ht="20.1" customHeight="1" spans="1:15">
      <c r="A16" s="13" t="s">
        <v>204</v>
      </c>
      <c r="B16" s="13"/>
      <c r="C16" s="28">
        <f>IF('Data Sheet'!$L$18="(IN INCHES)",'Data Sheet'!L$27,'Data Sheet'!L$27*0.393701)</f>
        <v>39.57</v>
      </c>
      <c r="D16" s="28">
        <f>IF('Data Sheet'!$L$18="(IN INCHES)",'Data Sheet'!M$27,'Data Sheet'!M$27*0.393701)</f>
        <v>4.53</v>
      </c>
      <c r="E16" s="28">
        <f>IF('Data Sheet'!$L$18="(IN INCHES)",'Data Sheet'!N$27,'Data Sheet'!N$27*0.393701)</f>
        <v>32.68</v>
      </c>
      <c r="F16" s="29" t="s">
        <v>205</v>
      </c>
      <c r="G16" s="30"/>
      <c r="H16" s="31"/>
      <c r="I16" s="48" t="s">
        <v>206</v>
      </c>
      <c r="J16" s="48"/>
      <c r="K16" s="19" t="str">
        <f>'Data Sheet'!$AB$27</f>
        <v>60Days</v>
      </c>
      <c r="L16" s="20"/>
      <c r="M16" s="20"/>
      <c r="N16" s="20"/>
      <c r="O16" s="21"/>
    </row>
    <row r="17" s="1" customFormat="1" ht="20.1" customHeight="1" spans="1:15">
      <c r="A17" s="13" t="s">
        <v>207</v>
      </c>
      <c r="B17" s="13"/>
      <c r="C17" s="28">
        <f>IF('Data Sheet'!$L$18="(IN INCHES)",'Data Sheet'!O$27,'Data Sheet'!O$27*0.393701)</f>
        <v>0</v>
      </c>
      <c r="D17" s="28">
        <f>IF('Data Sheet'!$L$18="(IN INCHES)",'Data Sheet'!P$27,'Data Sheet'!P$27*0.393701)</f>
        <v>0</v>
      </c>
      <c r="E17" s="28">
        <f>IF('Data Sheet'!$L$18="(IN INCHES)",'Data Sheet'!Q$27,'Data Sheet'!Q$27*0.393701)</f>
        <v>0</v>
      </c>
      <c r="F17" s="29" t="s">
        <v>205</v>
      </c>
      <c r="G17" s="30"/>
      <c r="H17" s="31"/>
      <c r="I17" s="48" t="s">
        <v>208</v>
      </c>
      <c r="J17" s="48"/>
      <c r="K17" s="87" t="str">
        <f>'Data Sheet'!$AC$27</f>
        <v>No</v>
      </c>
      <c r="L17" s="88" t="s">
        <v>83</v>
      </c>
      <c r="M17" s="88"/>
      <c r="N17" s="89" t="str">
        <f>'Data Sheet'!$AD$27</f>
        <v>No</v>
      </c>
      <c r="O17" s="90"/>
    </row>
    <row r="18" s="1" customFormat="1" ht="20.1" customHeight="1" spans="1:15">
      <c r="A18" s="13" t="s">
        <v>209</v>
      </c>
      <c r="B18" s="13"/>
      <c r="C18" s="28">
        <f>IF('Data Sheet'!$L$18="(IN INCHES)",'Data Sheet'!R$27,'Data Sheet'!R$27*0.393701)</f>
        <v>27.37</v>
      </c>
      <c r="D18" s="28">
        <f>IF('Data Sheet'!$L$18="(IN INCHES)",'Data Sheet'!S$27,'Data Sheet'!S$27*0.393701)</f>
        <v>34.75</v>
      </c>
      <c r="E18" s="28">
        <f>IF('Data Sheet'!$L$18="(IN INCHES)",'Data Sheet'!T$27,'Data Sheet'!T$27*0.393701)</f>
        <v>2.25</v>
      </c>
      <c r="F18" s="29" t="s">
        <v>205</v>
      </c>
      <c r="G18" s="30"/>
      <c r="H18" s="31"/>
      <c r="I18" s="13" t="s">
        <v>210</v>
      </c>
      <c r="J18" s="13"/>
      <c r="K18" s="91" t="str">
        <f>'Data Sheet'!$AE$27</f>
        <v>Quotation Only</v>
      </c>
      <c r="L18" s="92"/>
      <c r="M18" s="92"/>
      <c r="N18" s="92"/>
      <c r="O18" s="93"/>
    </row>
    <row r="19" s="1" customFormat="1" ht="15" customHeight="1" spans="1:14">
      <c r="A19" s="32"/>
      <c r="B19" s="33"/>
      <c r="C19" s="33"/>
      <c r="D19" s="33"/>
      <c r="E19" s="33"/>
      <c r="F19" s="33"/>
      <c r="G19" s="33"/>
      <c r="H19" s="33"/>
      <c r="I19" s="33"/>
      <c r="J19" s="33"/>
      <c r="K19" s="33"/>
      <c r="L19" s="33"/>
      <c r="M19" s="33"/>
      <c r="N19" s="33"/>
    </row>
    <row r="20" s="1" customFormat="1" ht="22.5" customHeight="1" spans="1:15">
      <c r="A20" s="34" t="s">
        <v>211</v>
      </c>
      <c r="B20" s="35"/>
      <c r="C20" s="36"/>
      <c r="D20" s="36"/>
      <c r="E20" s="36"/>
      <c r="F20" s="37"/>
      <c r="G20" s="38"/>
      <c r="H20" s="39"/>
      <c r="I20" s="39"/>
      <c r="J20" s="39"/>
      <c r="K20" s="39"/>
      <c r="L20" s="39"/>
      <c r="M20" s="39"/>
      <c r="N20" s="39"/>
      <c r="O20" s="94"/>
    </row>
    <row r="21" s="1" customFormat="1" ht="22.5" customHeight="1" spans="1:15">
      <c r="A21" s="40" t="s">
        <v>212</v>
      </c>
      <c r="B21" s="41"/>
      <c r="C21" s="42"/>
      <c r="D21" s="43"/>
      <c r="E21" s="44"/>
      <c r="F21" s="45"/>
      <c r="G21" s="46"/>
      <c r="H21" s="47"/>
      <c r="I21" s="47"/>
      <c r="J21" s="47"/>
      <c r="K21" s="47"/>
      <c r="L21" s="47"/>
      <c r="M21" s="47"/>
      <c r="N21" s="47"/>
      <c r="O21" s="95"/>
    </row>
    <row r="22" s="1" customFormat="1" ht="22.5" customHeight="1" spans="1:15">
      <c r="A22" s="48" t="s">
        <v>213</v>
      </c>
      <c r="B22" s="49"/>
      <c r="C22" s="50">
        <f>IF('Data Sheet'!$G$18="(H.K. $)",'Data Sheet'!G27/7.75,'Data Sheet'!G27)</f>
        <v>34.5</v>
      </c>
      <c r="D22" s="50"/>
      <c r="E22" s="51" t="str">
        <f>'Data Sheet'!H27</f>
        <v>/EA</v>
      </c>
      <c r="F22" s="47"/>
      <c r="G22" s="46"/>
      <c r="H22" s="47"/>
      <c r="I22" s="47"/>
      <c r="J22" s="47"/>
      <c r="K22" s="47"/>
      <c r="L22" s="47"/>
      <c r="M22" s="47"/>
      <c r="N22" s="47"/>
      <c r="O22" s="95"/>
    </row>
    <row r="23" ht="22.5" customHeight="1" spans="1:15">
      <c r="A23" s="52" t="s">
        <v>214</v>
      </c>
      <c r="B23" s="53"/>
      <c r="C23" s="54">
        <f>'Data Sheet'!$AP$27</f>
        <v>9.32256147395833</v>
      </c>
      <c r="D23" s="54"/>
      <c r="E23" s="55"/>
      <c r="F23" s="45"/>
      <c r="G23" s="46"/>
      <c r="H23" s="47"/>
      <c r="I23" s="47"/>
      <c r="J23" s="47"/>
      <c r="K23" s="47"/>
      <c r="L23" s="47"/>
      <c r="M23" s="47"/>
      <c r="N23" s="47"/>
      <c r="O23" s="96"/>
    </row>
    <row r="24" s="1" customFormat="1" ht="22.5" customHeight="1" spans="1:15">
      <c r="A24" s="48" t="s">
        <v>215</v>
      </c>
      <c r="B24" s="48"/>
      <c r="C24" s="56"/>
      <c r="D24" s="56"/>
      <c r="E24" s="56"/>
      <c r="F24" s="57"/>
      <c r="G24" s="46"/>
      <c r="H24" s="47"/>
      <c r="I24" s="47"/>
      <c r="J24" s="47"/>
      <c r="K24" s="47"/>
      <c r="L24" s="47"/>
      <c r="M24" s="47"/>
      <c r="N24" s="47"/>
      <c r="O24" s="95"/>
    </row>
    <row r="25" s="1" customFormat="1" ht="22.5" customHeight="1" spans="1:15">
      <c r="A25" s="52" t="s">
        <v>216</v>
      </c>
      <c r="B25" s="52"/>
      <c r="C25" s="54">
        <f>'Data Sheet'!AR27</f>
        <v>43.8225614739583</v>
      </c>
      <c r="D25" s="54"/>
      <c r="E25" s="54"/>
      <c r="F25" s="45"/>
      <c r="G25" s="46"/>
      <c r="H25" s="47"/>
      <c r="I25" s="47"/>
      <c r="J25" s="47"/>
      <c r="K25" s="47"/>
      <c r="L25" s="47"/>
      <c r="M25" s="47"/>
      <c r="N25" s="47"/>
      <c r="O25" s="95"/>
    </row>
    <row r="26" s="1" customFormat="1" ht="22.5" customHeight="1" spans="1:15">
      <c r="A26" s="52" t="s">
        <v>217</v>
      </c>
      <c r="B26" s="53"/>
      <c r="C26" s="58"/>
      <c r="D26" s="58"/>
      <c r="E26" s="59"/>
      <c r="F26" s="45"/>
      <c r="G26" s="46"/>
      <c r="H26" s="47"/>
      <c r="I26" s="47"/>
      <c r="J26" s="47"/>
      <c r="K26" s="47"/>
      <c r="L26" s="47"/>
      <c r="M26" s="47"/>
      <c r="N26" s="47"/>
      <c r="O26" s="95"/>
    </row>
    <row r="27" s="1" customFormat="1" ht="22.5" customHeight="1" spans="1:15">
      <c r="A27" s="40" t="s">
        <v>218</v>
      </c>
      <c r="B27" s="100"/>
      <c r="C27" s="101">
        <f>IFERROR(1-(C25/C26),)</f>
        <v>0</v>
      </c>
      <c r="D27" s="101"/>
      <c r="E27" s="101"/>
      <c r="F27" s="45"/>
      <c r="G27" s="46"/>
      <c r="H27" s="47"/>
      <c r="I27" s="47"/>
      <c r="J27" s="47"/>
      <c r="K27" s="47"/>
      <c r="L27" s="47"/>
      <c r="M27" s="47"/>
      <c r="N27" s="47"/>
      <c r="O27" s="95"/>
    </row>
    <row r="28" ht="22.5" customHeight="1" spans="1:15">
      <c r="A28" s="9" t="s">
        <v>219</v>
      </c>
      <c r="B28" s="9"/>
      <c r="C28" s="36"/>
      <c r="D28" s="36"/>
      <c r="E28" s="36"/>
      <c r="F28" s="45"/>
      <c r="G28" s="46"/>
      <c r="H28" s="47"/>
      <c r="I28" s="47"/>
      <c r="M28" s="47"/>
      <c r="N28" s="47"/>
      <c r="O28" s="96"/>
    </row>
    <row r="29" ht="22.5" customHeight="1" spans="1:15">
      <c r="A29" s="48" t="s">
        <v>220</v>
      </c>
      <c r="B29" s="48"/>
      <c r="C29" s="63">
        <f>'Data Sheet'!$K$27</f>
        <v>0</v>
      </c>
      <c r="D29" s="63"/>
      <c r="E29" s="63"/>
      <c r="F29" s="45"/>
      <c r="G29" s="46"/>
      <c r="H29" s="47"/>
      <c r="I29" s="47"/>
      <c r="J29" s="47"/>
      <c r="K29" s="47"/>
      <c r="L29" s="47"/>
      <c r="M29" s="47"/>
      <c r="N29" s="47"/>
      <c r="O29" s="96"/>
    </row>
    <row r="30" ht="22.5" customHeight="1" spans="1:15">
      <c r="A30" s="48" t="s">
        <v>221</v>
      </c>
      <c r="B30" s="48"/>
      <c r="C30" s="63">
        <f>'Data Sheet'!$J$27</f>
        <v>0</v>
      </c>
      <c r="D30" s="63"/>
      <c r="E30" s="63"/>
      <c r="F30" s="45"/>
      <c r="G30" s="46"/>
      <c r="H30" s="47"/>
      <c r="I30" s="47"/>
      <c r="J30" s="47"/>
      <c r="K30" s="47"/>
      <c r="L30" s="47"/>
      <c r="M30" s="47"/>
      <c r="N30" s="47"/>
      <c r="O30" s="96"/>
    </row>
    <row r="31" ht="22.5" customHeight="1" spans="1:15">
      <c r="A31" s="48" t="s">
        <v>222</v>
      </c>
      <c r="B31" s="48"/>
      <c r="C31" s="63">
        <f>'Data Sheet'!$I$27</f>
        <v>1</v>
      </c>
      <c r="D31" s="63"/>
      <c r="E31" s="63"/>
      <c r="F31" s="64"/>
      <c r="G31" s="46"/>
      <c r="H31" s="47"/>
      <c r="I31" s="47"/>
      <c r="J31" s="47"/>
      <c r="K31" s="47"/>
      <c r="L31" s="47"/>
      <c r="M31" s="47"/>
      <c r="N31" s="47"/>
      <c r="O31" s="96"/>
    </row>
    <row r="32" ht="22.5" customHeight="1" spans="1:15">
      <c r="A32" s="48" t="s">
        <v>223</v>
      </c>
      <c r="B32" s="48"/>
      <c r="C32" s="65">
        <f>'Data Sheet'!$U$27</f>
        <v>3.39002235416667</v>
      </c>
      <c r="D32" s="65"/>
      <c r="E32" s="65"/>
      <c r="F32" s="45"/>
      <c r="G32" s="46"/>
      <c r="H32" s="47"/>
      <c r="I32" s="47"/>
      <c r="J32" s="47"/>
      <c r="K32" s="47"/>
      <c r="L32" s="47"/>
      <c r="M32" s="47"/>
      <c r="N32" s="47"/>
      <c r="O32" s="96"/>
    </row>
    <row r="33" ht="22.5" customHeight="1" spans="1:15">
      <c r="A33" s="52" t="s">
        <v>224</v>
      </c>
      <c r="B33" s="53"/>
      <c r="C33" s="66">
        <f>'Data Sheet'!$AO$27</f>
        <v>2.75</v>
      </c>
      <c r="D33" s="66"/>
      <c r="E33" s="67"/>
      <c r="F33" s="45"/>
      <c r="G33" s="46"/>
      <c r="H33" s="47"/>
      <c r="I33" s="47"/>
      <c r="J33" s="47"/>
      <c r="K33" s="47"/>
      <c r="L33" s="47"/>
      <c r="M33" s="47"/>
      <c r="N33" s="47"/>
      <c r="O33" s="96"/>
    </row>
    <row r="34" ht="22.5" customHeight="1" spans="1:15">
      <c r="A34" s="68">
        <f>'Data Sheet'!$AF$27</f>
        <v>0</v>
      </c>
      <c r="B34" s="68"/>
      <c r="C34" s="69"/>
      <c r="D34" s="69"/>
      <c r="E34" s="69"/>
      <c r="F34" s="45"/>
      <c r="G34" s="46"/>
      <c r="H34" s="47"/>
      <c r="I34" s="47"/>
      <c r="J34" s="47"/>
      <c r="K34" s="47"/>
      <c r="L34" s="47"/>
      <c r="M34" s="47"/>
      <c r="N34" s="47"/>
      <c r="O34" s="96"/>
    </row>
    <row r="35" ht="23.25" customHeight="1" spans="1:15">
      <c r="A35" s="68">
        <f>'Data Sheet'!$AG$27</f>
        <v>0</v>
      </c>
      <c r="B35" s="68"/>
      <c r="C35" s="68"/>
      <c r="D35" s="68"/>
      <c r="E35" s="68"/>
      <c r="F35" s="2"/>
      <c r="G35" s="70"/>
      <c r="H35" s="71"/>
      <c r="I35" s="71"/>
      <c r="J35" s="71"/>
      <c r="K35" s="71"/>
      <c r="L35" s="71"/>
      <c r="M35" s="71"/>
      <c r="N35" s="71"/>
      <c r="O35" s="97"/>
    </row>
    <row r="36" ht="15" customHeight="1" spans="1:14">
      <c r="A36" s="2"/>
      <c r="B36" s="2"/>
      <c r="C36" s="2"/>
      <c r="D36" s="2"/>
      <c r="E36" s="2"/>
      <c r="F36" s="2"/>
      <c r="G36" s="2"/>
      <c r="H36" s="2"/>
      <c r="I36" s="2"/>
      <c r="J36" s="2"/>
      <c r="K36" s="2"/>
      <c r="L36" s="2"/>
      <c r="M36" s="2"/>
      <c r="N36" s="2"/>
    </row>
    <row r="37" ht="15" customHeight="1" spans="1:9">
      <c r="A37" s="2"/>
      <c r="B37" s="2"/>
      <c r="C37" s="2"/>
      <c r="D37" s="2"/>
      <c r="E37" s="2"/>
      <c r="F37" s="2"/>
      <c r="G37" s="2"/>
      <c r="H37" s="2"/>
      <c r="I37" s="2"/>
    </row>
    <row r="38" ht="15" customHeight="1" spans="2:9">
      <c r="B38" s="2"/>
      <c r="C38" s="2"/>
      <c r="D38" s="2"/>
      <c r="E38" s="2"/>
      <c r="F38" s="2"/>
      <c r="G38" s="2"/>
      <c r="H38" s="2"/>
      <c r="I38" s="2"/>
    </row>
    <row r="39" ht="15" customHeight="1" spans="2:9">
      <c r="B39" s="2"/>
      <c r="C39" s="2"/>
      <c r="D39" s="2"/>
      <c r="E39" s="2"/>
      <c r="F39" s="2"/>
      <c r="G39" s="2"/>
      <c r="H39" s="2"/>
      <c r="I39" s="2"/>
    </row>
    <row r="40" ht="15" customHeight="1" spans="6:9">
      <c r="F40" s="2"/>
      <c r="I40" s="2"/>
    </row>
    <row r="41" ht="15" customHeight="1" spans="6:6">
      <c r="F41" s="2"/>
    </row>
  </sheetData>
  <sheetProtection sheet="1" selectLockedCells="1" scenarios="1"/>
  <mergeCells count="97">
    <mergeCell ref="A1:O1"/>
    <mergeCell ref="A2:O2"/>
    <mergeCell ref="A3:B3"/>
    <mergeCell ref="C3:H3"/>
    <mergeCell ref="I3:J3"/>
    <mergeCell ref="K3:O3"/>
    <mergeCell ref="A4:B4"/>
    <mergeCell ref="C4:H4"/>
    <mergeCell ref="I4:J4"/>
    <mergeCell ref="K4:O4"/>
    <mergeCell ref="A5:B5"/>
    <mergeCell ref="C5:H5"/>
    <mergeCell ref="I5:J5"/>
    <mergeCell ref="K5:O5"/>
    <mergeCell ref="A6:B6"/>
    <mergeCell ref="C6:H6"/>
    <mergeCell ref="I6:J6"/>
    <mergeCell ref="K6:O6"/>
    <mergeCell ref="A7:B7"/>
    <mergeCell ref="C7:H7"/>
    <mergeCell ref="I7:J7"/>
    <mergeCell ref="K7:O7"/>
    <mergeCell ref="A8:B8"/>
    <mergeCell ref="C8:H8"/>
    <mergeCell ref="I8:J8"/>
    <mergeCell ref="K8:O8"/>
    <mergeCell ref="A9:B9"/>
    <mergeCell ref="C9:H9"/>
    <mergeCell ref="I9:J9"/>
    <mergeCell ref="K9:O9"/>
    <mergeCell ref="A10:B10"/>
    <mergeCell ref="C10:H10"/>
    <mergeCell ref="I10:J10"/>
    <mergeCell ref="K10:O10"/>
    <mergeCell ref="A11:B11"/>
    <mergeCell ref="C11:H11"/>
    <mergeCell ref="I11:J11"/>
    <mergeCell ref="K11:O11"/>
    <mergeCell ref="A12:B12"/>
    <mergeCell ref="C12:H12"/>
    <mergeCell ref="I12:J12"/>
    <mergeCell ref="K12:O12"/>
    <mergeCell ref="A13:B13"/>
    <mergeCell ref="C13:H13"/>
    <mergeCell ref="I13:J13"/>
    <mergeCell ref="L13:M13"/>
    <mergeCell ref="N13:O13"/>
    <mergeCell ref="A14:B14"/>
    <mergeCell ref="C14:H14"/>
    <mergeCell ref="I14:J14"/>
    <mergeCell ref="K14:O14"/>
    <mergeCell ref="A15:B15"/>
    <mergeCell ref="C15:H15"/>
    <mergeCell ref="I15:J15"/>
    <mergeCell ref="K15:O15"/>
    <mergeCell ref="A16:B16"/>
    <mergeCell ref="F16:H16"/>
    <mergeCell ref="I16:J16"/>
    <mergeCell ref="K16:O16"/>
    <mergeCell ref="A17:B17"/>
    <mergeCell ref="F17:H17"/>
    <mergeCell ref="I17:J17"/>
    <mergeCell ref="L17:M17"/>
    <mergeCell ref="N17:O17"/>
    <mergeCell ref="A18:B18"/>
    <mergeCell ref="F18:H18"/>
    <mergeCell ref="I18:J18"/>
    <mergeCell ref="K18:O18"/>
    <mergeCell ref="A20:B20"/>
    <mergeCell ref="A21:B21"/>
    <mergeCell ref="C21:E21"/>
    <mergeCell ref="A22:B22"/>
    <mergeCell ref="C22:D22"/>
    <mergeCell ref="A23:B23"/>
    <mergeCell ref="C23:E23"/>
    <mergeCell ref="A24:B24"/>
    <mergeCell ref="C24:E24"/>
    <mergeCell ref="A25:B25"/>
    <mergeCell ref="C25:E25"/>
    <mergeCell ref="A26:B26"/>
    <mergeCell ref="C26:E26"/>
    <mergeCell ref="A27:B27"/>
    <mergeCell ref="C27:E27"/>
    <mergeCell ref="A28:B28"/>
    <mergeCell ref="C28:E28"/>
    <mergeCell ref="A29:B29"/>
    <mergeCell ref="C29:E29"/>
    <mergeCell ref="A30:B30"/>
    <mergeCell ref="C30:E30"/>
    <mergeCell ref="A31:B31"/>
    <mergeCell ref="C31:E31"/>
    <mergeCell ref="A32:B32"/>
    <mergeCell ref="C32:E32"/>
    <mergeCell ref="A33:B33"/>
    <mergeCell ref="C33:E33"/>
    <mergeCell ref="A34:E34"/>
    <mergeCell ref="A35:E35"/>
  </mergeCells>
  <conditionalFormatting sqref="C12:H12">
    <cfRule type="cellIs" dxfId="52" priority="1" stopIfTrue="1" operator="between">
      <formula>0</formula>
      <formula>0</formula>
    </cfRule>
  </conditionalFormatting>
  <conditionalFormatting sqref="K12:O12">
    <cfRule type="cellIs" dxfId="53" priority="2" stopIfTrue="1" operator="between">
      <formula>0</formula>
      <formula>0</formula>
    </cfRule>
  </conditionalFormatting>
  <conditionalFormatting sqref="N17:O17">
    <cfRule type="cellIs" dxfId="54" priority="3" stopIfTrue="1" operator="between">
      <formula>0</formula>
      <formula>0</formula>
    </cfRule>
  </conditionalFormatting>
  <conditionalFormatting sqref="C24:E24">
    <cfRule type="cellIs" dxfId="55" priority="4" stopIfTrue="1" operator="between">
      <formula>0</formula>
      <formula>0</formula>
    </cfRule>
  </conditionalFormatting>
  <printOptions horizontalCentered="1"/>
  <pageMargins left="0.249305555555556" right="0.249305555555556" top="0.499305555555556" bottom="0.499305555555556" header="0.249305555555556" footer="0.249305555555556"/>
  <pageSetup paperSize="1" scale="72" orientation="landscape"/>
  <headerFooter>
    <oddFooter>&amp;C&amp;"宋体,常规"&amp;12Item 7&amp;R&amp;"宋体,常规"&amp;12&amp;F</oddFooter>
  </headerFooter>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O41"/>
  <sheetViews>
    <sheetView zoomScale="75" zoomScaleNormal="75" topLeftCell="A10" workbookViewId="0">
      <selection activeCell="K14" sqref="K14:O14"/>
    </sheetView>
  </sheetViews>
  <sheetFormatPr defaultColWidth="9.14285714285714" defaultRowHeight="12.75"/>
  <cols>
    <col min="1" max="1" width="17" style="6" customWidth="1"/>
    <col min="2" max="2" width="18.2857142857143" style="6" customWidth="1"/>
    <col min="3" max="4" width="13.5714285714286" style="6" customWidth="1"/>
    <col min="5" max="5" width="13.2857142857143" style="6" customWidth="1"/>
    <col min="6" max="6" width="6.57142857142857" style="6" customWidth="1"/>
    <col min="7" max="7" width="3.28571428571429" style="6" customWidth="1"/>
    <col min="8" max="8" width="9.28571428571429" style="6" customWidth="1"/>
    <col min="9" max="9" width="11.1428571428571" style="6" customWidth="1"/>
    <col min="10" max="10" width="13.1428571428571" style="6" customWidth="1"/>
    <col min="11" max="11" width="13.8571428571429" style="6" customWidth="1"/>
    <col min="12" max="12" width="13.1428571428571" style="6" customWidth="1"/>
    <col min="13" max="13" width="11.8571428571429" style="6" customWidth="1"/>
    <col min="14" max="14" width="13.5714285714286" style="6" customWidth="1"/>
    <col min="15" max="15" width="12" style="6" customWidth="1"/>
    <col min="16" max="16384" width="9.14285714285714" style="6"/>
  </cols>
  <sheetData>
    <row r="1" s="1" customFormat="1" ht="36" customHeight="1" spans="1:15">
      <c r="A1" s="7" t="s">
        <v>180</v>
      </c>
      <c r="B1" s="7"/>
      <c r="C1" s="7"/>
      <c r="D1" s="7"/>
      <c r="E1" s="7"/>
      <c r="F1" s="7"/>
      <c r="G1" s="7"/>
      <c r="H1" s="7"/>
      <c r="I1" s="7"/>
      <c r="J1" s="7"/>
      <c r="K1" s="7"/>
      <c r="L1" s="7"/>
      <c r="M1" s="7"/>
      <c r="N1" s="7"/>
      <c r="O1" s="7"/>
    </row>
    <row r="2" s="2" customFormat="1" ht="24.75" customHeight="1" spans="1:15">
      <c r="A2" s="8" t="s">
        <v>181</v>
      </c>
      <c r="B2" s="8"/>
      <c r="C2" s="8"/>
      <c r="D2" s="8"/>
      <c r="E2" s="8"/>
      <c r="F2" s="8"/>
      <c r="G2" s="8"/>
      <c r="H2" s="8"/>
      <c r="I2" s="8"/>
      <c r="J2" s="8"/>
      <c r="K2" s="8"/>
      <c r="L2" s="8"/>
      <c r="M2" s="8"/>
      <c r="N2" s="8"/>
      <c r="O2" s="8"/>
    </row>
    <row r="3" s="1" customFormat="1" ht="20.1" customHeight="1" spans="1:15">
      <c r="A3" s="9" t="s">
        <v>182</v>
      </c>
      <c r="B3" s="9"/>
      <c r="C3" s="10"/>
      <c r="D3" s="11"/>
      <c r="E3" s="11"/>
      <c r="F3" s="11"/>
      <c r="G3" s="11"/>
      <c r="H3" s="12"/>
      <c r="I3" s="9" t="s">
        <v>183</v>
      </c>
      <c r="J3" s="9"/>
      <c r="K3" s="72"/>
      <c r="L3" s="73"/>
      <c r="M3" s="73"/>
      <c r="N3" s="73"/>
      <c r="O3" s="74"/>
    </row>
    <row r="4" s="1" customFormat="1" ht="20.1" customHeight="1" spans="1:15">
      <c r="A4" s="13" t="s">
        <v>184</v>
      </c>
      <c r="B4" s="13"/>
      <c r="C4" s="14" t="str">
        <f>'Data Sheet'!B3</f>
        <v>FUZHOU YUNFEI HOME DECOR CO.,LTD</v>
      </c>
      <c r="D4" s="14"/>
      <c r="E4" s="14"/>
      <c r="F4" s="14"/>
      <c r="G4" s="14"/>
      <c r="H4" s="15"/>
      <c r="I4" s="13" t="s">
        <v>185</v>
      </c>
      <c r="J4" s="13"/>
      <c r="K4" s="75">
        <f>'Data Sheet'!B9</f>
        <v>42090</v>
      </c>
      <c r="L4" s="76"/>
      <c r="M4" s="76"/>
      <c r="N4" s="76"/>
      <c r="O4" s="77"/>
    </row>
    <row r="5" s="3" customFormat="1" ht="20.1" customHeight="1" spans="1:15">
      <c r="A5" s="13" t="s">
        <v>186</v>
      </c>
      <c r="B5" s="16"/>
      <c r="C5" s="14" t="str">
        <f>'Data Sheet'!B4</f>
        <v>Sarah Ou</v>
      </c>
      <c r="D5" s="14"/>
      <c r="E5" s="14"/>
      <c r="F5" s="14"/>
      <c r="G5" s="14"/>
      <c r="H5" s="15"/>
      <c r="I5" s="13" t="s">
        <v>187</v>
      </c>
      <c r="J5" s="13"/>
      <c r="K5" s="75" t="str">
        <f>'Data Sheet'!B10</f>
        <v>sarah@yunfei.com.cn</v>
      </c>
      <c r="L5" s="76"/>
      <c r="M5" s="76"/>
      <c r="N5" s="76"/>
      <c r="O5" s="77"/>
    </row>
    <row r="6" s="3" customFormat="1" ht="20.1" customHeight="1" spans="1:15">
      <c r="A6" s="13" t="s">
        <v>38</v>
      </c>
      <c r="B6" s="16"/>
      <c r="C6" s="14" t="str">
        <f>'Data Sheet'!B5</f>
        <v>NIUTOUSHAN INDUSTRIAL ZONE,HONGWEI,MINHOU,FUZHOU,FUJIAN,CHINA</v>
      </c>
      <c r="D6" s="14"/>
      <c r="E6" s="14"/>
      <c r="F6" s="14"/>
      <c r="G6" s="14"/>
      <c r="H6" s="15"/>
      <c r="I6" s="13" t="s">
        <v>188</v>
      </c>
      <c r="J6" s="13"/>
      <c r="K6" s="75" t="str">
        <f>'Data Sheet'!B11</f>
        <v>lyonyunfei@vip.163.com</v>
      </c>
      <c r="L6" s="76"/>
      <c r="M6" s="76"/>
      <c r="N6" s="76"/>
      <c r="O6" s="77"/>
    </row>
    <row r="7" s="3" customFormat="1" ht="20.1" customHeight="1" spans="1:15">
      <c r="A7" s="13" t="s">
        <v>40</v>
      </c>
      <c r="B7" s="16"/>
      <c r="C7" s="14">
        <f>'Data Sheet'!B6</f>
        <v>0</v>
      </c>
      <c r="D7" s="14"/>
      <c r="E7" s="14"/>
      <c r="F7" s="14"/>
      <c r="G7" s="14"/>
      <c r="H7" s="15"/>
      <c r="I7" s="13" t="s">
        <v>189</v>
      </c>
      <c r="J7" s="13"/>
      <c r="K7" s="19" t="str">
        <f>'Data Sheet'!B12</f>
        <v>0086-591-62099910</v>
      </c>
      <c r="L7" s="20"/>
      <c r="M7" s="20"/>
      <c r="N7" s="20"/>
      <c r="O7" s="21"/>
    </row>
    <row r="8" s="3" customFormat="1" ht="20.1" customHeight="1" spans="1:15">
      <c r="A8" s="13" t="s">
        <v>41</v>
      </c>
      <c r="B8" s="16"/>
      <c r="C8" s="14">
        <f>'Data Sheet'!B7</f>
        <v>0</v>
      </c>
      <c r="D8" s="14"/>
      <c r="E8" s="14"/>
      <c r="F8" s="14"/>
      <c r="G8" s="14"/>
      <c r="H8" s="15"/>
      <c r="I8" s="13" t="s">
        <v>190</v>
      </c>
      <c r="J8" s="13"/>
      <c r="K8" s="19" t="str">
        <f>'Data Sheet'!B13</f>
        <v>0086-591-22976113</v>
      </c>
      <c r="L8" s="20"/>
      <c r="M8" s="20"/>
      <c r="N8" s="20"/>
      <c r="O8" s="21"/>
    </row>
    <row r="9" s="3" customFormat="1" ht="20.1" customHeight="1" spans="1:15">
      <c r="A9" s="13" t="s">
        <v>42</v>
      </c>
      <c r="B9" s="16"/>
      <c r="C9" s="14">
        <f>'Data Sheet'!B8</f>
        <v>0</v>
      </c>
      <c r="D9" s="14"/>
      <c r="E9" s="14"/>
      <c r="F9" s="14"/>
      <c r="G9" s="14"/>
      <c r="H9" s="15"/>
      <c r="I9" s="13" t="s">
        <v>191</v>
      </c>
      <c r="J9" s="13"/>
      <c r="K9" s="75" t="str">
        <f>'Data Sheet'!B15</f>
        <v>T/T</v>
      </c>
      <c r="L9" s="76"/>
      <c r="M9" s="76"/>
      <c r="N9" s="76"/>
      <c r="O9" s="77"/>
    </row>
    <row r="10" s="3" customFormat="1" ht="20.1" customHeight="1" spans="1:15">
      <c r="A10" s="13" t="s">
        <v>192</v>
      </c>
      <c r="B10" s="13"/>
      <c r="C10" s="17" t="str">
        <f>'Data Sheet'!B28</f>
        <v>15A5620-GW1</v>
      </c>
      <c r="D10" s="17"/>
      <c r="E10" s="17"/>
      <c r="F10" s="17"/>
      <c r="G10" s="17"/>
      <c r="H10" s="17"/>
      <c r="I10" s="13" t="s">
        <v>193</v>
      </c>
      <c r="J10" s="13"/>
      <c r="K10" s="75" t="str">
        <f>'Data Sheet'!X28</f>
        <v>Fuzhou</v>
      </c>
      <c r="L10" s="76"/>
      <c r="M10" s="76"/>
      <c r="N10" s="76"/>
      <c r="O10" s="77"/>
    </row>
    <row r="11" s="3" customFormat="1" ht="20.1" customHeight="1" spans="1:15">
      <c r="A11" s="9" t="s">
        <v>194</v>
      </c>
      <c r="B11" s="9"/>
      <c r="C11" s="18"/>
      <c r="D11" s="18"/>
      <c r="E11" s="18"/>
      <c r="F11" s="18"/>
      <c r="G11" s="18"/>
      <c r="H11" s="18"/>
      <c r="I11" s="13" t="s">
        <v>195</v>
      </c>
      <c r="J11" s="13"/>
      <c r="K11" s="75" t="str">
        <f>'Data Sheet'!B14</f>
        <v>China</v>
      </c>
      <c r="L11" s="76"/>
      <c r="M11" s="76"/>
      <c r="N11" s="76"/>
      <c r="O11" s="77"/>
    </row>
    <row r="12" s="2" customFormat="1" ht="35.25" customHeight="1" spans="1:15">
      <c r="A12" s="13" t="s">
        <v>196</v>
      </c>
      <c r="B12" s="13"/>
      <c r="C12" s="19" t="str">
        <f>'Data Sheet'!$Y$28</f>
        <v>PU30%,MDF15%,MIRROR55%</v>
      </c>
      <c r="D12" s="20"/>
      <c r="E12" s="20"/>
      <c r="F12" s="20"/>
      <c r="G12" s="20"/>
      <c r="H12" s="21"/>
      <c r="I12" s="48" t="s">
        <v>197</v>
      </c>
      <c r="J12" s="48"/>
      <c r="K12" s="19" t="str">
        <f>'Data Sheet'!Z28</f>
        <v>MDF</v>
      </c>
      <c r="L12" s="20"/>
      <c r="M12" s="20"/>
      <c r="N12" s="20"/>
      <c r="O12" s="21"/>
    </row>
    <row r="13" s="4" customFormat="1" ht="20.1" customHeight="1" spans="1:15">
      <c r="A13" s="13" t="s">
        <v>198</v>
      </c>
      <c r="B13" s="13"/>
      <c r="C13" s="22" t="str">
        <f>'Data Sheet'!$C$28</f>
        <v>Wood Framed wall mirror</v>
      </c>
      <c r="D13" s="23"/>
      <c r="E13" s="23"/>
      <c r="F13" s="23"/>
      <c r="G13" s="23"/>
      <c r="H13" s="24"/>
      <c r="I13" s="13" t="s">
        <v>199</v>
      </c>
      <c r="J13" s="13"/>
      <c r="K13" s="78">
        <f>IF('Data Sheet'!V17="Case Weight (kgs)",'Data Sheet'!V28*2.20462,'Data Sheet'!V28)</f>
        <v>23.5</v>
      </c>
      <c r="L13" s="79" t="s">
        <v>200</v>
      </c>
      <c r="M13" s="80"/>
      <c r="N13" s="78">
        <f>IF('Data Sheet'!W17="Item Weight (kgs)",'Data Sheet'!W28*2.20462,'Data Sheet'!W28)</f>
        <v>21.34</v>
      </c>
      <c r="O13" s="81"/>
    </row>
    <row r="14" s="5" customFormat="1" ht="20.1" customHeight="1" spans="1:15">
      <c r="A14" s="13" t="s">
        <v>168</v>
      </c>
      <c r="B14" s="13"/>
      <c r="C14" s="25" t="str">
        <f>'Data Sheet'!$D$28</f>
        <v>Gold</v>
      </c>
      <c r="D14" s="25"/>
      <c r="E14" s="25"/>
      <c r="F14" s="25"/>
      <c r="G14" s="25"/>
      <c r="H14" s="25"/>
      <c r="I14" s="82" t="s">
        <v>201</v>
      </c>
      <c r="J14" s="83"/>
      <c r="K14" s="84">
        <f>'Data Sheet'!$AA$28</f>
        <v>500</v>
      </c>
      <c r="L14" s="85"/>
      <c r="M14" s="85"/>
      <c r="N14" s="85"/>
      <c r="O14" s="86"/>
    </row>
    <row r="15" s="1" customFormat="1" ht="20.1" customHeight="1" spans="1:15">
      <c r="A15" s="13" t="s">
        <v>202</v>
      </c>
      <c r="B15" s="13"/>
      <c r="C15" s="26" t="str">
        <f>'Data Sheet'!$E$28</f>
        <v>EA</v>
      </c>
      <c r="D15" s="26"/>
      <c r="E15" s="27"/>
      <c r="F15" s="27"/>
      <c r="G15" s="27"/>
      <c r="H15" s="27"/>
      <c r="I15" s="48" t="s">
        <v>203</v>
      </c>
      <c r="J15" s="48"/>
      <c r="K15" s="19" t="str">
        <f>'Data Sheet'!$F$28</f>
        <v>Bubble bag+Styrofoam+Carton</v>
      </c>
      <c r="L15" s="20"/>
      <c r="M15" s="20"/>
      <c r="N15" s="20"/>
      <c r="O15" s="21"/>
    </row>
    <row r="16" s="1" customFormat="1" ht="20.1" customHeight="1" spans="1:15">
      <c r="A16" s="13" t="s">
        <v>204</v>
      </c>
      <c r="B16" s="13"/>
      <c r="C16" s="28">
        <f>IF('Data Sheet'!$L$18="(IN INCHES)",'Data Sheet'!L$28,'Data Sheet'!L$28*0.393701)</f>
        <v>39.57</v>
      </c>
      <c r="D16" s="28">
        <f>IF('Data Sheet'!$L$18="(IN INCHES)",'Data Sheet'!M$28,'Data Sheet'!M$28*0.393701)</f>
        <v>4.53</v>
      </c>
      <c r="E16" s="28">
        <f>IF('Data Sheet'!$L$18="(IN INCHES)",'Data Sheet'!N$28,'Data Sheet'!N$28*0.393701)</f>
        <v>32.68</v>
      </c>
      <c r="F16" s="29" t="s">
        <v>205</v>
      </c>
      <c r="G16" s="30"/>
      <c r="H16" s="31"/>
      <c r="I16" s="48" t="s">
        <v>206</v>
      </c>
      <c r="J16" s="48"/>
      <c r="K16" s="19" t="str">
        <f>'Data Sheet'!$AB$28</f>
        <v>60Days</v>
      </c>
      <c r="L16" s="20"/>
      <c r="M16" s="20"/>
      <c r="N16" s="20"/>
      <c r="O16" s="21"/>
    </row>
    <row r="17" s="1" customFormat="1" ht="20.1" customHeight="1" spans="1:15">
      <c r="A17" s="13" t="s">
        <v>207</v>
      </c>
      <c r="B17" s="13"/>
      <c r="C17" s="28">
        <f>IF('Data Sheet'!$L$18="(IN INCHES)",'Data Sheet'!O$28,'Data Sheet'!O$28*0.393701)</f>
        <v>0</v>
      </c>
      <c r="D17" s="28">
        <f>IF('Data Sheet'!$L$18="(IN INCHES)",'Data Sheet'!P$28,'Data Sheet'!P$28*0.393701)</f>
        <v>0</v>
      </c>
      <c r="E17" s="28">
        <f>IF('Data Sheet'!$L$18="(IN INCHES)",'Data Sheet'!Q$28,'Data Sheet'!Q$28*0.393701)</f>
        <v>0</v>
      </c>
      <c r="F17" s="29" t="s">
        <v>205</v>
      </c>
      <c r="G17" s="30"/>
      <c r="H17" s="31"/>
      <c r="I17" s="48" t="s">
        <v>208</v>
      </c>
      <c r="J17" s="48"/>
      <c r="K17" s="87" t="str">
        <f>'Data Sheet'!$AC$28</f>
        <v>No</v>
      </c>
      <c r="L17" s="88" t="s">
        <v>83</v>
      </c>
      <c r="M17" s="88"/>
      <c r="N17" s="89" t="str">
        <f>'Data Sheet'!$AD$28</f>
        <v>No</v>
      </c>
      <c r="O17" s="90"/>
    </row>
    <row r="18" s="1" customFormat="1" ht="20.1" customHeight="1" spans="1:15">
      <c r="A18" s="13" t="s">
        <v>209</v>
      </c>
      <c r="B18" s="13"/>
      <c r="C18" s="28">
        <f>IF('Data Sheet'!$L$18="(IN INCHES)",'Data Sheet'!R$28,'Data Sheet'!R$28*0.393701)</f>
        <v>27.37</v>
      </c>
      <c r="D18" s="28">
        <f>IF('Data Sheet'!$L$18="(IN INCHES)",'Data Sheet'!S$28,'Data Sheet'!S$28*0.393701)</f>
        <v>24.75</v>
      </c>
      <c r="E18" s="28">
        <f>IF('Data Sheet'!$L$18="(IN INCHES)",'Data Sheet'!T$28,'Data Sheet'!T$28*0.393701)</f>
        <v>2.25</v>
      </c>
      <c r="F18" s="29" t="s">
        <v>205</v>
      </c>
      <c r="G18" s="30"/>
      <c r="H18" s="31"/>
      <c r="I18" s="13" t="s">
        <v>210</v>
      </c>
      <c r="J18" s="13"/>
      <c r="K18" s="91" t="str">
        <f>'Data Sheet'!$AE$28</f>
        <v>Quotation Only</v>
      </c>
      <c r="L18" s="92"/>
      <c r="M18" s="92"/>
      <c r="N18" s="92"/>
      <c r="O18" s="93"/>
    </row>
    <row r="19" s="1" customFormat="1" ht="15" customHeight="1" spans="1:14">
      <c r="A19" s="32"/>
      <c r="B19" s="33"/>
      <c r="C19" s="33"/>
      <c r="D19" s="33"/>
      <c r="E19" s="33"/>
      <c r="F19" s="33"/>
      <c r="G19" s="33"/>
      <c r="H19" s="33"/>
      <c r="I19" s="33"/>
      <c r="J19" s="33"/>
      <c r="K19" s="33"/>
      <c r="L19" s="33"/>
      <c r="M19" s="33"/>
      <c r="N19" s="33"/>
    </row>
    <row r="20" s="1" customFormat="1" ht="22.5" customHeight="1" spans="1:15">
      <c r="A20" s="34" t="s">
        <v>211</v>
      </c>
      <c r="B20" s="35"/>
      <c r="C20" s="36"/>
      <c r="D20" s="36"/>
      <c r="E20" s="36"/>
      <c r="F20" s="37"/>
      <c r="G20" s="38"/>
      <c r="H20" s="39"/>
      <c r="I20" s="39"/>
      <c r="J20" s="39"/>
      <c r="K20" s="39"/>
      <c r="L20" s="39"/>
      <c r="M20" s="39"/>
      <c r="N20" s="39"/>
      <c r="O20" s="94"/>
    </row>
    <row r="21" s="1" customFormat="1" ht="22.5" customHeight="1" spans="1:15">
      <c r="A21" s="40" t="s">
        <v>212</v>
      </c>
      <c r="B21" s="41"/>
      <c r="C21" s="42"/>
      <c r="D21" s="43"/>
      <c r="E21" s="44"/>
      <c r="F21" s="45"/>
      <c r="G21" s="46"/>
      <c r="H21" s="47"/>
      <c r="I21" s="47"/>
      <c r="J21" s="47"/>
      <c r="K21" s="47"/>
      <c r="L21" s="47"/>
      <c r="M21" s="47"/>
      <c r="N21" s="47"/>
      <c r="O21" s="95"/>
    </row>
    <row r="22" s="1" customFormat="1" ht="22.5" customHeight="1" spans="1:15">
      <c r="A22" s="48" t="s">
        <v>213</v>
      </c>
      <c r="B22" s="49"/>
      <c r="C22" s="50">
        <f>IF('Data Sheet'!$G$18="(H.K. $)",'Data Sheet'!G28/7.75,'Data Sheet'!G28)</f>
        <v>29.6</v>
      </c>
      <c r="D22" s="50"/>
      <c r="E22" s="51" t="str">
        <f>'Data Sheet'!H28</f>
        <v>/EA</v>
      </c>
      <c r="F22" s="47"/>
      <c r="G22" s="46"/>
      <c r="H22" s="47"/>
      <c r="I22" s="47"/>
      <c r="J22" s="47"/>
      <c r="K22" s="47"/>
      <c r="L22" s="47"/>
      <c r="M22" s="47"/>
      <c r="N22" s="47"/>
      <c r="O22" s="95"/>
    </row>
    <row r="23" ht="22.5" customHeight="1" spans="1:15">
      <c r="A23" s="52" t="s">
        <v>214</v>
      </c>
      <c r="B23" s="53"/>
      <c r="C23" s="54">
        <f>'Data Sheet'!$AP$28</f>
        <v>9.32256147395833</v>
      </c>
      <c r="D23" s="54"/>
      <c r="E23" s="55"/>
      <c r="F23" s="45"/>
      <c r="G23" s="46"/>
      <c r="H23" s="47"/>
      <c r="I23" s="47"/>
      <c r="J23" s="47"/>
      <c r="K23" s="47"/>
      <c r="L23" s="47"/>
      <c r="M23" s="47"/>
      <c r="N23" s="47"/>
      <c r="O23" s="96"/>
    </row>
    <row r="24" s="1" customFormat="1" ht="22.5" customHeight="1" spans="1:15">
      <c r="A24" s="48" t="s">
        <v>215</v>
      </c>
      <c r="B24" s="48"/>
      <c r="C24" s="56"/>
      <c r="D24" s="56"/>
      <c r="E24" s="56"/>
      <c r="F24" s="57"/>
      <c r="G24" s="46"/>
      <c r="H24" s="47"/>
      <c r="I24" s="47"/>
      <c r="J24" s="47"/>
      <c r="K24" s="47"/>
      <c r="L24" s="47"/>
      <c r="M24" s="47"/>
      <c r="N24" s="47"/>
      <c r="O24" s="95"/>
    </row>
    <row r="25" s="1" customFormat="1" ht="22.5" customHeight="1" spans="1:15">
      <c r="A25" s="52" t="s">
        <v>216</v>
      </c>
      <c r="B25" s="52"/>
      <c r="C25" s="54">
        <f>'Data Sheet'!AR28</f>
        <v>38.9225614739583</v>
      </c>
      <c r="D25" s="54"/>
      <c r="E25" s="54"/>
      <c r="F25" s="45"/>
      <c r="G25" s="46"/>
      <c r="H25" s="47"/>
      <c r="I25" s="47"/>
      <c r="J25" s="47"/>
      <c r="K25" s="47"/>
      <c r="L25" s="47"/>
      <c r="M25" s="47"/>
      <c r="N25" s="47"/>
      <c r="O25" s="95"/>
    </row>
    <row r="26" s="1" customFormat="1" ht="22.5" customHeight="1" spans="1:15">
      <c r="A26" s="52" t="s">
        <v>217</v>
      </c>
      <c r="B26" s="53"/>
      <c r="C26" s="58"/>
      <c r="D26" s="58"/>
      <c r="E26" s="59"/>
      <c r="F26" s="45"/>
      <c r="G26" s="46"/>
      <c r="H26" s="47"/>
      <c r="I26" s="47"/>
      <c r="J26" s="47"/>
      <c r="K26" s="47"/>
      <c r="L26" s="47"/>
      <c r="M26" s="47"/>
      <c r="N26" s="47"/>
      <c r="O26" s="95"/>
    </row>
    <row r="27" s="1" customFormat="1" ht="22.5" customHeight="1" spans="1:15">
      <c r="A27" s="40" t="s">
        <v>218</v>
      </c>
      <c r="B27" s="100"/>
      <c r="C27" s="101">
        <f>IFERROR(1-(C25/C26),)</f>
        <v>0</v>
      </c>
      <c r="D27" s="101"/>
      <c r="E27" s="101"/>
      <c r="F27" s="45"/>
      <c r="G27" s="46"/>
      <c r="H27" s="47"/>
      <c r="I27" s="47"/>
      <c r="J27" s="47"/>
      <c r="K27" s="47"/>
      <c r="L27" s="47"/>
      <c r="M27" s="47"/>
      <c r="N27" s="47"/>
      <c r="O27" s="95"/>
    </row>
    <row r="28" ht="22.5" customHeight="1" spans="1:15">
      <c r="A28" s="9" t="s">
        <v>219</v>
      </c>
      <c r="B28" s="9"/>
      <c r="C28" s="36"/>
      <c r="D28" s="36"/>
      <c r="E28" s="36"/>
      <c r="F28" s="45"/>
      <c r="G28" s="46"/>
      <c r="H28" s="47"/>
      <c r="I28" s="47"/>
      <c r="M28" s="47"/>
      <c r="N28" s="47"/>
      <c r="O28" s="96"/>
    </row>
    <row r="29" ht="22.5" customHeight="1" spans="1:15">
      <c r="A29" s="48" t="s">
        <v>220</v>
      </c>
      <c r="B29" s="48"/>
      <c r="C29" s="63">
        <f>'Data Sheet'!$K$28</f>
        <v>0</v>
      </c>
      <c r="D29" s="63"/>
      <c r="E29" s="63"/>
      <c r="F29" s="45"/>
      <c r="G29" s="46"/>
      <c r="H29" s="47"/>
      <c r="I29" s="47"/>
      <c r="J29" s="47"/>
      <c r="K29" s="47"/>
      <c r="L29" s="47"/>
      <c r="M29" s="47"/>
      <c r="N29" s="47"/>
      <c r="O29" s="96"/>
    </row>
    <row r="30" ht="22.5" customHeight="1" spans="1:15">
      <c r="A30" s="48" t="s">
        <v>221</v>
      </c>
      <c r="B30" s="48"/>
      <c r="C30" s="63">
        <f>'Data Sheet'!$J$28</f>
        <v>0</v>
      </c>
      <c r="D30" s="63"/>
      <c r="E30" s="63"/>
      <c r="F30" s="45"/>
      <c r="G30" s="46"/>
      <c r="H30" s="47"/>
      <c r="I30" s="47"/>
      <c r="J30" s="47"/>
      <c r="K30" s="47"/>
      <c r="L30" s="47"/>
      <c r="M30" s="47"/>
      <c r="N30" s="47"/>
      <c r="O30" s="96"/>
    </row>
    <row r="31" ht="22.5" customHeight="1" spans="1:15">
      <c r="A31" s="48" t="s">
        <v>222</v>
      </c>
      <c r="B31" s="48"/>
      <c r="C31" s="63">
        <f>'Data Sheet'!$I$28</f>
        <v>1</v>
      </c>
      <c r="D31" s="63"/>
      <c r="E31" s="63"/>
      <c r="F31" s="64"/>
      <c r="G31" s="46"/>
      <c r="H31" s="47"/>
      <c r="I31" s="47"/>
      <c r="J31" s="47"/>
      <c r="K31" s="47"/>
      <c r="L31" s="47"/>
      <c r="M31" s="47"/>
      <c r="N31" s="47"/>
      <c r="O31" s="96"/>
    </row>
    <row r="32" ht="22.5" customHeight="1" spans="1:15">
      <c r="A32" s="48" t="s">
        <v>223</v>
      </c>
      <c r="B32" s="48"/>
      <c r="C32" s="65">
        <f>'Data Sheet'!$U$28</f>
        <v>3.39002235416667</v>
      </c>
      <c r="D32" s="65"/>
      <c r="E32" s="65"/>
      <c r="F32" s="45"/>
      <c r="G32" s="46"/>
      <c r="H32" s="47"/>
      <c r="I32" s="47"/>
      <c r="J32" s="47"/>
      <c r="K32" s="47"/>
      <c r="L32" s="47"/>
      <c r="M32" s="47"/>
      <c r="N32" s="47"/>
      <c r="O32" s="96"/>
    </row>
    <row r="33" ht="22.5" customHeight="1" spans="1:15">
      <c r="A33" s="52" t="s">
        <v>224</v>
      </c>
      <c r="B33" s="53"/>
      <c r="C33" s="66">
        <f>'Data Sheet'!$AO$28</f>
        <v>2.75</v>
      </c>
      <c r="D33" s="66"/>
      <c r="E33" s="67"/>
      <c r="F33" s="45"/>
      <c r="G33" s="46"/>
      <c r="H33" s="47"/>
      <c r="I33" s="47"/>
      <c r="J33" s="47"/>
      <c r="K33" s="47"/>
      <c r="L33" s="47"/>
      <c r="M33" s="47"/>
      <c r="N33" s="47"/>
      <c r="O33" s="96"/>
    </row>
    <row r="34" ht="22.5" customHeight="1" spans="1:15">
      <c r="A34" s="68" t="str">
        <f>'Data Sheet'!$AF$28</f>
        <v>chang the material of frame from MDF to PU</v>
      </c>
      <c r="B34" s="68"/>
      <c r="C34" s="69"/>
      <c r="D34" s="69"/>
      <c r="E34" s="69"/>
      <c r="F34" s="45"/>
      <c r="G34" s="46"/>
      <c r="H34" s="47"/>
      <c r="I34" s="47"/>
      <c r="J34" s="47"/>
      <c r="K34" s="47"/>
      <c r="L34" s="47"/>
      <c r="M34" s="47"/>
      <c r="N34" s="47"/>
      <c r="O34" s="96"/>
    </row>
    <row r="35" ht="23.25" customHeight="1" spans="1:15">
      <c r="A35" s="68">
        <f>'Data Sheet'!$AG$28</f>
        <v>0</v>
      </c>
      <c r="B35" s="68"/>
      <c r="C35" s="68"/>
      <c r="D35" s="68"/>
      <c r="E35" s="68"/>
      <c r="F35" s="2"/>
      <c r="G35" s="70"/>
      <c r="H35" s="71"/>
      <c r="I35" s="71"/>
      <c r="J35" s="71"/>
      <c r="K35" s="71"/>
      <c r="L35" s="71"/>
      <c r="M35" s="71"/>
      <c r="N35" s="71"/>
      <c r="O35" s="97"/>
    </row>
    <row r="36" ht="15" customHeight="1" spans="1:14">
      <c r="A36" s="2"/>
      <c r="B36" s="2"/>
      <c r="C36" s="2"/>
      <c r="D36" s="2"/>
      <c r="E36" s="2"/>
      <c r="F36" s="2"/>
      <c r="G36" s="2"/>
      <c r="H36" s="2"/>
      <c r="I36" s="2"/>
      <c r="J36" s="2"/>
      <c r="K36" s="2"/>
      <c r="L36" s="2"/>
      <c r="M36" s="2"/>
      <c r="N36" s="2"/>
    </row>
    <row r="37" ht="15" customHeight="1" spans="1:9">
      <c r="A37" s="2"/>
      <c r="B37" s="2"/>
      <c r="C37" s="2"/>
      <c r="D37" s="2"/>
      <c r="E37" s="2"/>
      <c r="F37" s="2"/>
      <c r="G37" s="2"/>
      <c r="H37" s="2"/>
      <c r="I37" s="2"/>
    </row>
    <row r="38" ht="15" customHeight="1" spans="2:9">
      <c r="B38" s="2"/>
      <c r="C38" s="2"/>
      <c r="D38" s="2"/>
      <c r="E38" s="2"/>
      <c r="F38" s="2"/>
      <c r="G38" s="2"/>
      <c r="H38" s="2"/>
      <c r="I38" s="2"/>
    </row>
    <row r="39" ht="15" customHeight="1" spans="2:9">
      <c r="B39" s="2"/>
      <c r="C39" s="2"/>
      <c r="D39" s="2"/>
      <c r="E39" s="2"/>
      <c r="F39" s="2"/>
      <c r="G39" s="2"/>
      <c r="H39" s="2"/>
      <c r="I39" s="2"/>
    </row>
    <row r="40" ht="15" customHeight="1" spans="6:9">
      <c r="F40" s="2"/>
      <c r="I40" s="2"/>
    </row>
    <row r="41" ht="15" customHeight="1" spans="6:6">
      <c r="F41" s="2"/>
    </row>
  </sheetData>
  <sheetProtection sheet="1" selectLockedCells="1" scenarios="1"/>
  <mergeCells count="97">
    <mergeCell ref="A1:O1"/>
    <mergeCell ref="A2:O2"/>
    <mergeCell ref="A3:B3"/>
    <mergeCell ref="C3:H3"/>
    <mergeCell ref="I3:J3"/>
    <mergeCell ref="K3:O3"/>
    <mergeCell ref="A4:B4"/>
    <mergeCell ref="C4:H4"/>
    <mergeCell ref="I4:J4"/>
    <mergeCell ref="K4:O4"/>
    <mergeCell ref="A5:B5"/>
    <mergeCell ref="C5:H5"/>
    <mergeCell ref="I5:J5"/>
    <mergeCell ref="K5:O5"/>
    <mergeCell ref="A6:B6"/>
    <mergeCell ref="C6:H6"/>
    <mergeCell ref="I6:J6"/>
    <mergeCell ref="K6:O6"/>
    <mergeCell ref="A7:B7"/>
    <mergeCell ref="C7:H7"/>
    <mergeCell ref="I7:J7"/>
    <mergeCell ref="K7:O7"/>
    <mergeCell ref="A8:B8"/>
    <mergeCell ref="C8:H8"/>
    <mergeCell ref="I8:J8"/>
    <mergeCell ref="K8:O8"/>
    <mergeCell ref="A9:B9"/>
    <mergeCell ref="C9:H9"/>
    <mergeCell ref="I9:J9"/>
    <mergeCell ref="K9:O9"/>
    <mergeCell ref="A10:B10"/>
    <mergeCell ref="C10:H10"/>
    <mergeCell ref="I10:J10"/>
    <mergeCell ref="K10:O10"/>
    <mergeCell ref="A11:B11"/>
    <mergeCell ref="C11:H11"/>
    <mergeCell ref="I11:J11"/>
    <mergeCell ref="K11:O11"/>
    <mergeCell ref="A12:B12"/>
    <mergeCell ref="C12:H12"/>
    <mergeCell ref="I12:J12"/>
    <mergeCell ref="K12:O12"/>
    <mergeCell ref="A13:B13"/>
    <mergeCell ref="C13:H13"/>
    <mergeCell ref="I13:J13"/>
    <mergeCell ref="L13:M13"/>
    <mergeCell ref="N13:O13"/>
    <mergeCell ref="A14:B14"/>
    <mergeCell ref="C14:H14"/>
    <mergeCell ref="I14:J14"/>
    <mergeCell ref="K14:O14"/>
    <mergeCell ref="A15:B15"/>
    <mergeCell ref="C15:H15"/>
    <mergeCell ref="I15:J15"/>
    <mergeCell ref="K15:O15"/>
    <mergeCell ref="A16:B16"/>
    <mergeCell ref="F16:H16"/>
    <mergeCell ref="I16:J16"/>
    <mergeCell ref="K16:O16"/>
    <mergeCell ref="A17:B17"/>
    <mergeCell ref="F17:H17"/>
    <mergeCell ref="I17:J17"/>
    <mergeCell ref="L17:M17"/>
    <mergeCell ref="N17:O17"/>
    <mergeCell ref="A18:B18"/>
    <mergeCell ref="F18:H18"/>
    <mergeCell ref="I18:J18"/>
    <mergeCell ref="K18:O18"/>
    <mergeCell ref="A20:B20"/>
    <mergeCell ref="A21:B21"/>
    <mergeCell ref="C21:E21"/>
    <mergeCell ref="A22:B22"/>
    <mergeCell ref="C22:D22"/>
    <mergeCell ref="A23:B23"/>
    <mergeCell ref="C23:E23"/>
    <mergeCell ref="A24:B24"/>
    <mergeCell ref="C24:E24"/>
    <mergeCell ref="A25:B25"/>
    <mergeCell ref="C25:E25"/>
    <mergeCell ref="A26:B26"/>
    <mergeCell ref="C26:E26"/>
    <mergeCell ref="A27:B27"/>
    <mergeCell ref="C27:E27"/>
    <mergeCell ref="A28:B28"/>
    <mergeCell ref="C28:E28"/>
    <mergeCell ref="A29:B29"/>
    <mergeCell ref="C29:E29"/>
    <mergeCell ref="A30:B30"/>
    <mergeCell ref="C30:E30"/>
    <mergeCell ref="A31:B31"/>
    <mergeCell ref="C31:E31"/>
    <mergeCell ref="A32:B32"/>
    <mergeCell ref="C32:E32"/>
    <mergeCell ref="A33:B33"/>
    <mergeCell ref="C33:E33"/>
    <mergeCell ref="A34:E34"/>
    <mergeCell ref="A35:E35"/>
  </mergeCells>
  <conditionalFormatting sqref="C12:H12">
    <cfRule type="cellIs" dxfId="56" priority="1" stopIfTrue="1" operator="between">
      <formula>0</formula>
      <formula>0</formula>
    </cfRule>
  </conditionalFormatting>
  <conditionalFormatting sqref="K12:O12">
    <cfRule type="cellIs" dxfId="57" priority="2" stopIfTrue="1" operator="between">
      <formula>0</formula>
      <formula>0</formula>
    </cfRule>
  </conditionalFormatting>
  <conditionalFormatting sqref="N17:O17">
    <cfRule type="cellIs" dxfId="58" priority="3" stopIfTrue="1" operator="between">
      <formula>0</formula>
      <formula>0</formula>
    </cfRule>
  </conditionalFormatting>
  <conditionalFormatting sqref="C24:E24">
    <cfRule type="cellIs" dxfId="59" priority="4" stopIfTrue="1" operator="between">
      <formula>0</formula>
      <formula>0</formula>
    </cfRule>
  </conditionalFormatting>
  <printOptions horizontalCentered="1"/>
  <pageMargins left="0.249305555555556" right="0.249305555555556" top="0.499305555555556" bottom="0.499305555555556" header="0.249305555555556" footer="0.249305555555556"/>
  <pageSetup paperSize="1" scale="72" orientation="landscape"/>
  <headerFooter>
    <oddFooter>&amp;C&amp;"宋体,常规"&amp;12Item 8&amp;R&amp;"宋体,常规"&amp;12&amp;F</oddFooter>
  </headerFooter>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O41"/>
  <sheetViews>
    <sheetView zoomScale="75" zoomScaleNormal="75" topLeftCell="A10" workbookViewId="0">
      <selection activeCell="K14" sqref="K14:O14"/>
    </sheetView>
  </sheetViews>
  <sheetFormatPr defaultColWidth="9.14285714285714" defaultRowHeight="12.75"/>
  <cols>
    <col min="1" max="1" width="17" style="6" customWidth="1"/>
    <col min="2" max="2" width="18.2857142857143" style="6" customWidth="1"/>
    <col min="3" max="4" width="13.5714285714286" style="6" customWidth="1"/>
    <col min="5" max="5" width="13.2857142857143" style="6" customWidth="1"/>
    <col min="6" max="6" width="6.57142857142857" style="6" customWidth="1"/>
    <col min="7" max="7" width="3.28571428571429" style="6" customWidth="1"/>
    <col min="8" max="8" width="9.28571428571429" style="6" customWidth="1"/>
    <col min="9" max="9" width="11.1428571428571" style="6" customWidth="1"/>
    <col min="10" max="10" width="13.1428571428571" style="6" customWidth="1"/>
    <col min="11" max="11" width="13.8571428571429" style="6" customWidth="1"/>
    <col min="12" max="12" width="13.1428571428571" style="6" customWidth="1"/>
    <col min="13" max="13" width="11.8571428571429" style="6" customWidth="1"/>
    <col min="14" max="14" width="13.5714285714286" style="6" customWidth="1"/>
    <col min="15" max="15" width="12" style="6" customWidth="1"/>
    <col min="16" max="16384" width="9.14285714285714" style="6"/>
  </cols>
  <sheetData>
    <row r="1" s="1" customFormat="1" ht="36" customHeight="1" spans="1:15">
      <c r="A1" s="7" t="s">
        <v>180</v>
      </c>
      <c r="B1" s="7"/>
      <c r="C1" s="7"/>
      <c r="D1" s="7"/>
      <c r="E1" s="7"/>
      <c r="F1" s="7"/>
      <c r="G1" s="7"/>
      <c r="H1" s="7"/>
      <c r="I1" s="7"/>
      <c r="J1" s="7"/>
      <c r="K1" s="7"/>
      <c r="L1" s="7"/>
      <c r="M1" s="7"/>
      <c r="N1" s="7"/>
      <c r="O1" s="7"/>
    </row>
    <row r="2" s="2" customFormat="1" ht="24.75" customHeight="1" spans="1:15">
      <c r="A2" s="8" t="s">
        <v>181</v>
      </c>
      <c r="B2" s="8"/>
      <c r="C2" s="8"/>
      <c r="D2" s="8"/>
      <c r="E2" s="8"/>
      <c r="F2" s="8"/>
      <c r="G2" s="8"/>
      <c r="H2" s="8"/>
      <c r="I2" s="8"/>
      <c r="J2" s="8"/>
      <c r="K2" s="8"/>
      <c r="L2" s="8"/>
      <c r="M2" s="8"/>
      <c r="N2" s="8"/>
      <c r="O2" s="8"/>
    </row>
    <row r="3" s="1" customFormat="1" ht="20.1" customHeight="1" spans="1:15">
      <c r="A3" s="9" t="s">
        <v>182</v>
      </c>
      <c r="B3" s="9"/>
      <c r="C3" s="10"/>
      <c r="D3" s="11"/>
      <c r="E3" s="11"/>
      <c r="F3" s="11"/>
      <c r="G3" s="11"/>
      <c r="H3" s="12"/>
      <c r="I3" s="9" t="s">
        <v>183</v>
      </c>
      <c r="J3" s="9"/>
      <c r="K3" s="72"/>
      <c r="L3" s="73"/>
      <c r="M3" s="73"/>
      <c r="N3" s="73"/>
      <c r="O3" s="74"/>
    </row>
    <row r="4" s="1" customFormat="1" ht="20.1" customHeight="1" spans="1:15">
      <c r="A4" s="13" t="s">
        <v>184</v>
      </c>
      <c r="B4" s="13"/>
      <c r="C4" s="14" t="str">
        <f>'Data Sheet'!B3</f>
        <v>FUZHOU YUNFEI HOME DECOR CO.,LTD</v>
      </c>
      <c r="D4" s="14"/>
      <c r="E4" s="14"/>
      <c r="F4" s="14"/>
      <c r="G4" s="14"/>
      <c r="H4" s="15"/>
      <c r="I4" s="13" t="s">
        <v>185</v>
      </c>
      <c r="J4" s="13"/>
      <c r="K4" s="75">
        <f>'Data Sheet'!B9</f>
        <v>42090</v>
      </c>
      <c r="L4" s="76"/>
      <c r="M4" s="76"/>
      <c r="N4" s="76"/>
      <c r="O4" s="77"/>
    </row>
    <row r="5" s="3" customFormat="1" ht="20.1" customHeight="1" spans="1:15">
      <c r="A5" s="13" t="s">
        <v>186</v>
      </c>
      <c r="B5" s="16"/>
      <c r="C5" s="14" t="str">
        <f>'Data Sheet'!B4</f>
        <v>Sarah Ou</v>
      </c>
      <c r="D5" s="14"/>
      <c r="E5" s="14"/>
      <c r="F5" s="14"/>
      <c r="G5" s="14"/>
      <c r="H5" s="15"/>
      <c r="I5" s="13" t="s">
        <v>187</v>
      </c>
      <c r="J5" s="13"/>
      <c r="K5" s="75" t="str">
        <f>'Data Sheet'!B10</f>
        <v>sarah@yunfei.com.cn</v>
      </c>
      <c r="L5" s="76"/>
      <c r="M5" s="76"/>
      <c r="N5" s="76"/>
      <c r="O5" s="77"/>
    </row>
    <row r="6" s="3" customFormat="1" ht="20.1" customHeight="1" spans="1:15">
      <c r="A6" s="13" t="s">
        <v>38</v>
      </c>
      <c r="B6" s="16"/>
      <c r="C6" s="14" t="str">
        <f>'Data Sheet'!B5</f>
        <v>NIUTOUSHAN INDUSTRIAL ZONE,HONGWEI,MINHOU,FUZHOU,FUJIAN,CHINA</v>
      </c>
      <c r="D6" s="14"/>
      <c r="E6" s="14"/>
      <c r="F6" s="14"/>
      <c r="G6" s="14"/>
      <c r="H6" s="15"/>
      <c r="I6" s="13" t="s">
        <v>188</v>
      </c>
      <c r="J6" s="13"/>
      <c r="K6" s="75" t="str">
        <f>'Data Sheet'!B11</f>
        <v>lyonyunfei@vip.163.com</v>
      </c>
      <c r="L6" s="76"/>
      <c r="M6" s="76"/>
      <c r="N6" s="76"/>
      <c r="O6" s="77"/>
    </row>
    <row r="7" s="3" customFormat="1" ht="20.1" customHeight="1" spans="1:15">
      <c r="A7" s="13" t="s">
        <v>40</v>
      </c>
      <c r="B7" s="16"/>
      <c r="C7" s="14">
        <f>'Data Sheet'!B6</f>
        <v>0</v>
      </c>
      <c r="D7" s="14"/>
      <c r="E7" s="14"/>
      <c r="F7" s="14"/>
      <c r="G7" s="14"/>
      <c r="H7" s="15"/>
      <c r="I7" s="13" t="s">
        <v>189</v>
      </c>
      <c r="J7" s="13"/>
      <c r="K7" s="19" t="str">
        <f>'Data Sheet'!B12</f>
        <v>0086-591-62099910</v>
      </c>
      <c r="L7" s="20"/>
      <c r="M7" s="20"/>
      <c r="N7" s="20"/>
      <c r="O7" s="21"/>
    </row>
    <row r="8" s="3" customFormat="1" ht="20.1" customHeight="1" spans="1:15">
      <c r="A8" s="13" t="s">
        <v>41</v>
      </c>
      <c r="B8" s="16"/>
      <c r="C8" s="14">
        <f>'Data Sheet'!B7</f>
        <v>0</v>
      </c>
      <c r="D8" s="14"/>
      <c r="E8" s="14"/>
      <c r="F8" s="14"/>
      <c r="G8" s="14"/>
      <c r="H8" s="15"/>
      <c r="I8" s="13" t="s">
        <v>190</v>
      </c>
      <c r="J8" s="13"/>
      <c r="K8" s="19" t="str">
        <f>'Data Sheet'!B13</f>
        <v>0086-591-22976113</v>
      </c>
      <c r="L8" s="20"/>
      <c r="M8" s="20"/>
      <c r="N8" s="20"/>
      <c r="O8" s="21"/>
    </row>
    <row r="9" s="3" customFormat="1" ht="20.1" customHeight="1" spans="1:15">
      <c r="A9" s="13" t="s">
        <v>42</v>
      </c>
      <c r="B9" s="16"/>
      <c r="C9" s="14">
        <f>'Data Sheet'!B8</f>
        <v>0</v>
      </c>
      <c r="D9" s="14"/>
      <c r="E9" s="14"/>
      <c r="F9" s="14"/>
      <c r="G9" s="14"/>
      <c r="H9" s="15"/>
      <c r="I9" s="13" t="s">
        <v>191</v>
      </c>
      <c r="J9" s="13"/>
      <c r="K9" s="75" t="str">
        <f>'Data Sheet'!B15</f>
        <v>T/T</v>
      </c>
      <c r="L9" s="76"/>
      <c r="M9" s="76"/>
      <c r="N9" s="76"/>
      <c r="O9" s="77"/>
    </row>
    <row r="10" s="3" customFormat="1" ht="20.1" customHeight="1" spans="1:15">
      <c r="A10" s="13" t="s">
        <v>192</v>
      </c>
      <c r="B10" s="13"/>
      <c r="C10" s="17" t="str">
        <f>'Data Sheet'!B29</f>
        <v>15A5857</v>
      </c>
      <c r="D10" s="17"/>
      <c r="E10" s="17"/>
      <c r="F10" s="17"/>
      <c r="G10" s="17"/>
      <c r="H10" s="17"/>
      <c r="I10" s="13" t="s">
        <v>193</v>
      </c>
      <c r="J10" s="13"/>
      <c r="K10" s="75" t="str">
        <f>'Data Sheet'!X29</f>
        <v>Fuzhou</v>
      </c>
      <c r="L10" s="76"/>
      <c r="M10" s="76"/>
      <c r="N10" s="76"/>
      <c r="O10" s="77"/>
    </row>
    <row r="11" s="3" customFormat="1" ht="20.1" customHeight="1" spans="1:15">
      <c r="A11" s="9" t="s">
        <v>194</v>
      </c>
      <c r="B11" s="9"/>
      <c r="C11" s="18"/>
      <c r="D11" s="18"/>
      <c r="E11" s="18"/>
      <c r="F11" s="18"/>
      <c r="G11" s="18"/>
      <c r="H11" s="18"/>
      <c r="I11" s="13" t="s">
        <v>195</v>
      </c>
      <c r="J11" s="13"/>
      <c r="K11" s="75" t="str">
        <f>'Data Sheet'!B14</f>
        <v>China</v>
      </c>
      <c r="L11" s="76"/>
      <c r="M11" s="76"/>
      <c r="N11" s="76"/>
      <c r="O11" s="77"/>
    </row>
    <row r="12" s="2" customFormat="1" ht="35.25" customHeight="1" spans="1:15">
      <c r="A12" s="13" t="s">
        <v>196</v>
      </c>
      <c r="B12" s="13"/>
      <c r="C12" s="19" t="str">
        <f>'Data Sheet'!$Y$29</f>
        <v>RESIN100%</v>
      </c>
      <c r="D12" s="20"/>
      <c r="E12" s="20"/>
      <c r="F12" s="20"/>
      <c r="G12" s="20"/>
      <c r="H12" s="21"/>
      <c r="I12" s="48" t="s">
        <v>197</v>
      </c>
      <c r="J12" s="48"/>
      <c r="K12" s="19" t="str">
        <f>'Data Sheet'!Z29</f>
        <v>MDF</v>
      </c>
      <c r="L12" s="20"/>
      <c r="M12" s="20"/>
      <c r="N12" s="20"/>
      <c r="O12" s="21"/>
    </row>
    <row r="13" s="4" customFormat="1" ht="20.1" customHeight="1" spans="1:15">
      <c r="A13" s="13" t="s">
        <v>198</v>
      </c>
      <c r="B13" s="13"/>
      <c r="C13" s="22" t="str">
        <f>'Data Sheet'!$C$29</f>
        <v>Wall décor</v>
      </c>
      <c r="D13" s="23"/>
      <c r="E13" s="23"/>
      <c r="F13" s="23"/>
      <c r="G13" s="23"/>
      <c r="H13" s="24"/>
      <c r="I13" s="13" t="s">
        <v>199</v>
      </c>
      <c r="J13" s="13"/>
      <c r="K13" s="78">
        <f>IF('Data Sheet'!V17="Case Weight (kgs)",'Data Sheet'!V29*2.20462,'Data Sheet'!V29)</f>
        <v>7</v>
      </c>
      <c r="L13" s="79" t="s">
        <v>200</v>
      </c>
      <c r="M13" s="80"/>
      <c r="N13" s="78">
        <f>IF('Data Sheet'!W17="Item Weight (kgs)",'Data Sheet'!W29*2.20462,'Data Sheet'!W29)</f>
        <v>2.42</v>
      </c>
      <c r="O13" s="81"/>
    </row>
    <row r="14" s="5" customFormat="1" ht="20.1" customHeight="1" spans="1:15">
      <c r="A14" s="13" t="s">
        <v>168</v>
      </c>
      <c r="B14" s="13"/>
      <c r="C14" s="25" t="str">
        <f>'Data Sheet'!$D$29</f>
        <v>Grey</v>
      </c>
      <c r="D14" s="25"/>
      <c r="E14" s="25"/>
      <c r="F14" s="25"/>
      <c r="G14" s="25"/>
      <c r="H14" s="25"/>
      <c r="I14" s="82" t="s">
        <v>201</v>
      </c>
      <c r="J14" s="83"/>
      <c r="K14" s="84">
        <f>'Data Sheet'!$AA$29</f>
        <v>500</v>
      </c>
      <c r="L14" s="85"/>
      <c r="M14" s="85"/>
      <c r="N14" s="85"/>
      <c r="O14" s="86"/>
    </row>
    <row r="15" s="1" customFormat="1" ht="20.1" customHeight="1" spans="1:15">
      <c r="A15" s="13" t="s">
        <v>202</v>
      </c>
      <c r="B15" s="13"/>
      <c r="C15" s="26" t="str">
        <f>'Data Sheet'!$E$29</f>
        <v>EA</v>
      </c>
      <c r="D15" s="26"/>
      <c r="E15" s="27"/>
      <c r="F15" s="27"/>
      <c r="G15" s="27"/>
      <c r="H15" s="27"/>
      <c r="I15" s="48" t="s">
        <v>203</v>
      </c>
      <c r="J15" s="48"/>
      <c r="K15" s="19" t="str">
        <f>'Data Sheet'!$F$29</f>
        <v>Bubble bag+Styrofoam+Carton</v>
      </c>
      <c r="L15" s="20"/>
      <c r="M15" s="20"/>
      <c r="N15" s="20"/>
      <c r="O15" s="21"/>
    </row>
    <row r="16" s="1" customFormat="1" ht="20.1" customHeight="1" spans="1:15">
      <c r="A16" s="13" t="s">
        <v>204</v>
      </c>
      <c r="B16" s="13"/>
      <c r="C16" s="28">
        <f>IF('Data Sheet'!$L$18="(IN INCHES)",'Data Sheet'!L$29,'Data Sheet'!L$29*0.393701)</f>
        <v>21.65</v>
      </c>
      <c r="D16" s="28">
        <f>IF('Data Sheet'!$L$18="(IN INCHES)",'Data Sheet'!M$29,'Data Sheet'!M$29*0.393701)</f>
        <v>7.09</v>
      </c>
      <c r="E16" s="28">
        <f>IF('Data Sheet'!$L$18="(IN INCHES)",'Data Sheet'!N$29,'Data Sheet'!N$29*0.393701)</f>
        <v>17.91</v>
      </c>
      <c r="F16" s="29" t="s">
        <v>205</v>
      </c>
      <c r="G16" s="30"/>
      <c r="H16" s="31"/>
      <c r="I16" s="48" t="s">
        <v>206</v>
      </c>
      <c r="J16" s="48"/>
      <c r="K16" s="19" t="str">
        <f>'Data Sheet'!$AB$29</f>
        <v>60Days</v>
      </c>
      <c r="L16" s="20"/>
      <c r="M16" s="20"/>
      <c r="N16" s="20"/>
      <c r="O16" s="21"/>
    </row>
    <row r="17" s="1" customFormat="1" ht="20.1" customHeight="1" spans="1:15">
      <c r="A17" s="13" t="s">
        <v>207</v>
      </c>
      <c r="B17" s="13"/>
      <c r="C17" s="28">
        <f>IF('Data Sheet'!$L$18="(IN INCHES)",'Data Sheet'!O$29,'Data Sheet'!O$29*0.393701)</f>
        <v>0</v>
      </c>
      <c r="D17" s="28">
        <f>IF('Data Sheet'!$L$18="(IN INCHES)",'Data Sheet'!P$29,'Data Sheet'!P$29*0.393701)</f>
        <v>0</v>
      </c>
      <c r="E17" s="28">
        <f>IF('Data Sheet'!$L$18="(IN INCHES)",'Data Sheet'!Q$29,'Data Sheet'!Q$29*0.393701)</f>
        <v>0</v>
      </c>
      <c r="F17" s="29" t="s">
        <v>205</v>
      </c>
      <c r="G17" s="30"/>
      <c r="H17" s="31"/>
      <c r="I17" s="48" t="s">
        <v>208</v>
      </c>
      <c r="J17" s="48"/>
      <c r="K17" s="87" t="str">
        <f>'Data Sheet'!$AC$29</f>
        <v>No</v>
      </c>
      <c r="L17" s="88" t="s">
        <v>83</v>
      </c>
      <c r="M17" s="88"/>
      <c r="N17" s="98" t="str">
        <f>'Data Sheet'!AD29</f>
        <v>No</v>
      </c>
      <c r="O17" s="99"/>
    </row>
    <row r="18" s="1" customFormat="1" ht="20.1" customHeight="1" spans="1:15">
      <c r="A18" s="13" t="s">
        <v>209</v>
      </c>
      <c r="B18" s="13"/>
      <c r="C18" s="28">
        <f>IF('Data Sheet'!$L$18="(IN INCHES)",'Data Sheet'!R$29,'Data Sheet'!R$29*0.393701)</f>
        <v>17.75</v>
      </c>
      <c r="D18" s="28">
        <f>IF('Data Sheet'!$L$18="(IN INCHES)",'Data Sheet'!S$29,'Data Sheet'!S$29*0.393701)</f>
        <v>13.37</v>
      </c>
      <c r="E18" s="28">
        <f>IF('Data Sheet'!$L$18="(IN INCHES)",'Data Sheet'!T$29,'Data Sheet'!T$29*0.393701)</f>
        <v>1.5</v>
      </c>
      <c r="F18" s="29" t="s">
        <v>205</v>
      </c>
      <c r="G18" s="30"/>
      <c r="H18" s="31"/>
      <c r="I18" s="13" t="s">
        <v>210</v>
      </c>
      <c r="J18" s="13"/>
      <c r="K18" s="91" t="str">
        <f>'Data Sheet'!$AE$29</f>
        <v>Quotation Only</v>
      </c>
      <c r="L18" s="92"/>
      <c r="M18" s="92"/>
      <c r="N18" s="92"/>
      <c r="O18" s="93"/>
    </row>
    <row r="19" s="1" customFormat="1" ht="15" customHeight="1" spans="1:14">
      <c r="A19" s="32"/>
      <c r="B19" s="33"/>
      <c r="C19" s="33"/>
      <c r="D19" s="33"/>
      <c r="E19" s="33"/>
      <c r="F19" s="33"/>
      <c r="G19" s="33"/>
      <c r="H19" s="33"/>
      <c r="I19" s="33"/>
      <c r="J19" s="33"/>
      <c r="K19" s="33"/>
      <c r="L19" s="33"/>
      <c r="M19" s="33"/>
      <c r="N19" s="33"/>
    </row>
    <row r="20" s="1" customFormat="1" ht="22.5" customHeight="1" spans="1:15">
      <c r="A20" s="34" t="s">
        <v>211</v>
      </c>
      <c r="B20" s="35"/>
      <c r="C20" s="36"/>
      <c r="D20" s="36"/>
      <c r="E20" s="36"/>
      <c r="F20" s="37"/>
      <c r="G20" s="38"/>
      <c r="H20" s="39"/>
      <c r="I20" s="39"/>
      <c r="J20" s="39"/>
      <c r="K20" s="39"/>
      <c r="L20" s="39"/>
      <c r="M20" s="39"/>
      <c r="N20" s="39"/>
      <c r="O20" s="94"/>
    </row>
    <row r="21" s="1" customFormat="1" ht="22.5" customHeight="1" spans="1:15">
      <c r="A21" s="40" t="s">
        <v>212</v>
      </c>
      <c r="B21" s="41"/>
      <c r="C21" s="42"/>
      <c r="D21" s="43"/>
      <c r="E21" s="44"/>
      <c r="F21" s="45"/>
      <c r="G21" s="46"/>
      <c r="H21" s="47"/>
      <c r="I21" s="47"/>
      <c r="J21" s="47"/>
      <c r="K21" s="47"/>
      <c r="L21" s="47"/>
      <c r="M21" s="47"/>
      <c r="N21" s="47"/>
      <c r="O21" s="95"/>
    </row>
    <row r="22" s="1" customFormat="1" ht="22.5" customHeight="1" spans="1:15">
      <c r="A22" s="48" t="s">
        <v>213</v>
      </c>
      <c r="B22" s="49"/>
      <c r="C22" s="50">
        <f>IF('Data Sheet'!$G$18="(H.K. $)",'Data Sheet'!G29/7.75,'Data Sheet'!G29)</f>
        <v>7.85</v>
      </c>
      <c r="D22" s="50"/>
      <c r="E22" s="51" t="str">
        <f>'Data Sheet'!H29</f>
        <v>/EA</v>
      </c>
      <c r="F22" s="47"/>
      <c r="G22" s="46"/>
      <c r="H22" s="47"/>
      <c r="I22" s="47"/>
      <c r="J22" s="47"/>
      <c r="K22" s="47"/>
      <c r="L22" s="47"/>
      <c r="M22" s="47"/>
      <c r="N22" s="47"/>
      <c r="O22" s="95"/>
    </row>
    <row r="23" ht="22.5" customHeight="1" spans="1:15">
      <c r="A23" s="52" t="s">
        <v>214</v>
      </c>
      <c r="B23" s="53"/>
      <c r="C23" s="54">
        <f>'Data Sheet'!$AP$29</f>
        <v>2.18755349283854</v>
      </c>
      <c r="D23" s="54"/>
      <c r="E23" s="55"/>
      <c r="F23" s="45"/>
      <c r="G23" s="46"/>
      <c r="H23" s="47"/>
      <c r="I23" s="47"/>
      <c r="J23" s="47"/>
      <c r="K23" s="47"/>
      <c r="L23" s="47"/>
      <c r="M23" s="47"/>
      <c r="N23" s="47"/>
      <c r="O23" s="96"/>
    </row>
    <row r="24" s="1" customFormat="1" ht="22.5" customHeight="1" spans="1:15">
      <c r="A24" s="48" t="s">
        <v>215</v>
      </c>
      <c r="B24" s="48"/>
      <c r="C24" s="56"/>
      <c r="D24" s="56"/>
      <c r="E24" s="56"/>
      <c r="F24" s="57"/>
      <c r="G24" s="46"/>
      <c r="H24" s="47"/>
      <c r="I24" s="47"/>
      <c r="J24" s="47"/>
      <c r="K24" s="47"/>
      <c r="L24" s="47"/>
      <c r="M24" s="47"/>
      <c r="N24" s="47"/>
      <c r="O24" s="95"/>
    </row>
    <row r="25" s="1" customFormat="1" ht="22.5" customHeight="1" spans="1:15">
      <c r="A25" s="52" t="s">
        <v>216</v>
      </c>
      <c r="B25" s="52"/>
      <c r="C25" s="54">
        <f>'Data Sheet'!AR29</f>
        <v>10.0375534928385</v>
      </c>
      <c r="D25" s="54"/>
      <c r="E25" s="54"/>
      <c r="F25" s="45"/>
      <c r="G25" s="46"/>
      <c r="H25" s="47"/>
      <c r="I25" s="47"/>
      <c r="J25" s="47"/>
      <c r="K25" s="47"/>
      <c r="L25" s="47"/>
      <c r="M25" s="47"/>
      <c r="N25" s="47"/>
      <c r="O25" s="95"/>
    </row>
    <row r="26" s="1" customFormat="1" ht="22.5" customHeight="1" spans="1:15">
      <c r="A26" s="52" t="s">
        <v>217</v>
      </c>
      <c r="B26" s="53"/>
      <c r="C26" s="58"/>
      <c r="D26" s="58"/>
      <c r="E26" s="59"/>
      <c r="F26" s="45"/>
      <c r="G26" s="46"/>
      <c r="H26" s="47"/>
      <c r="I26" s="47"/>
      <c r="J26" s="47"/>
      <c r="K26" s="47"/>
      <c r="L26" s="47"/>
      <c r="M26" s="47"/>
      <c r="N26" s="47"/>
      <c r="O26" s="95"/>
    </row>
    <row r="27" s="1" customFormat="1" ht="22.5" customHeight="1" spans="1:15">
      <c r="A27" s="40" t="s">
        <v>218</v>
      </c>
      <c r="B27" s="41"/>
      <c r="C27" s="60">
        <f>IFERROR(1-(C25/C26),)</f>
        <v>0</v>
      </c>
      <c r="D27" s="61"/>
      <c r="E27" s="62"/>
      <c r="F27" s="45"/>
      <c r="G27" s="46"/>
      <c r="H27" s="47"/>
      <c r="I27" s="47"/>
      <c r="J27" s="47"/>
      <c r="K27" s="47"/>
      <c r="L27" s="47"/>
      <c r="M27" s="47"/>
      <c r="N27" s="47"/>
      <c r="O27" s="95"/>
    </row>
    <row r="28" ht="22.5" customHeight="1" spans="1:15">
      <c r="A28" s="9" t="s">
        <v>219</v>
      </c>
      <c r="B28" s="9"/>
      <c r="C28" s="36"/>
      <c r="D28" s="36"/>
      <c r="E28" s="36"/>
      <c r="F28" s="45"/>
      <c r="G28" s="46"/>
      <c r="H28" s="47"/>
      <c r="I28" s="47"/>
      <c r="M28" s="47"/>
      <c r="N28" s="47"/>
      <c r="O28" s="96"/>
    </row>
    <row r="29" ht="22.5" customHeight="1" spans="1:15">
      <c r="A29" s="48" t="s">
        <v>220</v>
      </c>
      <c r="B29" s="48"/>
      <c r="C29" s="63">
        <f>'Data Sheet'!$K$29</f>
        <v>0</v>
      </c>
      <c r="D29" s="63"/>
      <c r="E29" s="63"/>
      <c r="F29" s="45"/>
      <c r="G29" s="46"/>
      <c r="H29" s="47"/>
      <c r="I29" s="47"/>
      <c r="J29" s="47"/>
      <c r="K29" s="47"/>
      <c r="L29" s="47"/>
      <c r="M29" s="47"/>
      <c r="N29" s="47"/>
      <c r="O29" s="96"/>
    </row>
    <row r="30" ht="22.5" customHeight="1" spans="1:15">
      <c r="A30" s="48" t="s">
        <v>221</v>
      </c>
      <c r="B30" s="48"/>
      <c r="C30" s="63">
        <f>'Data Sheet'!$J$29</f>
        <v>0</v>
      </c>
      <c r="D30" s="63"/>
      <c r="E30" s="63"/>
      <c r="F30" s="45"/>
      <c r="G30" s="46"/>
      <c r="H30" s="47"/>
      <c r="I30" s="47"/>
      <c r="J30" s="47"/>
      <c r="K30" s="47"/>
      <c r="L30" s="47"/>
      <c r="M30" s="47"/>
      <c r="N30" s="47"/>
      <c r="O30" s="96"/>
    </row>
    <row r="31" ht="22.5" customHeight="1" spans="1:15">
      <c r="A31" s="48" t="s">
        <v>222</v>
      </c>
      <c r="B31" s="48"/>
      <c r="C31" s="63">
        <f>'Data Sheet'!$I$29</f>
        <v>2</v>
      </c>
      <c r="D31" s="63"/>
      <c r="E31" s="63"/>
      <c r="F31" s="64"/>
      <c r="G31" s="46"/>
      <c r="H31" s="47"/>
      <c r="I31" s="47"/>
      <c r="J31" s="47"/>
      <c r="K31" s="47"/>
      <c r="L31" s="47"/>
      <c r="M31" s="47"/>
      <c r="N31" s="47"/>
      <c r="O31" s="96"/>
    </row>
    <row r="32" ht="22.5" customHeight="1" spans="1:15">
      <c r="A32" s="48" t="s">
        <v>223</v>
      </c>
      <c r="B32" s="48"/>
      <c r="C32" s="65">
        <f>'Data Sheet'!$U$29</f>
        <v>1.59094799479167</v>
      </c>
      <c r="D32" s="65"/>
      <c r="E32" s="65"/>
      <c r="F32" s="45"/>
      <c r="G32" s="46"/>
      <c r="H32" s="47"/>
      <c r="I32" s="47"/>
      <c r="J32" s="47"/>
      <c r="K32" s="47"/>
      <c r="L32" s="47"/>
      <c r="M32" s="47"/>
      <c r="N32" s="47"/>
      <c r="O32" s="96"/>
    </row>
    <row r="33" ht="22.5" customHeight="1" spans="1:15">
      <c r="A33" s="52" t="s">
        <v>224</v>
      </c>
      <c r="B33" s="53"/>
      <c r="C33" s="66">
        <f>'Data Sheet'!$AO$29</f>
        <v>2.75</v>
      </c>
      <c r="D33" s="66"/>
      <c r="E33" s="67"/>
      <c r="F33" s="45"/>
      <c r="G33" s="46"/>
      <c r="H33" s="47"/>
      <c r="I33" s="47"/>
      <c r="J33" s="47"/>
      <c r="K33" s="47"/>
      <c r="L33" s="47"/>
      <c r="M33" s="47"/>
      <c r="N33" s="47"/>
      <c r="O33" s="96"/>
    </row>
    <row r="34" ht="22.5" customHeight="1" spans="1:15">
      <c r="A34" s="68">
        <f>'Data Sheet'!$AF$29</f>
        <v>0</v>
      </c>
      <c r="B34" s="68"/>
      <c r="C34" s="69"/>
      <c r="D34" s="69"/>
      <c r="E34" s="69"/>
      <c r="F34" s="45"/>
      <c r="G34" s="46"/>
      <c r="H34" s="47"/>
      <c r="I34" s="47"/>
      <c r="J34" s="47"/>
      <c r="K34" s="47"/>
      <c r="L34" s="47"/>
      <c r="M34" s="47"/>
      <c r="N34" s="47"/>
      <c r="O34" s="96"/>
    </row>
    <row r="35" ht="23.25" customHeight="1" spans="1:15">
      <c r="A35" s="68">
        <f>'Data Sheet'!$AG$29</f>
        <v>0</v>
      </c>
      <c r="B35" s="68"/>
      <c r="C35" s="68"/>
      <c r="D35" s="68"/>
      <c r="E35" s="68"/>
      <c r="F35" s="2"/>
      <c r="G35" s="70"/>
      <c r="H35" s="71"/>
      <c r="I35" s="71"/>
      <c r="J35" s="71"/>
      <c r="K35" s="71"/>
      <c r="L35" s="71"/>
      <c r="M35" s="71"/>
      <c r="N35" s="71"/>
      <c r="O35" s="97"/>
    </row>
    <row r="36" ht="15" customHeight="1" spans="1:14">
      <c r="A36" s="2"/>
      <c r="B36" s="2"/>
      <c r="C36" s="2"/>
      <c r="D36" s="2"/>
      <c r="E36" s="2"/>
      <c r="F36" s="2"/>
      <c r="G36" s="2"/>
      <c r="H36" s="2"/>
      <c r="I36" s="2"/>
      <c r="J36" s="2"/>
      <c r="K36" s="2"/>
      <c r="L36" s="2"/>
      <c r="M36" s="2"/>
      <c r="N36" s="2"/>
    </row>
    <row r="37" ht="15" customHeight="1" spans="1:9">
      <c r="A37" s="2"/>
      <c r="B37" s="2"/>
      <c r="C37" s="2"/>
      <c r="D37" s="2"/>
      <c r="E37" s="2"/>
      <c r="F37" s="2"/>
      <c r="G37" s="2"/>
      <c r="H37" s="2"/>
      <c r="I37" s="2"/>
    </row>
    <row r="38" ht="15" customHeight="1" spans="2:9">
      <c r="B38" s="2"/>
      <c r="C38" s="2"/>
      <c r="D38" s="2"/>
      <c r="E38" s="2"/>
      <c r="F38" s="2"/>
      <c r="G38" s="2"/>
      <c r="H38" s="2"/>
      <c r="I38" s="2"/>
    </row>
    <row r="39" ht="15" customHeight="1" spans="2:9">
      <c r="B39" s="2"/>
      <c r="C39" s="2"/>
      <c r="D39" s="2"/>
      <c r="E39" s="2"/>
      <c r="F39" s="2"/>
      <c r="G39" s="2"/>
      <c r="H39" s="2"/>
      <c r="I39" s="2"/>
    </row>
    <row r="40" ht="15" customHeight="1" spans="6:9">
      <c r="F40" s="2"/>
      <c r="I40" s="2"/>
    </row>
    <row r="41" ht="15" customHeight="1" spans="6:6">
      <c r="F41" s="2"/>
    </row>
  </sheetData>
  <sheetProtection sheet="1" selectLockedCells="1" scenarios="1"/>
  <mergeCells count="97">
    <mergeCell ref="A1:O1"/>
    <mergeCell ref="A2:O2"/>
    <mergeCell ref="A3:B3"/>
    <mergeCell ref="C3:H3"/>
    <mergeCell ref="I3:J3"/>
    <mergeCell ref="K3:O3"/>
    <mergeCell ref="A4:B4"/>
    <mergeCell ref="C4:H4"/>
    <mergeCell ref="I4:J4"/>
    <mergeCell ref="K4:O4"/>
    <mergeCell ref="A5:B5"/>
    <mergeCell ref="C5:H5"/>
    <mergeCell ref="I5:J5"/>
    <mergeCell ref="K5:O5"/>
    <mergeCell ref="A6:B6"/>
    <mergeCell ref="C6:H6"/>
    <mergeCell ref="I6:J6"/>
    <mergeCell ref="K6:O6"/>
    <mergeCell ref="A7:B7"/>
    <mergeCell ref="C7:H7"/>
    <mergeCell ref="I7:J7"/>
    <mergeCell ref="K7:O7"/>
    <mergeCell ref="A8:B8"/>
    <mergeCell ref="C8:H8"/>
    <mergeCell ref="I8:J8"/>
    <mergeCell ref="K8:O8"/>
    <mergeCell ref="A9:B9"/>
    <mergeCell ref="C9:H9"/>
    <mergeCell ref="I9:J9"/>
    <mergeCell ref="K9:O9"/>
    <mergeCell ref="A10:B10"/>
    <mergeCell ref="C10:H10"/>
    <mergeCell ref="I10:J10"/>
    <mergeCell ref="K10:O10"/>
    <mergeCell ref="A11:B11"/>
    <mergeCell ref="C11:H11"/>
    <mergeCell ref="I11:J11"/>
    <mergeCell ref="K11:O11"/>
    <mergeCell ref="A12:B12"/>
    <mergeCell ref="C12:H12"/>
    <mergeCell ref="I12:J12"/>
    <mergeCell ref="K12:O12"/>
    <mergeCell ref="A13:B13"/>
    <mergeCell ref="C13:H13"/>
    <mergeCell ref="I13:J13"/>
    <mergeCell ref="L13:M13"/>
    <mergeCell ref="N13:O13"/>
    <mergeCell ref="A14:B14"/>
    <mergeCell ref="C14:H14"/>
    <mergeCell ref="I14:J14"/>
    <mergeCell ref="K14:O14"/>
    <mergeCell ref="A15:B15"/>
    <mergeCell ref="C15:H15"/>
    <mergeCell ref="I15:J15"/>
    <mergeCell ref="K15:O15"/>
    <mergeCell ref="A16:B16"/>
    <mergeCell ref="F16:H16"/>
    <mergeCell ref="I16:J16"/>
    <mergeCell ref="K16:O16"/>
    <mergeCell ref="A17:B17"/>
    <mergeCell ref="F17:H17"/>
    <mergeCell ref="I17:J17"/>
    <mergeCell ref="L17:M17"/>
    <mergeCell ref="N17:O17"/>
    <mergeCell ref="A18:B18"/>
    <mergeCell ref="F18:H18"/>
    <mergeCell ref="I18:J18"/>
    <mergeCell ref="K18:O18"/>
    <mergeCell ref="A20:B20"/>
    <mergeCell ref="A21:B21"/>
    <mergeCell ref="C21:E21"/>
    <mergeCell ref="A22:B22"/>
    <mergeCell ref="C22:D22"/>
    <mergeCell ref="A23:B23"/>
    <mergeCell ref="C23:E23"/>
    <mergeCell ref="A24:B24"/>
    <mergeCell ref="C24:E24"/>
    <mergeCell ref="A25:B25"/>
    <mergeCell ref="C25:E25"/>
    <mergeCell ref="A26:B26"/>
    <mergeCell ref="C26:E26"/>
    <mergeCell ref="A27:B27"/>
    <mergeCell ref="C27:E27"/>
    <mergeCell ref="A28:B28"/>
    <mergeCell ref="C28:E28"/>
    <mergeCell ref="A29:B29"/>
    <mergeCell ref="C29:E29"/>
    <mergeCell ref="A30:B30"/>
    <mergeCell ref="C30:E30"/>
    <mergeCell ref="A31:B31"/>
    <mergeCell ref="C31:E31"/>
    <mergeCell ref="A32:B32"/>
    <mergeCell ref="C32:E32"/>
    <mergeCell ref="A33:B33"/>
    <mergeCell ref="C33:E33"/>
    <mergeCell ref="A34:E34"/>
    <mergeCell ref="A35:E35"/>
  </mergeCells>
  <conditionalFormatting sqref="C12:H12">
    <cfRule type="cellIs" dxfId="60" priority="1" stopIfTrue="1" operator="between">
      <formula>0</formula>
      <formula>0</formula>
    </cfRule>
  </conditionalFormatting>
  <conditionalFormatting sqref="C24:E24">
    <cfRule type="cellIs" dxfId="61" priority="2" stopIfTrue="1" operator="between">
      <formula>0</formula>
      <formula>0</formula>
    </cfRule>
  </conditionalFormatting>
  <conditionalFormatting sqref="K12:O12">
    <cfRule type="cellIs" dxfId="62" priority="3" stopIfTrue="1" operator="between">
      <formula>0</formula>
      <formula>0</formula>
    </cfRule>
  </conditionalFormatting>
  <conditionalFormatting sqref="N17:O17">
    <cfRule type="cellIs" dxfId="63" priority="4" stopIfTrue="1" operator="between">
      <formula>0</formula>
      <formula>0</formula>
    </cfRule>
  </conditionalFormatting>
  <printOptions horizontalCentered="1"/>
  <pageMargins left="0.249305555555556" right="0.249305555555556" top="0.499305555555556" bottom="0.499305555555556" header="0.249305555555556" footer="0.249305555555556"/>
  <pageSetup paperSize="1" scale="72" orientation="landscape"/>
  <headerFooter>
    <oddFooter>&amp;C&amp;"宋体,常规"&amp;12Item 9&amp;R&amp;"宋体,常规"&amp;12&amp;F</oddFooter>
  </headerFooter>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O41"/>
  <sheetViews>
    <sheetView zoomScale="75" zoomScaleNormal="75" topLeftCell="A9" workbookViewId="0">
      <selection activeCell="C3" sqref="C3:H3"/>
    </sheetView>
  </sheetViews>
  <sheetFormatPr defaultColWidth="9.14285714285714" defaultRowHeight="12.75"/>
  <cols>
    <col min="1" max="1" width="17" style="6" customWidth="1"/>
    <col min="2" max="2" width="18.7142857142857" style="6" customWidth="1"/>
    <col min="3" max="4" width="13.5714285714286" style="6" customWidth="1"/>
    <col min="5" max="5" width="13.2857142857143" style="6" customWidth="1"/>
    <col min="6" max="6" width="6.57142857142857" style="6" customWidth="1"/>
    <col min="7" max="7" width="3.28571428571429" style="6" customWidth="1"/>
    <col min="8" max="8" width="9.28571428571429" style="6" customWidth="1"/>
    <col min="9" max="9" width="11.1428571428571" style="6" customWidth="1"/>
    <col min="10" max="10" width="13.1428571428571" style="6" customWidth="1"/>
    <col min="11" max="11" width="13.8571428571429" style="6" customWidth="1"/>
    <col min="12" max="12" width="13.1428571428571" style="6" customWidth="1"/>
    <col min="13" max="13" width="11.8571428571429" style="6" customWidth="1"/>
    <col min="14" max="14" width="13.5714285714286" style="6" customWidth="1"/>
    <col min="15" max="15" width="12" style="6" customWidth="1"/>
    <col min="16" max="16384" width="9.14285714285714" style="6"/>
  </cols>
  <sheetData>
    <row r="1" s="1" customFormat="1" ht="36" customHeight="1" spans="1:15">
      <c r="A1" s="7" t="s">
        <v>180</v>
      </c>
      <c r="B1" s="7"/>
      <c r="C1" s="7"/>
      <c r="D1" s="7"/>
      <c r="E1" s="7"/>
      <c r="F1" s="7"/>
      <c r="G1" s="7"/>
      <c r="H1" s="7"/>
      <c r="I1" s="7"/>
      <c r="J1" s="7"/>
      <c r="K1" s="7"/>
      <c r="L1" s="7"/>
      <c r="M1" s="7"/>
      <c r="N1" s="7"/>
      <c r="O1" s="7"/>
    </row>
    <row r="2" s="2" customFormat="1" ht="24.75" customHeight="1" spans="1:15">
      <c r="A2" s="8" t="s">
        <v>181</v>
      </c>
      <c r="B2" s="8"/>
      <c r="C2" s="8"/>
      <c r="D2" s="8"/>
      <c r="E2" s="8"/>
      <c r="F2" s="8"/>
      <c r="G2" s="8"/>
      <c r="H2" s="8"/>
      <c r="I2" s="8"/>
      <c r="J2" s="8"/>
      <c r="K2" s="8"/>
      <c r="L2" s="8"/>
      <c r="M2" s="8"/>
      <c r="N2" s="8"/>
      <c r="O2" s="8"/>
    </row>
    <row r="3" s="1" customFormat="1" ht="20.1" customHeight="1" spans="1:15">
      <c r="A3" s="9" t="s">
        <v>182</v>
      </c>
      <c r="B3" s="9"/>
      <c r="C3" s="10"/>
      <c r="D3" s="11"/>
      <c r="E3" s="11"/>
      <c r="F3" s="11"/>
      <c r="G3" s="11"/>
      <c r="H3" s="12"/>
      <c r="I3" s="9" t="s">
        <v>183</v>
      </c>
      <c r="J3" s="9"/>
      <c r="K3" s="72"/>
      <c r="L3" s="73"/>
      <c r="M3" s="73"/>
      <c r="N3" s="73"/>
      <c r="O3" s="74"/>
    </row>
    <row r="4" s="1" customFormat="1" ht="20.1" customHeight="1" spans="1:15">
      <c r="A4" s="13" t="s">
        <v>184</v>
      </c>
      <c r="B4" s="13"/>
      <c r="C4" s="14" t="str">
        <f>'Data Sheet'!B3</f>
        <v>FUZHOU YUNFEI HOME DECOR CO.,LTD</v>
      </c>
      <c r="D4" s="14"/>
      <c r="E4" s="14"/>
      <c r="F4" s="14"/>
      <c r="G4" s="14"/>
      <c r="H4" s="15"/>
      <c r="I4" s="13" t="s">
        <v>185</v>
      </c>
      <c r="J4" s="13"/>
      <c r="K4" s="75">
        <f>'Data Sheet'!B9</f>
        <v>42090</v>
      </c>
      <c r="L4" s="76"/>
      <c r="M4" s="76"/>
      <c r="N4" s="76"/>
      <c r="O4" s="77"/>
    </row>
    <row r="5" s="3" customFormat="1" ht="20.1" customHeight="1" spans="1:15">
      <c r="A5" s="13" t="s">
        <v>186</v>
      </c>
      <c r="B5" s="16"/>
      <c r="C5" s="14" t="str">
        <f>'Data Sheet'!B4</f>
        <v>Sarah Ou</v>
      </c>
      <c r="D5" s="14"/>
      <c r="E5" s="14"/>
      <c r="F5" s="14"/>
      <c r="G5" s="14"/>
      <c r="H5" s="15"/>
      <c r="I5" s="13" t="s">
        <v>187</v>
      </c>
      <c r="J5" s="13"/>
      <c r="K5" s="75" t="str">
        <f>'Data Sheet'!B10</f>
        <v>sarah@yunfei.com.cn</v>
      </c>
      <c r="L5" s="76"/>
      <c r="M5" s="76"/>
      <c r="N5" s="76"/>
      <c r="O5" s="77"/>
    </row>
    <row r="6" s="3" customFormat="1" ht="20.1" customHeight="1" spans="1:15">
      <c r="A6" s="13" t="s">
        <v>38</v>
      </c>
      <c r="B6" s="16"/>
      <c r="C6" s="14" t="str">
        <f>'Data Sheet'!B5</f>
        <v>NIUTOUSHAN INDUSTRIAL ZONE,HONGWEI,MINHOU,FUZHOU,FUJIAN,CHINA</v>
      </c>
      <c r="D6" s="14"/>
      <c r="E6" s="14"/>
      <c r="F6" s="14"/>
      <c r="G6" s="14"/>
      <c r="H6" s="15"/>
      <c r="I6" s="13" t="s">
        <v>188</v>
      </c>
      <c r="J6" s="13"/>
      <c r="K6" s="75" t="str">
        <f>'Data Sheet'!B11</f>
        <v>lyonyunfei@vip.163.com</v>
      </c>
      <c r="L6" s="76"/>
      <c r="M6" s="76"/>
      <c r="N6" s="76"/>
      <c r="O6" s="77"/>
    </row>
    <row r="7" s="3" customFormat="1" ht="20.1" customHeight="1" spans="1:15">
      <c r="A7" s="13" t="s">
        <v>40</v>
      </c>
      <c r="B7" s="16"/>
      <c r="C7" s="14">
        <f>'Data Sheet'!B6</f>
        <v>0</v>
      </c>
      <c r="D7" s="14"/>
      <c r="E7" s="14"/>
      <c r="F7" s="14"/>
      <c r="G7" s="14"/>
      <c r="H7" s="15"/>
      <c r="I7" s="13" t="s">
        <v>189</v>
      </c>
      <c r="J7" s="13"/>
      <c r="K7" s="19" t="str">
        <f>'Data Sheet'!B12</f>
        <v>0086-591-62099910</v>
      </c>
      <c r="L7" s="20"/>
      <c r="M7" s="20"/>
      <c r="N7" s="20"/>
      <c r="O7" s="21"/>
    </row>
    <row r="8" s="3" customFormat="1" ht="20.1" customHeight="1" spans="1:15">
      <c r="A8" s="13" t="s">
        <v>41</v>
      </c>
      <c r="B8" s="16"/>
      <c r="C8" s="14">
        <f>'Data Sheet'!B7</f>
        <v>0</v>
      </c>
      <c r="D8" s="14"/>
      <c r="E8" s="14"/>
      <c r="F8" s="14"/>
      <c r="G8" s="14"/>
      <c r="H8" s="15"/>
      <c r="I8" s="13" t="s">
        <v>190</v>
      </c>
      <c r="J8" s="13"/>
      <c r="K8" s="19" t="str">
        <f>'Data Sheet'!B13</f>
        <v>0086-591-22976113</v>
      </c>
      <c r="L8" s="20"/>
      <c r="M8" s="20"/>
      <c r="N8" s="20"/>
      <c r="O8" s="21"/>
    </row>
    <row r="9" s="3" customFormat="1" ht="20.1" customHeight="1" spans="1:15">
      <c r="A9" s="13" t="s">
        <v>42</v>
      </c>
      <c r="B9" s="16"/>
      <c r="C9" s="14">
        <f>'Data Sheet'!B8</f>
        <v>0</v>
      </c>
      <c r="D9" s="14"/>
      <c r="E9" s="14"/>
      <c r="F9" s="14"/>
      <c r="G9" s="14"/>
      <c r="H9" s="15"/>
      <c r="I9" s="13" t="s">
        <v>191</v>
      </c>
      <c r="J9" s="13"/>
      <c r="K9" s="75" t="str">
        <f>'Data Sheet'!B15</f>
        <v>T/T</v>
      </c>
      <c r="L9" s="76"/>
      <c r="M9" s="76"/>
      <c r="N9" s="76"/>
      <c r="O9" s="77"/>
    </row>
    <row r="10" s="3" customFormat="1" ht="20.1" customHeight="1" spans="1:15">
      <c r="A10" s="13" t="s">
        <v>192</v>
      </c>
      <c r="B10" s="13"/>
      <c r="C10" s="17" t="str">
        <f>'Data Sheet'!B30</f>
        <v>15A5720</v>
      </c>
      <c r="D10" s="17"/>
      <c r="E10" s="17"/>
      <c r="F10" s="17"/>
      <c r="G10" s="17"/>
      <c r="H10" s="17"/>
      <c r="I10" s="13" t="s">
        <v>193</v>
      </c>
      <c r="J10" s="13"/>
      <c r="K10" s="75" t="str">
        <f>'Data Sheet'!X30</f>
        <v>Fuzhou</v>
      </c>
      <c r="L10" s="76"/>
      <c r="M10" s="76"/>
      <c r="N10" s="76"/>
      <c r="O10" s="77"/>
    </row>
    <row r="11" s="3" customFormat="1" ht="20.1" customHeight="1" spans="1:15">
      <c r="A11" s="9" t="s">
        <v>194</v>
      </c>
      <c r="B11" s="9"/>
      <c r="C11" s="18"/>
      <c r="D11" s="18"/>
      <c r="E11" s="18"/>
      <c r="F11" s="18"/>
      <c r="G11" s="18"/>
      <c r="H11" s="18"/>
      <c r="I11" s="13" t="s">
        <v>195</v>
      </c>
      <c r="J11" s="13"/>
      <c r="K11" s="75" t="str">
        <f>'Data Sheet'!B14</f>
        <v>China</v>
      </c>
      <c r="L11" s="76"/>
      <c r="M11" s="76"/>
      <c r="N11" s="76"/>
      <c r="O11" s="77"/>
    </row>
    <row r="12" s="2" customFormat="1" ht="35.25" customHeight="1" spans="1:15">
      <c r="A12" s="13" t="s">
        <v>196</v>
      </c>
      <c r="B12" s="13"/>
      <c r="C12" s="19" t="str">
        <f>'Data Sheet'!$Y$30</f>
        <v>RESIN100%</v>
      </c>
      <c r="D12" s="20"/>
      <c r="E12" s="20"/>
      <c r="F12" s="20"/>
      <c r="G12" s="20"/>
      <c r="H12" s="21"/>
      <c r="I12" s="48" t="s">
        <v>197</v>
      </c>
      <c r="J12" s="48"/>
      <c r="K12" s="19" t="str">
        <f>'Data Sheet'!Z30</f>
        <v>MDF</v>
      </c>
      <c r="L12" s="20"/>
      <c r="M12" s="20"/>
      <c r="N12" s="20"/>
      <c r="O12" s="21"/>
    </row>
    <row r="13" s="4" customFormat="1" ht="20.1" customHeight="1" spans="1:15">
      <c r="A13" s="13" t="s">
        <v>198</v>
      </c>
      <c r="B13" s="13"/>
      <c r="C13" s="22" t="str">
        <f>'Data Sheet'!$C$30</f>
        <v>wall décor</v>
      </c>
      <c r="D13" s="23"/>
      <c r="E13" s="23"/>
      <c r="F13" s="23"/>
      <c r="G13" s="23"/>
      <c r="H13" s="24"/>
      <c r="I13" s="13" t="s">
        <v>199</v>
      </c>
      <c r="J13" s="13"/>
      <c r="K13" s="78">
        <f>IF('Data Sheet'!V17="Case Weight (kgs)",'Data Sheet'!V30*2.20462,'Data Sheet'!V30)</f>
        <v>11</v>
      </c>
      <c r="L13" s="79" t="s">
        <v>200</v>
      </c>
      <c r="M13" s="80"/>
      <c r="N13" s="78">
        <f>IF('Data Sheet'!W17="Item Weight (kgs)",'Data Sheet'!W30*2.20462,'Data Sheet'!W30)</f>
        <v>4.4</v>
      </c>
      <c r="O13" s="81"/>
    </row>
    <row r="14" s="5" customFormat="1" ht="20.1" customHeight="1" spans="1:15">
      <c r="A14" s="13" t="s">
        <v>168</v>
      </c>
      <c r="B14" s="13"/>
      <c r="C14" s="25" t="str">
        <f>'Data Sheet'!$D$30</f>
        <v>Green</v>
      </c>
      <c r="D14" s="25"/>
      <c r="E14" s="25"/>
      <c r="F14" s="25"/>
      <c r="G14" s="25"/>
      <c r="H14" s="25"/>
      <c r="I14" s="82" t="s">
        <v>201</v>
      </c>
      <c r="J14" s="83"/>
      <c r="K14" s="84">
        <f>'Data Sheet'!$AA$30</f>
        <v>500</v>
      </c>
      <c r="L14" s="85"/>
      <c r="M14" s="85"/>
      <c r="N14" s="85"/>
      <c r="O14" s="86"/>
    </row>
    <row r="15" s="1" customFormat="1" ht="20.1" customHeight="1" spans="1:15">
      <c r="A15" s="13" t="s">
        <v>202</v>
      </c>
      <c r="B15" s="13"/>
      <c r="C15" s="26" t="str">
        <f>'Data Sheet'!$E$30</f>
        <v>EA</v>
      </c>
      <c r="D15" s="26"/>
      <c r="E15" s="27"/>
      <c r="F15" s="27"/>
      <c r="G15" s="27"/>
      <c r="H15" s="27"/>
      <c r="I15" s="48" t="s">
        <v>203</v>
      </c>
      <c r="J15" s="48"/>
      <c r="K15" s="19" t="str">
        <f>'Data Sheet'!$F$30</f>
        <v>Bubble bag+Styrofoam+Carton</v>
      </c>
      <c r="L15" s="20"/>
      <c r="M15" s="20"/>
      <c r="N15" s="20"/>
      <c r="O15" s="21"/>
    </row>
    <row r="16" s="1" customFormat="1" ht="20.1" customHeight="1" spans="1:15">
      <c r="A16" s="13" t="s">
        <v>204</v>
      </c>
      <c r="B16" s="13"/>
      <c r="C16" s="28">
        <f>IF('Data Sheet'!$L$18="(IN INCHES)",'Data Sheet'!L$30,'Data Sheet'!L$30*0.393701)</f>
        <v>26.77</v>
      </c>
      <c r="D16" s="28">
        <f>IF('Data Sheet'!$L$18="(IN INCHES)",'Data Sheet'!M$30,'Data Sheet'!M$30*0.393701)</f>
        <v>10.2</v>
      </c>
      <c r="E16" s="28">
        <f>IF('Data Sheet'!$L$18="(IN INCHES)",'Data Sheet'!N$30,'Data Sheet'!N$30*0.393701)</f>
        <v>17.13</v>
      </c>
      <c r="F16" s="29" t="s">
        <v>205</v>
      </c>
      <c r="G16" s="30"/>
      <c r="H16" s="31"/>
      <c r="I16" s="48" t="s">
        <v>206</v>
      </c>
      <c r="J16" s="48"/>
      <c r="K16" s="19" t="str">
        <f>'Data Sheet'!$AB$30</f>
        <v>60Days</v>
      </c>
      <c r="L16" s="20"/>
      <c r="M16" s="20"/>
      <c r="N16" s="20"/>
      <c r="O16" s="21"/>
    </row>
    <row r="17" s="1" customFormat="1" ht="20.1" customHeight="1" spans="1:15">
      <c r="A17" s="13" t="s">
        <v>207</v>
      </c>
      <c r="B17" s="13"/>
      <c r="C17" s="28">
        <f>IF('Data Sheet'!$L$18="(IN INCHES)",'Data Sheet'!O$30,'Data Sheet'!O$30*0.393701)</f>
        <v>0</v>
      </c>
      <c r="D17" s="28">
        <f>IF('Data Sheet'!$L$18="(IN INCHES)",'Data Sheet'!P$30,'Data Sheet'!P$30*0.393701)</f>
        <v>0</v>
      </c>
      <c r="E17" s="28">
        <f>IF('Data Sheet'!$L$18="(IN INCHES)",'Data Sheet'!Q$30,'Data Sheet'!Q$30*0.393701)</f>
        <v>0</v>
      </c>
      <c r="F17" s="29" t="s">
        <v>205</v>
      </c>
      <c r="G17" s="30"/>
      <c r="H17" s="31"/>
      <c r="I17" s="48" t="s">
        <v>208</v>
      </c>
      <c r="J17" s="48"/>
      <c r="K17" s="87" t="str">
        <f>'Data Sheet'!$AC$30</f>
        <v>No</v>
      </c>
      <c r="L17" s="88" t="s">
        <v>83</v>
      </c>
      <c r="M17" s="88"/>
      <c r="N17" s="89" t="str">
        <f>'Data Sheet'!$AD$30</f>
        <v>No</v>
      </c>
      <c r="O17" s="90"/>
    </row>
    <row r="18" s="1" customFormat="1" ht="20.1" customHeight="1" spans="1:15">
      <c r="A18" s="13" t="s">
        <v>209</v>
      </c>
      <c r="B18" s="13"/>
      <c r="C18" s="28">
        <f>IF('Data Sheet'!$L$18="(IN INCHES)",'Data Sheet'!R$30,'Data Sheet'!R$30*0.393701)</f>
        <v>22.75</v>
      </c>
      <c r="D18" s="28">
        <f>IF('Data Sheet'!$L$18="(IN INCHES)",'Data Sheet'!S$30,'Data Sheet'!S$30*0.393701)</f>
        <v>7</v>
      </c>
      <c r="E18" s="28">
        <f>IF('Data Sheet'!$L$18="(IN INCHES)",'Data Sheet'!T$30,'Data Sheet'!T$30*0.393701)</f>
        <v>11.5</v>
      </c>
      <c r="F18" s="29" t="s">
        <v>205</v>
      </c>
      <c r="G18" s="30"/>
      <c r="H18" s="31"/>
      <c r="I18" s="13" t="s">
        <v>210</v>
      </c>
      <c r="J18" s="13"/>
      <c r="K18" s="91" t="str">
        <f>'Data Sheet'!$AE$30</f>
        <v>Quotation Only</v>
      </c>
      <c r="L18" s="92"/>
      <c r="M18" s="92"/>
      <c r="N18" s="92"/>
      <c r="O18" s="93"/>
    </row>
    <row r="19" s="1" customFormat="1" ht="15" customHeight="1" spans="1:14">
      <c r="A19" s="32"/>
      <c r="B19" s="33"/>
      <c r="C19" s="33"/>
      <c r="D19" s="33"/>
      <c r="E19" s="33"/>
      <c r="F19" s="33"/>
      <c r="G19" s="33"/>
      <c r="H19" s="33"/>
      <c r="I19" s="33"/>
      <c r="J19" s="33"/>
      <c r="K19" s="33"/>
      <c r="L19" s="33"/>
      <c r="M19" s="33"/>
      <c r="N19" s="33"/>
    </row>
    <row r="20" s="1" customFormat="1" ht="22.5" customHeight="1" spans="1:15">
      <c r="A20" s="34" t="s">
        <v>211</v>
      </c>
      <c r="B20" s="35"/>
      <c r="C20" s="36"/>
      <c r="D20" s="36"/>
      <c r="E20" s="36"/>
      <c r="F20" s="37"/>
      <c r="G20" s="38"/>
      <c r="H20" s="39"/>
      <c r="I20" s="39"/>
      <c r="J20" s="39"/>
      <c r="K20" s="39"/>
      <c r="L20" s="39"/>
      <c r="M20" s="39"/>
      <c r="N20" s="39"/>
      <c r="O20" s="94"/>
    </row>
    <row r="21" s="1" customFormat="1" ht="22.5" customHeight="1" spans="1:15">
      <c r="A21" s="40" t="s">
        <v>212</v>
      </c>
      <c r="B21" s="41"/>
      <c r="C21" s="42"/>
      <c r="D21" s="43"/>
      <c r="E21" s="44"/>
      <c r="F21" s="45"/>
      <c r="G21" s="46"/>
      <c r="H21" s="47"/>
      <c r="I21" s="47"/>
      <c r="J21" s="47"/>
      <c r="K21" s="47"/>
      <c r="L21" s="47"/>
      <c r="M21" s="47"/>
      <c r="N21" s="47"/>
      <c r="O21" s="95"/>
    </row>
    <row r="22" s="1" customFormat="1" ht="22.5" customHeight="1" spans="1:15">
      <c r="A22" s="48" t="s">
        <v>213</v>
      </c>
      <c r="B22" s="49"/>
      <c r="C22" s="50">
        <f>IF('Data Sheet'!$G$18="(H.K. $)",'Data Sheet'!G30/7.75,'Data Sheet'!G30)</f>
        <v>11.8</v>
      </c>
      <c r="D22" s="50"/>
      <c r="E22" s="51" t="str">
        <f>'Data Sheet'!H30</f>
        <v>/EA</v>
      </c>
      <c r="F22" s="47"/>
      <c r="G22" s="46"/>
      <c r="H22" s="47"/>
      <c r="I22" s="47"/>
      <c r="J22" s="47"/>
      <c r="K22" s="47"/>
      <c r="L22" s="47"/>
      <c r="M22" s="47"/>
      <c r="N22" s="47"/>
      <c r="O22" s="95"/>
    </row>
    <row r="23" ht="22.5" customHeight="1" spans="1:15">
      <c r="A23" s="52" t="s">
        <v>214</v>
      </c>
      <c r="B23" s="53"/>
      <c r="C23" s="54">
        <f>'Data Sheet'!$AP$30</f>
        <v>3.72190141927083</v>
      </c>
      <c r="D23" s="54"/>
      <c r="E23" s="55"/>
      <c r="F23" s="45"/>
      <c r="G23" s="46"/>
      <c r="H23" s="47"/>
      <c r="I23" s="47"/>
      <c r="J23" s="47"/>
      <c r="K23" s="47"/>
      <c r="L23" s="47"/>
      <c r="M23" s="47"/>
      <c r="N23" s="47"/>
      <c r="O23" s="96"/>
    </row>
    <row r="24" s="1" customFormat="1" ht="22.5" customHeight="1" spans="1:15">
      <c r="A24" s="48" t="s">
        <v>215</v>
      </c>
      <c r="B24" s="48"/>
      <c r="C24" s="56"/>
      <c r="D24" s="56"/>
      <c r="E24" s="56"/>
      <c r="F24" s="57"/>
      <c r="G24" s="46"/>
      <c r="H24" s="47"/>
      <c r="I24" s="47"/>
      <c r="J24" s="47"/>
      <c r="K24" s="47"/>
      <c r="L24" s="47"/>
      <c r="M24" s="47"/>
      <c r="N24" s="47"/>
      <c r="O24" s="95"/>
    </row>
    <row r="25" s="1" customFormat="1" ht="22.5" customHeight="1" spans="1:15">
      <c r="A25" s="52" t="s">
        <v>216</v>
      </c>
      <c r="B25" s="52"/>
      <c r="C25" s="54">
        <f>'Data Sheet'!AR30</f>
        <v>15.5219014192708</v>
      </c>
      <c r="D25" s="54"/>
      <c r="E25" s="54"/>
      <c r="F25" s="45"/>
      <c r="G25" s="46"/>
      <c r="H25" s="47"/>
      <c r="I25" s="47"/>
      <c r="J25" s="47"/>
      <c r="K25" s="47"/>
      <c r="L25" s="47"/>
      <c r="M25" s="47"/>
      <c r="N25" s="47"/>
      <c r="O25" s="95"/>
    </row>
    <row r="26" s="1" customFormat="1" ht="22.5" customHeight="1" spans="1:15">
      <c r="A26" s="52" t="s">
        <v>217</v>
      </c>
      <c r="B26" s="53"/>
      <c r="C26" s="58"/>
      <c r="D26" s="58"/>
      <c r="E26" s="59"/>
      <c r="F26" s="45"/>
      <c r="G26" s="46"/>
      <c r="H26" s="47"/>
      <c r="I26" s="47"/>
      <c r="J26" s="47"/>
      <c r="K26" s="47"/>
      <c r="L26" s="47"/>
      <c r="M26" s="47"/>
      <c r="N26" s="47"/>
      <c r="O26" s="95"/>
    </row>
    <row r="27" s="1" customFormat="1" ht="22.5" customHeight="1" spans="1:15">
      <c r="A27" s="40" t="s">
        <v>218</v>
      </c>
      <c r="B27" s="41"/>
      <c r="C27" s="60">
        <f>IFERROR(1-(C25/C26),)</f>
        <v>0</v>
      </c>
      <c r="D27" s="61"/>
      <c r="E27" s="62"/>
      <c r="F27" s="45"/>
      <c r="G27" s="46"/>
      <c r="H27" s="47"/>
      <c r="I27" s="47"/>
      <c r="J27" s="47"/>
      <c r="K27" s="47"/>
      <c r="L27" s="47"/>
      <c r="M27" s="47"/>
      <c r="N27" s="47"/>
      <c r="O27" s="95"/>
    </row>
    <row r="28" ht="22.5" customHeight="1" spans="1:15">
      <c r="A28" s="9" t="s">
        <v>219</v>
      </c>
      <c r="B28" s="9"/>
      <c r="C28" s="36"/>
      <c r="D28" s="36"/>
      <c r="E28" s="36"/>
      <c r="F28" s="45"/>
      <c r="G28" s="46"/>
      <c r="H28" s="47"/>
      <c r="I28" s="47"/>
      <c r="M28" s="47"/>
      <c r="N28" s="47"/>
      <c r="O28" s="96"/>
    </row>
    <row r="29" ht="22.5" customHeight="1" spans="1:15">
      <c r="A29" s="48" t="s">
        <v>220</v>
      </c>
      <c r="B29" s="48"/>
      <c r="C29" s="63">
        <f>'Data Sheet'!$K$30</f>
        <v>0</v>
      </c>
      <c r="D29" s="63"/>
      <c r="E29" s="63"/>
      <c r="F29" s="45"/>
      <c r="G29" s="46"/>
      <c r="H29" s="47"/>
      <c r="I29" s="47"/>
      <c r="J29" s="47"/>
      <c r="K29" s="47"/>
      <c r="L29" s="47"/>
      <c r="M29" s="47"/>
      <c r="N29" s="47"/>
      <c r="O29" s="96"/>
    </row>
    <row r="30" ht="22.5" customHeight="1" spans="1:15">
      <c r="A30" s="48" t="s">
        <v>221</v>
      </c>
      <c r="B30" s="48"/>
      <c r="C30" s="63">
        <f>'Data Sheet'!$J$30</f>
        <v>0</v>
      </c>
      <c r="D30" s="63"/>
      <c r="E30" s="63"/>
      <c r="F30" s="45"/>
      <c r="G30" s="46"/>
      <c r="H30" s="47"/>
      <c r="I30" s="47"/>
      <c r="J30" s="47"/>
      <c r="K30" s="47"/>
      <c r="L30" s="47"/>
      <c r="M30" s="47"/>
      <c r="N30" s="47"/>
      <c r="O30" s="96"/>
    </row>
    <row r="31" ht="22.5" customHeight="1" spans="1:15">
      <c r="A31" s="48" t="s">
        <v>222</v>
      </c>
      <c r="B31" s="48"/>
      <c r="C31" s="63">
        <f>'Data Sheet'!$I$30</f>
        <v>2</v>
      </c>
      <c r="D31" s="63"/>
      <c r="E31" s="63"/>
      <c r="F31" s="64"/>
      <c r="G31" s="46"/>
      <c r="H31" s="47"/>
      <c r="I31" s="47"/>
      <c r="J31" s="47"/>
      <c r="K31" s="47"/>
      <c r="L31" s="47"/>
      <c r="M31" s="47"/>
      <c r="N31" s="47"/>
      <c r="O31" s="96"/>
    </row>
    <row r="32" ht="22.5" customHeight="1" spans="1:15">
      <c r="A32" s="48" t="s">
        <v>223</v>
      </c>
      <c r="B32" s="48"/>
      <c r="C32" s="65">
        <f>'Data Sheet'!$U$30</f>
        <v>2.70683739583333</v>
      </c>
      <c r="D32" s="65"/>
      <c r="E32" s="65"/>
      <c r="F32" s="45"/>
      <c r="G32" s="46"/>
      <c r="H32" s="47"/>
      <c r="I32" s="47"/>
      <c r="J32" s="47"/>
      <c r="K32" s="47"/>
      <c r="L32" s="47"/>
      <c r="M32" s="47"/>
      <c r="N32" s="47"/>
      <c r="O32" s="96"/>
    </row>
    <row r="33" ht="22.5" customHeight="1" spans="1:15">
      <c r="A33" s="52" t="s">
        <v>224</v>
      </c>
      <c r="B33" s="53"/>
      <c r="C33" s="66">
        <f>'Data Sheet'!$AO$30</f>
        <v>2.75</v>
      </c>
      <c r="D33" s="66"/>
      <c r="E33" s="67"/>
      <c r="F33" s="45"/>
      <c r="G33" s="46"/>
      <c r="H33" s="47"/>
      <c r="I33" s="47"/>
      <c r="J33" s="47"/>
      <c r="K33" s="47"/>
      <c r="L33" s="47"/>
      <c r="M33" s="47"/>
      <c r="N33" s="47"/>
      <c r="O33" s="96"/>
    </row>
    <row r="34" ht="22.5" customHeight="1" spans="1:15">
      <c r="A34" s="68">
        <f>'Data Sheet'!$AF$30</f>
        <v>0</v>
      </c>
      <c r="B34" s="68"/>
      <c r="C34" s="69"/>
      <c r="D34" s="69"/>
      <c r="E34" s="69"/>
      <c r="F34" s="45"/>
      <c r="G34" s="46"/>
      <c r="H34" s="47"/>
      <c r="I34" s="47"/>
      <c r="J34" s="47"/>
      <c r="K34" s="47"/>
      <c r="L34" s="47"/>
      <c r="M34" s="47"/>
      <c r="N34" s="47"/>
      <c r="O34" s="96"/>
    </row>
    <row r="35" ht="23.25" customHeight="1" spans="1:15">
      <c r="A35" s="68">
        <f>'Data Sheet'!$AG$30</f>
        <v>0</v>
      </c>
      <c r="B35" s="68"/>
      <c r="C35" s="68"/>
      <c r="D35" s="68"/>
      <c r="E35" s="68"/>
      <c r="F35" s="2"/>
      <c r="G35" s="70"/>
      <c r="H35" s="71"/>
      <c r="I35" s="71"/>
      <c r="J35" s="71"/>
      <c r="K35" s="71"/>
      <c r="L35" s="71"/>
      <c r="M35" s="71"/>
      <c r="N35" s="71"/>
      <c r="O35" s="97"/>
    </row>
    <row r="36" ht="15" customHeight="1" spans="1:14">
      <c r="A36" s="2"/>
      <c r="B36" s="2"/>
      <c r="C36" s="2"/>
      <c r="D36" s="2"/>
      <c r="E36" s="2"/>
      <c r="F36" s="2"/>
      <c r="G36" s="2"/>
      <c r="H36" s="2"/>
      <c r="I36" s="2"/>
      <c r="J36" s="2"/>
      <c r="K36" s="2"/>
      <c r="L36" s="2"/>
      <c r="M36" s="2"/>
      <c r="N36" s="2"/>
    </row>
    <row r="37" ht="15" customHeight="1" spans="1:9">
      <c r="A37" s="2"/>
      <c r="B37" s="2"/>
      <c r="C37" s="2"/>
      <c r="D37" s="2"/>
      <c r="E37" s="2"/>
      <c r="F37" s="2"/>
      <c r="G37" s="2"/>
      <c r="H37" s="2"/>
      <c r="I37" s="2"/>
    </row>
    <row r="38" ht="15" customHeight="1" spans="2:9">
      <c r="B38" s="2"/>
      <c r="C38" s="2"/>
      <c r="D38" s="2"/>
      <c r="E38" s="2"/>
      <c r="F38" s="2"/>
      <c r="G38" s="2"/>
      <c r="H38" s="2"/>
      <c r="I38" s="2"/>
    </row>
    <row r="39" ht="15" customHeight="1" spans="2:9">
      <c r="B39" s="2"/>
      <c r="C39" s="2"/>
      <c r="D39" s="2"/>
      <c r="E39" s="2"/>
      <c r="F39" s="2"/>
      <c r="G39" s="2"/>
      <c r="H39" s="2"/>
      <c r="I39" s="2"/>
    </row>
    <row r="40" ht="15" customHeight="1" spans="6:9">
      <c r="F40" s="2"/>
      <c r="I40" s="2"/>
    </row>
    <row r="41" ht="15" customHeight="1" spans="6:6">
      <c r="F41" s="2"/>
    </row>
  </sheetData>
  <sheetProtection sheet="1" selectLockedCells="1" scenarios="1"/>
  <mergeCells count="97">
    <mergeCell ref="A1:O1"/>
    <mergeCell ref="A2:O2"/>
    <mergeCell ref="A3:B3"/>
    <mergeCell ref="C3:H3"/>
    <mergeCell ref="I3:J3"/>
    <mergeCell ref="K3:O3"/>
    <mergeCell ref="A4:B4"/>
    <mergeCell ref="C4:H4"/>
    <mergeCell ref="I4:J4"/>
    <mergeCell ref="K4:O4"/>
    <mergeCell ref="A5:B5"/>
    <mergeCell ref="C5:H5"/>
    <mergeCell ref="I5:J5"/>
    <mergeCell ref="K5:O5"/>
    <mergeCell ref="A6:B6"/>
    <mergeCell ref="C6:H6"/>
    <mergeCell ref="I6:J6"/>
    <mergeCell ref="K6:O6"/>
    <mergeCell ref="A7:B7"/>
    <mergeCell ref="C7:H7"/>
    <mergeCell ref="I7:J7"/>
    <mergeCell ref="K7:O7"/>
    <mergeCell ref="A8:B8"/>
    <mergeCell ref="C8:H8"/>
    <mergeCell ref="I8:J8"/>
    <mergeCell ref="K8:O8"/>
    <mergeCell ref="A9:B9"/>
    <mergeCell ref="C9:H9"/>
    <mergeCell ref="I9:J9"/>
    <mergeCell ref="K9:O9"/>
    <mergeCell ref="A10:B10"/>
    <mergeCell ref="C10:H10"/>
    <mergeCell ref="I10:J10"/>
    <mergeCell ref="K10:O10"/>
    <mergeCell ref="A11:B11"/>
    <mergeCell ref="C11:H11"/>
    <mergeCell ref="I11:J11"/>
    <mergeCell ref="K11:O11"/>
    <mergeCell ref="A12:B12"/>
    <mergeCell ref="C12:H12"/>
    <mergeCell ref="I12:J12"/>
    <mergeCell ref="K12:O12"/>
    <mergeCell ref="A13:B13"/>
    <mergeCell ref="C13:H13"/>
    <mergeCell ref="I13:J13"/>
    <mergeCell ref="L13:M13"/>
    <mergeCell ref="N13:O13"/>
    <mergeCell ref="A14:B14"/>
    <mergeCell ref="C14:H14"/>
    <mergeCell ref="I14:J14"/>
    <mergeCell ref="K14:O14"/>
    <mergeCell ref="A15:B15"/>
    <mergeCell ref="C15:H15"/>
    <mergeCell ref="I15:J15"/>
    <mergeCell ref="K15:O15"/>
    <mergeCell ref="A16:B16"/>
    <mergeCell ref="F16:H16"/>
    <mergeCell ref="I16:J16"/>
    <mergeCell ref="K16:O16"/>
    <mergeCell ref="A17:B17"/>
    <mergeCell ref="F17:H17"/>
    <mergeCell ref="I17:J17"/>
    <mergeCell ref="L17:M17"/>
    <mergeCell ref="N17:O17"/>
    <mergeCell ref="A18:B18"/>
    <mergeCell ref="F18:H18"/>
    <mergeCell ref="I18:J18"/>
    <mergeCell ref="K18:O18"/>
    <mergeCell ref="A20:B20"/>
    <mergeCell ref="A21:B21"/>
    <mergeCell ref="C21:E21"/>
    <mergeCell ref="A22:B22"/>
    <mergeCell ref="C22:D22"/>
    <mergeCell ref="A23:B23"/>
    <mergeCell ref="C23:E23"/>
    <mergeCell ref="A24:B24"/>
    <mergeCell ref="C24:E24"/>
    <mergeCell ref="A25:B25"/>
    <mergeCell ref="C25:E25"/>
    <mergeCell ref="A26:B26"/>
    <mergeCell ref="C26:E26"/>
    <mergeCell ref="A27:B27"/>
    <mergeCell ref="C27:E27"/>
    <mergeCell ref="A28:B28"/>
    <mergeCell ref="C28:E28"/>
    <mergeCell ref="A29:B29"/>
    <mergeCell ref="C29:E29"/>
    <mergeCell ref="A30:B30"/>
    <mergeCell ref="C30:E30"/>
    <mergeCell ref="A31:B31"/>
    <mergeCell ref="C31:E31"/>
    <mergeCell ref="A32:B32"/>
    <mergeCell ref="C32:E32"/>
    <mergeCell ref="A33:B33"/>
    <mergeCell ref="C33:E33"/>
    <mergeCell ref="A34:E34"/>
    <mergeCell ref="A35:E35"/>
  </mergeCells>
  <conditionalFormatting sqref="C12:H12">
    <cfRule type="cellIs" dxfId="64" priority="1" stopIfTrue="1" operator="between">
      <formula>0</formula>
      <formula>0</formula>
    </cfRule>
  </conditionalFormatting>
  <conditionalFormatting sqref="K12:O12">
    <cfRule type="cellIs" dxfId="65" priority="2" stopIfTrue="1" operator="between">
      <formula>0</formula>
      <formula>0</formula>
    </cfRule>
  </conditionalFormatting>
  <conditionalFormatting sqref="N17:O17">
    <cfRule type="cellIs" dxfId="66" priority="3" stopIfTrue="1" operator="between">
      <formula>0</formula>
      <formula>0</formula>
    </cfRule>
  </conditionalFormatting>
  <conditionalFormatting sqref="C24:E24">
    <cfRule type="cellIs" dxfId="67" priority="4" stopIfTrue="1" operator="between">
      <formula>0</formula>
      <formula>0</formula>
    </cfRule>
  </conditionalFormatting>
  <printOptions horizontalCentered="1"/>
  <pageMargins left="0.249305555555556" right="0.249305555555556" top="0.499305555555556" bottom="0.499305555555556" header="0.249305555555556" footer="0.249305555555556"/>
  <pageSetup paperSize="1" scale="72" orientation="landscape"/>
  <headerFooter>
    <oddFooter>&amp;C&amp;"宋体,常规"&amp;12Item 10&amp;R&amp;"宋体,常规"&amp;12&amp;F</oddFooter>
  </headerFooter>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63"/>
    <pageSetUpPr fitToPage="1"/>
  </sheetPr>
  <dimension ref="A2:AR43"/>
  <sheetViews>
    <sheetView zoomScale="85" zoomScaleNormal="85" topLeftCell="A31" workbookViewId="0">
      <selection activeCell="C23" sqref="C23"/>
    </sheetView>
  </sheetViews>
  <sheetFormatPr defaultColWidth="11.4285714285714" defaultRowHeight="12.75"/>
  <cols>
    <col min="1" max="1" width="23.5714285714286" style="159" customWidth="1"/>
    <col min="2" max="2" width="49" style="158" customWidth="1"/>
    <col min="3" max="3" width="56.1428571428571" style="158" customWidth="1"/>
    <col min="4" max="4" width="22.5714285714286" style="158" customWidth="1"/>
    <col min="5" max="5" width="14.1428571428571" style="158" customWidth="1"/>
    <col min="6" max="6" width="31.7142857142857" style="158" customWidth="1"/>
    <col min="7" max="7" width="12.8571428571429" style="160" customWidth="1"/>
    <col min="8" max="11" width="12.1428571428571" style="160" customWidth="1"/>
    <col min="12" max="20" width="8.71428571428571" style="158" customWidth="1"/>
    <col min="21" max="21" width="9" style="161" customWidth="1"/>
    <col min="22" max="23" width="9.85714285714286" style="158" customWidth="1"/>
    <col min="24" max="24" width="19.4285714285714" style="161" customWidth="1"/>
    <col min="25" max="25" width="46.5714285714286" style="158" customWidth="1"/>
    <col min="26" max="26" width="19.1428571428571" style="158" customWidth="1"/>
    <col min="27" max="27" width="14.2857142857143" style="158" customWidth="1"/>
    <col min="28" max="28" width="11.8571428571429" style="158" customWidth="1"/>
    <col min="29" max="29" width="9.85714285714286" style="158" customWidth="1"/>
    <col min="30" max="30" width="12.5714285714286" style="158" customWidth="1"/>
    <col min="31" max="31" width="19.8571428571429" style="158" customWidth="1"/>
    <col min="32" max="33" width="68.7142857142857" style="158" customWidth="1"/>
    <col min="34" max="34" width="17.7142857142857" style="158" customWidth="1"/>
    <col min="35" max="35" width="11.7142857142857" style="158" customWidth="1"/>
    <col min="36" max="39" width="11.8571428571429" style="158" customWidth="1"/>
    <col min="40" max="40" width="11.5714285714286" style="158" customWidth="1"/>
    <col min="41" max="41" width="9.85714285714286" style="158" customWidth="1"/>
    <col min="42" max="44" width="19.8571428571429" style="158" customWidth="1"/>
    <col min="45" max="16384" width="11.5714285714286" style="158" customWidth="1"/>
  </cols>
  <sheetData>
    <row r="2" ht="19.5" customHeight="1" spans="1:4">
      <c r="A2" s="162" t="s">
        <v>30</v>
      </c>
      <c r="B2" s="163" t="s">
        <v>31</v>
      </c>
      <c r="C2" s="164"/>
      <c r="D2" s="165" t="s">
        <v>32</v>
      </c>
    </row>
    <row r="3" ht="19.5" customHeight="1" spans="1:8">
      <c r="A3" s="162" t="s">
        <v>33</v>
      </c>
      <c r="B3" s="163" t="s">
        <v>34</v>
      </c>
      <c r="C3" s="164"/>
      <c r="D3" s="166" t="s">
        <v>35</v>
      </c>
      <c r="E3" s="167"/>
      <c r="F3" s="167"/>
      <c r="G3" s="167"/>
      <c r="H3" s="168"/>
    </row>
    <row r="4" ht="19.5" customHeight="1" spans="1:8">
      <c r="A4" s="162" t="s">
        <v>36</v>
      </c>
      <c r="B4" s="163" t="s">
        <v>37</v>
      </c>
      <c r="D4" s="169"/>
      <c r="E4" s="170"/>
      <c r="F4" s="170"/>
      <c r="G4" s="170"/>
      <c r="H4" s="171"/>
    </row>
    <row r="5" ht="19.5" customHeight="1" spans="1:8">
      <c r="A5" s="162" t="s">
        <v>38</v>
      </c>
      <c r="B5" s="163" t="s">
        <v>39</v>
      </c>
      <c r="D5" s="169"/>
      <c r="E5" s="170"/>
      <c r="F5" s="170"/>
      <c r="G5" s="170"/>
      <c r="H5" s="171"/>
    </row>
    <row r="6" ht="19.5" customHeight="1" spans="1:8">
      <c r="A6" s="162" t="s">
        <v>40</v>
      </c>
      <c r="B6" s="163"/>
      <c r="D6" s="169"/>
      <c r="E6" s="170"/>
      <c r="F6" s="170"/>
      <c r="G6" s="170"/>
      <c r="H6" s="171"/>
    </row>
    <row r="7" ht="19.5" customHeight="1" spans="1:8">
      <c r="A7" s="162" t="s">
        <v>41</v>
      </c>
      <c r="B7" s="163"/>
      <c r="D7" s="169"/>
      <c r="E7" s="170"/>
      <c r="F7" s="170"/>
      <c r="G7" s="170"/>
      <c r="H7" s="171"/>
    </row>
    <row r="8" ht="19.5" customHeight="1" spans="1:8">
      <c r="A8" s="162" t="s">
        <v>42</v>
      </c>
      <c r="B8" s="163"/>
      <c r="D8" s="172"/>
      <c r="E8" s="173" t="s">
        <v>43</v>
      </c>
      <c r="F8" s="174"/>
      <c r="G8" s="174"/>
      <c r="H8" s="175"/>
    </row>
    <row r="9" ht="19.5" customHeight="1" spans="1:8">
      <c r="A9" s="162" t="s">
        <v>44</v>
      </c>
      <c r="B9" s="176">
        <v>42090</v>
      </c>
      <c r="D9" s="177"/>
      <c r="E9" s="178" t="s">
        <v>45</v>
      </c>
      <c r="F9" s="164"/>
      <c r="G9" s="164"/>
      <c r="H9" s="179"/>
    </row>
    <row r="10" ht="19.5" customHeight="1" spans="1:8">
      <c r="A10" s="162" t="s">
        <v>46</v>
      </c>
      <c r="B10" s="180" t="s">
        <v>47</v>
      </c>
      <c r="D10" s="181"/>
      <c r="E10" s="178" t="s">
        <v>48</v>
      </c>
      <c r="F10" s="164"/>
      <c r="G10" s="164"/>
      <c r="H10" s="179"/>
    </row>
    <row r="11" ht="19.5" customHeight="1" spans="1:8">
      <c r="A11" s="162" t="s">
        <v>49</v>
      </c>
      <c r="B11" s="180" t="s">
        <v>50</v>
      </c>
      <c r="D11" s="182"/>
      <c r="E11" s="178" t="s">
        <v>51</v>
      </c>
      <c r="F11" s="164"/>
      <c r="G11" s="164"/>
      <c r="H11" s="179"/>
    </row>
    <row r="12" ht="19.5" customHeight="1" spans="1:8">
      <c r="A12" s="162" t="s">
        <v>52</v>
      </c>
      <c r="B12" s="163" t="s">
        <v>53</v>
      </c>
      <c r="D12" s="183"/>
      <c r="E12" s="178" t="s">
        <v>54</v>
      </c>
      <c r="F12" s="164"/>
      <c r="G12" s="164"/>
      <c r="H12" s="179"/>
    </row>
    <row r="13" ht="19.5" customHeight="1" spans="1:8">
      <c r="A13" s="162" t="s">
        <v>55</v>
      </c>
      <c r="B13" s="163" t="s">
        <v>56</v>
      </c>
      <c r="D13" s="184"/>
      <c r="E13" s="185" t="s">
        <v>57</v>
      </c>
      <c r="F13" s="186"/>
      <c r="G13" s="186"/>
      <c r="H13" s="187"/>
    </row>
    <row r="14" ht="19.5" customHeight="1" spans="1:2">
      <c r="A14" s="162" t="s">
        <v>58</v>
      </c>
      <c r="B14" s="163" t="s">
        <v>59</v>
      </c>
    </row>
    <row r="15" ht="19.5" customHeight="1" spans="1:2">
      <c r="A15" s="162" t="s">
        <v>60</v>
      </c>
      <c r="B15" s="163" t="s">
        <v>61</v>
      </c>
    </row>
    <row r="16" s="158" customFormat="1" ht="18" customHeight="1" spans="1:24">
      <c r="A16" s="188"/>
      <c r="B16" s="164"/>
      <c r="G16" s="160"/>
      <c r="H16" s="160"/>
      <c r="U16" s="161"/>
      <c r="X16" s="161"/>
    </row>
    <row r="17" s="159" customFormat="1" ht="24.75" customHeight="1" spans="1:44">
      <c r="A17" s="162" t="s">
        <v>62</v>
      </c>
      <c r="B17" s="162" t="s">
        <v>63</v>
      </c>
      <c r="C17" s="189" t="s">
        <v>64</v>
      </c>
      <c r="D17" s="189" t="s">
        <v>65</v>
      </c>
      <c r="E17" s="162" t="s">
        <v>66</v>
      </c>
      <c r="F17" s="189" t="s">
        <v>67</v>
      </c>
      <c r="G17" s="190" t="s">
        <v>68</v>
      </c>
      <c r="H17" s="191" t="s">
        <v>69</v>
      </c>
      <c r="I17" s="162" t="s">
        <v>70</v>
      </c>
      <c r="J17" s="162" t="s">
        <v>71</v>
      </c>
      <c r="K17" s="162" t="s">
        <v>72</v>
      </c>
      <c r="L17" s="205" t="s">
        <v>73</v>
      </c>
      <c r="M17" s="206"/>
      <c r="N17" s="207"/>
      <c r="O17" s="205" t="s">
        <v>74</v>
      </c>
      <c r="P17" s="206"/>
      <c r="Q17" s="207"/>
      <c r="R17" s="205" t="s">
        <v>75</v>
      </c>
      <c r="S17" s="206"/>
      <c r="T17" s="207"/>
      <c r="U17" s="213" t="s">
        <v>76</v>
      </c>
      <c r="V17" s="214" t="str">
        <f>IF(L18="(IN INCHES)","Case Weight (lbs)","Case Weight (kgs)")</f>
        <v>Case Weight (lbs)</v>
      </c>
      <c r="W17" s="214" t="str">
        <f>IF(L18="(IN INCHES)","Item Weight (lbs)","Item Weight (kgs)")</f>
        <v>Item Weight (lbs)</v>
      </c>
      <c r="X17" s="213" t="s">
        <v>77</v>
      </c>
      <c r="Y17" s="162" t="s">
        <v>78</v>
      </c>
      <c r="Z17" s="162" t="s">
        <v>79</v>
      </c>
      <c r="AA17" s="162" t="s">
        <v>80</v>
      </c>
      <c r="AB17" s="162" t="s">
        <v>81</v>
      </c>
      <c r="AC17" s="162" t="s">
        <v>82</v>
      </c>
      <c r="AD17" s="162" t="s">
        <v>83</v>
      </c>
      <c r="AE17" s="162" t="s">
        <v>84</v>
      </c>
      <c r="AF17" s="162" t="s">
        <v>85</v>
      </c>
      <c r="AG17" s="162" t="s">
        <v>86</v>
      </c>
      <c r="AH17" s="162" t="s">
        <v>87</v>
      </c>
      <c r="AI17" s="162" t="s">
        <v>88</v>
      </c>
      <c r="AJ17" s="162" t="s">
        <v>89</v>
      </c>
      <c r="AK17" s="162" t="s">
        <v>90</v>
      </c>
      <c r="AL17" s="162" t="s">
        <v>91</v>
      </c>
      <c r="AM17" s="162" t="s">
        <v>92</v>
      </c>
      <c r="AN17" s="162" t="s">
        <v>93</v>
      </c>
      <c r="AO17" s="230" t="s">
        <v>94</v>
      </c>
      <c r="AP17" s="162" t="s">
        <v>95</v>
      </c>
      <c r="AQ17" s="162" t="s">
        <v>96</v>
      </c>
      <c r="AR17" s="162" t="s">
        <v>97</v>
      </c>
    </row>
    <row r="18" s="159" customFormat="1" ht="19.5" customHeight="1" spans="1:44">
      <c r="A18" s="162"/>
      <c r="B18" s="162"/>
      <c r="C18" s="189"/>
      <c r="D18" s="189"/>
      <c r="E18" s="162"/>
      <c r="F18" s="189"/>
      <c r="G18" s="192" t="s">
        <v>98</v>
      </c>
      <c r="H18" s="191"/>
      <c r="I18" s="162"/>
      <c r="J18" s="162"/>
      <c r="K18" s="162"/>
      <c r="L18" s="208" t="s">
        <v>99</v>
      </c>
      <c r="M18" s="209"/>
      <c r="N18" s="210"/>
      <c r="O18" s="205" t="str">
        <f>L18</f>
        <v>(IN INCHES)</v>
      </c>
      <c r="P18" s="206"/>
      <c r="Q18" s="207"/>
      <c r="R18" s="205" t="str">
        <f>L18</f>
        <v>(IN INCHES)</v>
      </c>
      <c r="S18" s="206"/>
      <c r="T18" s="207"/>
      <c r="U18" s="213"/>
      <c r="V18" s="215"/>
      <c r="W18" s="215"/>
      <c r="X18" s="213"/>
      <c r="Y18" s="162"/>
      <c r="Z18" s="162"/>
      <c r="AA18" s="162"/>
      <c r="AB18" s="162"/>
      <c r="AC18" s="162"/>
      <c r="AD18" s="162"/>
      <c r="AE18" s="162"/>
      <c r="AF18" s="162"/>
      <c r="AG18" s="162"/>
      <c r="AH18" s="162"/>
      <c r="AI18" s="162"/>
      <c r="AJ18" s="162"/>
      <c r="AK18" s="162"/>
      <c r="AL18" s="162"/>
      <c r="AM18" s="162"/>
      <c r="AN18" s="162"/>
      <c r="AO18" s="231"/>
      <c r="AP18" s="162"/>
      <c r="AQ18" s="162"/>
      <c r="AR18" s="162"/>
    </row>
    <row r="19" s="159" customFormat="1" ht="22.5" customHeight="1" spans="1:44">
      <c r="A19" s="162"/>
      <c r="B19" s="162"/>
      <c r="C19" s="189"/>
      <c r="D19" s="189"/>
      <c r="E19" s="162"/>
      <c r="F19" s="189"/>
      <c r="G19" s="193"/>
      <c r="H19" s="191"/>
      <c r="I19" s="162"/>
      <c r="J19" s="162"/>
      <c r="K19" s="162"/>
      <c r="L19" s="162" t="s">
        <v>100</v>
      </c>
      <c r="M19" s="162" t="s">
        <v>101</v>
      </c>
      <c r="N19" s="162" t="s">
        <v>102</v>
      </c>
      <c r="O19" s="162" t="s">
        <v>103</v>
      </c>
      <c r="P19" s="162" t="s">
        <v>101</v>
      </c>
      <c r="Q19" s="162" t="s">
        <v>102</v>
      </c>
      <c r="R19" s="162" t="s">
        <v>103</v>
      </c>
      <c r="S19" s="162" t="s">
        <v>101</v>
      </c>
      <c r="T19" s="162" t="s">
        <v>102</v>
      </c>
      <c r="U19" s="213"/>
      <c r="V19" s="216"/>
      <c r="W19" s="216"/>
      <c r="X19" s="213"/>
      <c r="Y19" s="162"/>
      <c r="Z19" s="162"/>
      <c r="AA19" s="162"/>
      <c r="AB19" s="162"/>
      <c r="AC19" s="162"/>
      <c r="AD19" s="162"/>
      <c r="AE19" s="162"/>
      <c r="AF19" s="162"/>
      <c r="AG19" s="162"/>
      <c r="AH19" s="162"/>
      <c r="AI19" s="162"/>
      <c r="AJ19" s="162"/>
      <c r="AK19" s="162"/>
      <c r="AL19" s="162"/>
      <c r="AM19" s="162"/>
      <c r="AN19" s="162"/>
      <c r="AO19" s="232">
        <v>2.75</v>
      </c>
      <c r="AP19" s="162"/>
      <c r="AQ19" s="162"/>
      <c r="AR19" s="162"/>
    </row>
    <row r="20" ht="18" customHeight="1" spans="1:44">
      <c r="A20" s="194" t="s">
        <v>104</v>
      </c>
      <c r="B20" s="195" t="s">
        <v>105</v>
      </c>
      <c r="C20" s="196" t="s">
        <v>106</v>
      </c>
      <c r="D20" s="197" t="s">
        <v>107</v>
      </c>
      <c r="E20" s="195" t="s">
        <v>108</v>
      </c>
      <c r="F20" s="197" t="s">
        <v>109</v>
      </c>
      <c r="G20" s="198">
        <v>1.85</v>
      </c>
      <c r="H20" s="199" t="s">
        <v>110</v>
      </c>
      <c r="I20" s="195">
        <v>24</v>
      </c>
      <c r="J20" s="195">
        <v>12</v>
      </c>
      <c r="K20" s="195">
        <v>4</v>
      </c>
      <c r="L20" s="211">
        <v>7</v>
      </c>
      <c r="M20" s="211">
        <v>8</v>
      </c>
      <c r="N20" s="211">
        <v>9</v>
      </c>
      <c r="O20" s="211">
        <v>4</v>
      </c>
      <c r="P20" s="211">
        <v>5</v>
      </c>
      <c r="Q20" s="211">
        <v>6</v>
      </c>
      <c r="R20" s="211">
        <v>1</v>
      </c>
      <c r="S20" s="211">
        <v>2</v>
      </c>
      <c r="T20" s="211">
        <v>3</v>
      </c>
      <c r="U20" s="217">
        <f>(L20/12)*(M20/12)*(N20/12)</f>
        <v>0.291666666666667</v>
      </c>
      <c r="V20" s="218">
        <v>2.88</v>
      </c>
      <c r="W20" s="219">
        <v>0.32</v>
      </c>
      <c r="X20" s="220" t="s">
        <v>111</v>
      </c>
      <c r="Y20" s="197" t="s">
        <v>112</v>
      </c>
      <c r="Z20" s="221" t="s">
        <v>113</v>
      </c>
      <c r="AA20" s="222">
        <v>2400</v>
      </c>
      <c r="AB20" s="195" t="s">
        <v>114</v>
      </c>
      <c r="AC20" s="195" t="s">
        <v>115</v>
      </c>
      <c r="AD20" s="195" t="s">
        <v>115</v>
      </c>
      <c r="AE20" s="223" t="s">
        <v>116</v>
      </c>
      <c r="AF20" s="224" t="s">
        <v>117</v>
      </c>
      <c r="AG20" s="224" t="s">
        <v>117</v>
      </c>
      <c r="AH20" s="228" t="s">
        <v>118</v>
      </c>
      <c r="AI20" s="228">
        <v>1234567</v>
      </c>
      <c r="AJ20" s="228">
        <v>1234567</v>
      </c>
      <c r="AK20" s="228" t="s">
        <v>119</v>
      </c>
      <c r="AL20" s="228">
        <v>10</v>
      </c>
      <c r="AM20" s="228">
        <v>13</v>
      </c>
      <c r="AN20" s="229">
        <v>0.032</v>
      </c>
      <c r="AO20" s="217">
        <f>IF($B$2="Import",$AO$19,IF($B$2="Domestic",0,$AO$19))</f>
        <v>2.75</v>
      </c>
      <c r="AP20" s="233">
        <f>(U20*AO20)/I20</f>
        <v>0.0334201388888889</v>
      </c>
      <c r="AQ20" s="233">
        <f>G20*AN20</f>
        <v>0.0592</v>
      </c>
      <c r="AR20" s="233">
        <f>G20+AP20+AQ20</f>
        <v>1.94262013888889</v>
      </c>
    </row>
    <row r="21" ht="18" customHeight="1" spans="1:44">
      <c r="A21" s="189" t="s">
        <v>120</v>
      </c>
      <c r="B21" s="163" t="s">
        <v>121</v>
      </c>
      <c r="C21" s="143" t="s">
        <v>122</v>
      </c>
      <c r="D21" s="200" t="s">
        <v>123</v>
      </c>
      <c r="E21" s="201" t="s">
        <v>124</v>
      </c>
      <c r="F21" s="163" t="s">
        <v>125</v>
      </c>
      <c r="G21" s="202">
        <v>23</v>
      </c>
      <c r="H21" s="163" t="s">
        <v>110</v>
      </c>
      <c r="I21" s="163">
        <v>2</v>
      </c>
      <c r="J21" s="163">
        <v>0</v>
      </c>
      <c r="K21" s="163">
        <v>0</v>
      </c>
      <c r="L21" s="212">
        <v>48.03</v>
      </c>
      <c r="M21" s="212">
        <v>6.1</v>
      </c>
      <c r="N21" s="212">
        <v>17.52</v>
      </c>
      <c r="O21" s="212"/>
      <c r="P21" s="212"/>
      <c r="Q21" s="212"/>
      <c r="R21" s="212">
        <v>44</v>
      </c>
      <c r="S21" s="212">
        <v>13</v>
      </c>
      <c r="T21" s="212">
        <v>2</v>
      </c>
      <c r="U21" s="217">
        <f t="shared" ref="U21:U30" si="0">IF($L$18="(IN INCHES)",(L21/12)*(M21/12)*(N21/12),(L21*0.393701)*(M21*0.393701)*(N21*0.393701)/1728)</f>
        <v>2.97052208333333</v>
      </c>
      <c r="V21" s="212">
        <v>25</v>
      </c>
      <c r="W21" s="212">
        <v>11.66</v>
      </c>
      <c r="X21" s="163" t="s">
        <v>126</v>
      </c>
      <c r="Y21" s="197" t="s">
        <v>127</v>
      </c>
      <c r="Z21" s="225" t="s">
        <v>128</v>
      </c>
      <c r="AA21" s="226">
        <v>500</v>
      </c>
      <c r="AB21" s="163" t="s">
        <v>129</v>
      </c>
      <c r="AC21" s="201" t="s">
        <v>115</v>
      </c>
      <c r="AD21" s="163" t="s">
        <v>115</v>
      </c>
      <c r="AE21" s="163" t="s">
        <v>116</v>
      </c>
      <c r="AF21" s="227"/>
      <c r="AG21" s="227"/>
      <c r="AH21" s="228" t="str">
        <f>IF('Item (1)'!$C$3="","",'Item (1)'!$C$3)</f>
        <v/>
      </c>
      <c r="AI21" s="228" t="str">
        <f>IF('Item (1)'!$K$3="","",'Item (1)'!$K$3)</f>
        <v/>
      </c>
      <c r="AJ21" s="228" t="str">
        <f>IF('Item (1)'!$C$11="","",'Item (1)'!$C$11)</f>
        <v/>
      </c>
      <c r="AK21" s="228" t="str">
        <f>IF('Item (1)'!C20="","",'Item (1)'!C20)</f>
        <v/>
      </c>
      <c r="AL21" s="228" t="str">
        <f>IF('Item (1)'!D20="","",'Item (1)'!D20)</f>
        <v/>
      </c>
      <c r="AM21" s="228" t="str">
        <f>IF('Item (1)'!E20="","",'Item (1)'!E20)</f>
        <v/>
      </c>
      <c r="AN21" s="229" t="str">
        <f>IF('Item (1)'!C24="","",'Item (1)'!C24)</f>
        <v/>
      </c>
      <c r="AO21" s="217">
        <f>IF($B$2="Import",$AO$19,IF($B$2="Domestic",0,$AO$19))</f>
        <v>2.75</v>
      </c>
      <c r="AP21" s="233">
        <f t="shared" ref="AP21:AP30" si="1">IFERROR((U21*AO21)/I21,0)</f>
        <v>4.08446786458333</v>
      </c>
      <c r="AQ21" s="233">
        <f>IF($B$2="Domestic",0,IFERROR(G21*AN21,0))</f>
        <v>0</v>
      </c>
      <c r="AR21" s="233">
        <f t="shared" ref="AR21:AR30" si="2">IFERROR(G21+AP21+AQ21,0)</f>
        <v>27.0844678645833</v>
      </c>
    </row>
    <row r="22" ht="18" customHeight="1" spans="1:44">
      <c r="A22" s="189" t="s">
        <v>130</v>
      </c>
      <c r="B22" s="163" t="s">
        <v>131</v>
      </c>
      <c r="C22" s="143" t="s">
        <v>122</v>
      </c>
      <c r="D22" s="200" t="s">
        <v>132</v>
      </c>
      <c r="E22" s="201" t="s">
        <v>124</v>
      </c>
      <c r="F22" s="163" t="s">
        <v>125</v>
      </c>
      <c r="G22" s="202">
        <v>23</v>
      </c>
      <c r="H22" s="203" t="s">
        <v>110</v>
      </c>
      <c r="I22" s="163">
        <v>2</v>
      </c>
      <c r="J22" s="163">
        <v>0</v>
      </c>
      <c r="K22" s="163">
        <v>0</v>
      </c>
      <c r="L22" s="212">
        <v>47.64</v>
      </c>
      <c r="M22" s="212">
        <v>6.5</v>
      </c>
      <c r="N22" s="212">
        <v>17.13</v>
      </c>
      <c r="O22" s="212"/>
      <c r="P22" s="212"/>
      <c r="Q22" s="212"/>
      <c r="R22" s="212">
        <v>44</v>
      </c>
      <c r="S22" s="212">
        <v>13</v>
      </c>
      <c r="T22" s="212">
        <v>2</v>
      </c>
      <c r="U22" s="217">
        <f>IF($L$18="(IN INCHES)",(L22/12)*(M22/12)*(N22/12),(L22*0.393701)*(M22*0.393701)*(N22*0.393701)/1728)</f>
        <v>3.06971979166667</v>
      </c>
      <c r="V22" s="212">
        <v>26</v>
      </c>
      <c r="W22" s="212">
        <v>12.1</v>
      </c>
      <c r="X22" s="163" t="s">
        <v>126</v>
      </c>
      <c r="Y22" s="197" t="s">
        <v>127</v>
      </c>
      <c r="Z22" s="225" t="s">
        <v>128</v>
      </c>
      <c r="AA22" s="226">
        <v>500</v>
      </c>
      <c r="AB22" s="163" t="s">
        <v>129</v>
      </c>
      <c r="AC22" s="201" t="s">
        <v>115</v>
      </c>
      <c r="AD22" s="163" t="s">
        <v>115</v>
      </c>
      <c r="AE22" s="163" t="s">
        <v>116</v>
      </c>
      <c r="AF22" s="227"/>
      <c r="AG22" s="227"/>
      <c r="AH22" s="228" t="str">
        <f>IF('Item (2)'!$C$3="","",'Item (2)'!$C$3)</f>
        <v/>
      </c>
      <c r="AI22" s="228" t="str">
        <f>IF('Item (2)'!$K$3="","",'Item (2)'!$K$3)</f>
        <v/>
      </c>
      <c r="AJ22" s="228" t="str">
        <f>IF('Item (2)'!$C$11="","",'Item (2)'!$C$11)</f>
        <v/>
      </c>
      <c r="AK22" s="228" t="str">
        <f>IF('Item (2)'!C20="","",'Item (2)'!C20)</f>
        <v/>
      </c>
      <c r="AL22" s="228" t="str">
        <f>IF('Item (2)'!D20="","",'Item (2)'!D20)</f>
        <v/>
      </c>
      <c r="AM22" s="228" t="str">
        <f>IF('Item (2)'!E20="","",'Item (2)'!E20)</f>
        <v/>
      </c>
      <c r="AN22" s="229" t="str">
        <f>IF('Item (2)'!C24="","",'Item (2)'!C24)</f>
        <v/>
      </c>
      <c r="AO22" s="217">
        <f>IF($B$2="Import",$AO$19,IF($B$2="Domestic",0,$AO$19))</f>
        <v>2.75</v>
      </c>
      <c r="AP22" s="233">
        <f>IFERROR((U22*AO22)/I22,0)</f>
        <v>4.22086471354167</v>
      </c>
      <c r="AQ22" s="233">
        <f>IF($B$2="Domestic",0,IFERROR(G22*AN22,0))</f>
        <v>0</v>
      </c>
      <c r="AR22" s="233">
        <f>IFERROR(G22+AP22+AQ22,0)</f>
        <v>27.2208647135417</v>
      </c>
    </row>
    <row r="23" ht="18" customHeight="1" spans="1:44">
      <c r="A23" s="189" t="s">
        <v>133</v>
      </c>
      <c r="B23" s="163" t="s">
        <v>134</v>
      </c>
      <c r="C23" s="143" t="s">
        <v>122</v>
      </c>
      <c r="D23" s="200" t="s">
        <v>123</v>
      </c>
      <c r="E23" s="201" t="s">
        <v>124</v>
      </c>
      <c r="F23" s="163" t="s">
        <v>125</v>
      </c>
      <c r="G23" s="202">
        <v>23</v>
      </c>
      <c r="H23" s="203" t="s">
        <v>110</v>
      </c>
      <c r="I23" s="163">
        <v>2</v>
      </c>
      <c r="J23" s="163">
        <v>0</v>
      </c>
      <c r="K23" s="163">
        <v>0</v>
      </c>
      <c r="L23" s="212">
        <v>47.64</v>
      </c>
      <c r="M23" s="212">
        <v>6.5</v>
      </c>
      <c r="N23" s="212">
        <v>17.13</v>
      </c>
      <c r="O23" s="212"/>
      <c r="P23" s="212"/>
      <c r="Q23" s="212"/>
      <c r="R23" s="212">
        <v>44</v>
      </c>
      <c r="S23" s="212">
        <v>13</v>
      </c>
      <c r="T23" s="212">
        <v>2</v>
      </c>
      <c r="U23" s="217">
        <f>IF($L$18="(IN INCHES)",(L23/12)*(M23/12)*(N23/12),(L23*0.393701)*(M23*0.393701)*(N23*0.393701)/1728)</f>
        <v>3.06971979166667</v>
      </c>
      <c r="V23" s="212">
        <v>26</v>
      </c>
      <c r="W23" s="212">
        <v>12.1</v>
      </c>
      <c r="X23" s="163" t="s">
        <v>126</v>
      </c>
      <c r="Y23" s="197" t="s">
        <v>127</v>
      </c>
      <c r="Z23" s="225" t="s">
        <v>128</v>
      </c>
      <c r="AA23" s="226">
        <v>500</v>
      </c>
      <c r="AB23" s="163" t="s">
        <v>129</v>
      </c>
      <c r="AC23" s="201" t="s">
        <v>115</v>
      </c>
      <c r="AD23" s="163" t="s">
        <v>115</v>
      </c>
      <c r="AE23" s="163" t="s">
        <v>116</v>
      </c>
      <c r="AF23" s="227"/>
      <c r="AG23" s="227"/>
      <c r="AH23" s="228" t="str">
        <f>IF('Item (3)'!$C$3="","",'Item (3)'!$C$3)</f>
        <v/>
      </c>
      <c r="AI23" s="228" t="str">
        <f>IF('Item (3)'!$K$3="","",'Item (3)'!$K$3)</f>
        <v/>
      </c>
      <c r="AJ23" s="228" t="str">
        <f>IF('Item (3)'!$C$11="","",'Item (3)'!$C$11)</f>
        <v/>
      </c>
      <c r="AK23" s="228" t="str">
        <f>IF('Item (3)'!C20="","",'Item (3)'!C20)</f>
        <v/>
      </c>
      <c r="AL23" s="228" t="str">
        <f>IF('Item (3)'!D20="","",'Item (3)'!D20)</f>
        <v/>
      </c>
      <c r="AM23" s="228" t="str">
        <f>IF('Item (3)'!E20="","",'Item (3)'!E20)</f>
        <v/>
      </c>
      <c r="AN23" s="229" t="str">
        <f>IF('Item (3)'!C24="","",'Item (3)'!C24)</f>
        <v/>
      </c>
      <c r="AO23" s="217">
        <f>IF($B$2="Import",$AO$19,IF($B$2="Domestic",0,$AO$19))</f>
        <v>2.75</v>
      </c>
      <c r="AP23" s="233">
        <f>IFERROR((U23*AO23)/I23,0)</f>
        <v>4.22086471354167</v>
      </c>
      <c r="AQ23" s="233">
        <f>IF($B$2="Domestic",0,IFERROR(G23*AN23,0))</f>
        <v>0</v>
      </c>
      <c r="AR23" s="233">
        <f>IFERROR(G23+AP23+AQ23,0)</f>
        <v>27.2208647135417</v>
      </c>
    </row>
    <row r="24" ht="18" customHeight="1" spans="1:44">
      <c r="A24" s="189" t="s">
        <v>135</v>
      </c>
      <c r="B24" s="163" t="s">
        <v>136</v>
      </c>
      <c r="C24" s="143" t="s">
        <v>122</v>
      </c>
      <c r="D24" s="200" t="s">
        <v>137</v>
      </c>
      <c r="E24" s="201" t="s">
        <v>124</v>
      </c>
      <c r="F24" s="163" t="s">
        <v>125</v>
      </c>
      <c r="G24" s="202">
        <v>21</v>
      </c>
      <c r="H24" s="203" t="s">
        <v>110</v>
      </c>
      <c r="I24" s="163">
        <v>2</v>
      </c>
      <c r="J24" s="163">
        <v>0</v>
      </c>
      <c r="K24" s="163">
        <v>0</v>
      </c>
      <c r="L24" s="212">
        <v>35.04</v>
      </c>
      <c r="M24" s="212">
        <v>6.89</v>
      </c>
      <c r="N24" s="212">
        <v>25.79</v>
      </c>
      <c r="O24" s="212"/>
      <c r="P24" s="212"/>
      <c r="Q24" s="212"/>
      <c r="R24" s="212">
        <v>21</v>
      </c>
      <c r="S24" s="212">
        <v>31</v>
      </c>
      <c r="T24" s="212">
        <v>2</v>
      </c>
      <c r="U24" s="217">
        <f>IF($L$18="(IN INCHES)",(L24/12)*(M24/12)*(N24/12),(L24*0.393701)*(M24*0.393701)*(N24*0.393701)/1728)</f>
        <v>3.60322119444444</v>
      </c>
      <c r="V24" s="212">
        <v>21</v>
      </c>
      <c r="W24" s="212">
        <v>9.35</v>
      </c>
      <c r="X24" s="163" t="s">
        <v>126</v>
      </c>
      <c r="Y24" s="197" t="s">
        <v>138</v>
      </c>
      <c r="Z24" s="225" t="s">
        <v>128</v>
      </c>
      <c r="AA24" s="226">
        <v>500</v>
      </c>
      <c r="AB24" s="163" t="s">
        <v>129</v>
      </c>
      <c r="AC24" s="201" t="s">
        <v>115</v>
      </c>
      <c r="AD24" s="163" t="s">
        <v>115</v>
      </c>
      <c r="AE24" s="163" t="s">
        <v>116</v>
      </c>
      <c r="AF24" s="227"/>
      <c r="AG24" s="227"/>
      <c r="AH24" s="228" t="str">
        <f>IF('Item (4)'!$C$3="","",'Item (4)'!$C$3)</f>
        <v/>
      </c>
      <c r="AI24" s="228" t="str">
        <f>IF('Item (4)'!$K$3="","",'Item (4)'!$K$3)</f>
        <v/>
      </c>
      <c r="AJ24" s="228" t="str">
        <f>IF('Item (4)'!$C$11="","",'Item (4)'!$C$11)</f>
        <v/>
      </c>
      <c r="AK24" s="228" t="str">
        <f>IF('Item (4)'!C20="","",'Item (4)'!C20)</f>
        <v/>
      </c>
      <c r="AL24" s="228" t="str">
        <f>IF('Item (4)'!D20="","",'Item (4)'!D20)</f>
        <v/>
      </c>
      <c r="AM24" s="228" t="str">
        <f>IF('Item (4)'!E20="","",'Item (4)'!E20)</f>
        <v/>
      </c>
      <c r="AN24" s="229" t="str">
        <f>IF('Item (4)'!C24="","",'Item (4)'!C24)</f>
        <v/>
      </c>
      <c r="AO24" s="217">
        <f>IF($B$2="Import",$AO$19,IF($B$2="Domestic",0,$AO$19))</f>
        <v>2.75</v>
      </c>
      <c r="AP24" s="233">
        <f>IFERROR((U24*AO24)/I24,0)</f>
        <v>4.95442914236111</v>
      </c>
      <c r="AQ24" s="233">
        <f>IF($B$2="Domestic",0,IFERROR(G24*AN24,0))</f>
        <v>0</v>
      </c>
      <c r="AR24" s="233">
        <f>IFERROR(G24+AP24+AQ24,0)</f>
        <v>25.9544291423611</v>
      </c>
    </row>
    <row r="25" ht="18" customHeight="1" spans="1:44">
      <c r="A25" s="189" t="s">
        <v>139</v>
      </c>
      <c r="B25" s="163" t="s">
        <v>140</v>
      </c>
      <c r="C25" s="143" t="s">
        <v>122</v>
      </c>
      <c r="D25" s="200" t="s">
        <v>137</v>
      </c>
      <c r="E25" s="201" t="s">
        <v>124</v>
      </c>
      <c r="F25" s="163" t="s">
        <v>125</v>
      </c>
      <c r="G25" s="202">
        <v>8.65</v>
      </c>
      <c r="H25" s="203" t="s">
        <v>110</v>
      </c>
      <c r="I25" s="163">
        <v>4</v>
      </c>
      <c r="J25" s="163">
        <v>0</v>
      </c>
      <c r="K25" s="163">
        <v>0</v>
      </c>
      <c r="L25" s="212">
        <v>22.45</v>
      </c>
      <c r="M25" s="212">
        <v>6.89</v>
      </c>
      <c r="N25" s="212">
        <v>23.03</v>
      </c>
      <c r="O25" s="212"/>
      <c r="P25" s="212"/>
      <c r="Q25" s="212"/>
      <c r="R25" s="212">
        <v>18.5</v>
      </c>
      <c r="S25" s="212">
        <v>18.5</v>
      </c>
      <c r="T25" s="212">
        <v>1</v>
      </c>
      <c r="U25" s="217">
        <f>IF($L$18="(IN INCHES)",(L25/12)*(M25/12)*(N25/12),(L25*0.393701)*(M25*0.393701)*(N25*0.393701)/1728)</f>
        <v>2.06151152488426</v>
      </c>
      <c r="V25" s="212">
        <v>18</v>
      </c>
      <c r="W25" s="212">
        <v>4.07</v>
      </c>
      <c r="X25" s="163" t="s">
        <v>126</v>
      </c>
      <c r="Y25" s="197" t="s">
        <v>141</v>
      </c>
      <c r="Z25" s="225" t="s">
        <v>128</v>
      </c>
      <c r="AA25" s="226">
        <v>500</v>
      </c>
      <c r="AB25" s="163" t="s">
        <v>129</v>
      </c>
      <c r="AC25" s="201" t="s">
        <v>115</v>
      </c>
      <c r="AD25" s="163" t="s">
        <v>115</v>
      </c>
      <c r="AE25" s="163" t="s">
        <v>116</v>
      </c>
      <c r="AF25" s="227"/>
      <c r="AG25" s="227"/>
      <c r="AH25" s="228" t="str">
        <f>IF('Item (5)'!$C$3="","",'Item (5)'!$C$3)</f>
        <v/>
      </c>
      <c r="AI25" s="228" t="str">
        <f>IF('Item (5)'!$K$3="","",'Item (5)'!$K$3)</f>
        <v/>
      </c>
      <c r="AJ25" s="228" t="str">
        <f>IF('Item (5)'!$C$11="","",'Item (5)'!$C$11)</f>
        <v/>
      </c>
      <c r="AK25" s="228" t="str">
        <f>IF('Item (5)'!C20="","",'Item (5)'!C20)</f>
        <v/>
      </c>
      <c r="AL25" s="228" t="str">
        <f>IF('Item (5)'!D20="","",'Item (5)'!D20)</f>
        <v/>
      </c>
      <c r="AM25" s="228" t="str">
        <f>IF('Item (5)'!E20="","",'Item (5)'!E20)</f>
        <v/>
      </c>
      <c r="AN25" s="229" t="str">
        <f>IF('Item (5)'!C24="","",'Item (5)'!C24)</f>
        <v/>
      </c>
      <c r="AO25" s="217">
        <f>IF($B$2="Import",$AO$19,IF($B$2="Domestic",0,$AO$19))</f>
        <v>2.75</v>
      </c>
      <c r="AP25" s="233">
        <f>IFERROR((U25*AO25)/I25,0)</f>
        <v>1.41728917335793</v>
      </c>
      <c r="AQ25" s="233">
        <f>IF($B$2="Domestic",0,IFERROR(G25*AN25,0))</f>
        <v>0</v>
      </c>
      <c r="AR25" s="233">
        <f>IFERROR(G25+AP25+AQ25,0)</f>
        <v>10.0672891733579</v>
      </c>
    </row>
    <row r="26" ht="18" customHeight="1" spans="1:44">
      <c r="A26" s="189" t="s">
        <v>142</v>
      </c>
      <c r="B26" s="163" t="s">
        <v>143</v>
      </c>
      <c r="C26" s="143" t="s">
        <v>122</v>
      </c>
      <c r="D26" s="200" t="s">
        <v>137</v>
      </c>
      <c r="E26" s="201" t="s">
        <v>124</v>
      </c>
      <c r="F26" s="163" t="s">
        <v>125</v>
      </c>
      <c r="G26" s="202">
        <v>24.5</v>
      </c>
      <c r="H26" s="203" t="s">
        <v>110</v>
      </c>
      <c r="I26" s="163">
        <v>2</v>
      </c>
      <c r="J26" s="163">
        <v>0</v>
      </c>
      <c r="K26" s="163">
        <v>0</v>
      </c>
      <c r="L26" s="212">
        <v>40</v>
      </c>
      <c r="M26" s="212">
        <v>5.12</v>
      </c>
      <c r="N26" s="212">
        <v>28.54</v>
      </c>
      <c r="O26" s="212"/>
      <c r="P26" s="212"/>
      <c r="Q26" s="212"/>
      <c r="R26" s="212">
        <v>24</v>
      </c>
      <c r="S26" s="212">
        <v>36</v>
      </c>
      <c r="T26" s="212">
        <v>1</v>
      </c>
      <c r="U26" s="217">
        <f>IF($L$18="(IN INCHES)",(L26/12)*(M26/12)*(N26/12),(L26*0.393701)*(M26*0.393701)*(N26*0.393701)/1728)</f>
        <v>3.38251851851852</v>
      </c>
      <c r="V26" s="212">
        <v>30.5</v>
      </c>
      <c r="W26" s="212">
        <v>14.3</v>
      </c>
      <c r="X26" s="163" t="s">
        <v>126</v>
      </c>
      <c r="Y26" s="197" t="s">
        <v>144</v>
      </c>
      <c r="Z26" s="225" t="s">
        <v>128</v>
      </c>
      <c r="AA26" s="226">
        <v>500</v>
      </c>
      <c r="AB26" s="163" t="s">
        <v>129</v>
      </c>
      <c r="AC26" s="201" t="s">
        <v>115</v>
      </c>
      <c r="AD26" s="163" t="s">
        <v>115</v>
      </c>
      <c r="AE26" s="163" t="s">
        <v>116</v>
      </c>
      <c r="AF26" s="227"/>
      <c r="AG26" s="227"/>
      <c r="AH26" s="228" t="str">
        <f>IF('Item (6)'!$C$3="","",'Item (6)'!$C$3)</f>
        <v/>
      </c>
      <c r="AI26" s="228" t="str">
        <f>IF('Item (6)'!$K$3="","",'Item (6)'!$K$3)</f>
        <v/>
      </c>
      <c r="AJ26" s="228" t="str">
        <f>IF('Item (6)'!$C$11="","",'Item (6)'!$C$11)</f>
        <v/>
      </c>
      <c r="AK26" s="228" t="str">
        <f>IF('Item (6)'!C20="","",'Item (6)'!C20)</f>
        <v/>
      </c>
      <c r="AL26" s="228" t="str">
        <f>IF('Item (6)'!D20="","",'Item (6)'!D20)</f>
        <v/>
      </c>
      <c r="AM26" s="228" t="str">
        <f>IF('Item (6)'!E20="","",'Item (6)'!E20)</f>
        <v/>
      </c>
      <c r="AN26" s="229" t="str">
        <f>IF('Item (6)'!C24="","",'Item (6)'!C24)</f>
        <v/>
      </c>
      <c r="AO26" s="217">
        <f>IF($B$2="Import",$AO$19,IF($B$2="Domestic",0,$AO$19))</f>
        <v>2.75</v>
      </c>
      <c r="AP26" s="233">
        <f>IFERROR((U26*AO26)/I26,0)</f>
        <v>4.65096296296296</v>
      </c>
      <c r="AQ26" s="233">
        <f>IF($B$2="Domestic",0,IFERROR(G26*AN26,0))</f>
        <v>0</v>
      </c>
      <c r="AR26" s="233">
        <f>IFERROR(G26+AP26+AQ26,0)</f>
        <v>29.150962962963</v>
      </c>
    </row>
    <row r="27" ht="18" customHeight="1" spans="1:44">
      <c r="A27" s="189" t="s">
        <v>145</v>
      </c>
      <c r="B27" s="163" t="s">
        <v>146</v>
      </c>
      <c r="C27" s="143" t="s">
        <v>122</v>
      </c>
      <c r="D27" s="200" t="s">
        <v>137</v>
      </c>
      <c r="E27" s="201" t="s">
        <v>124</v>
      </c>
      <c r="F27" s="163" t="s">
        <v>125</v>
      </c>
      <c r="G27" s="202">
        <v>34.5</v>
      </c>
      <c r="H27" s="203" t="s">
        <v>110</v>
      </c>
      <c r="I27" s="163">
        <v>1</v>
      </c>
      <c r="J27" s="163">
        <v>0</v>
      </c>
      <c r="K27" s="163">
        <v>0</v>
      </c>
      <c r="L27" s="212">
        <v>39.57</v>
      </c>
      <c r="M27" s="212">
        <v>4.53</v>
      </c>
      <c r="N27" s="212">
        <v>32.68</v>
      </c>
      <c r="O27" s="212"/>
      <c r="P27" s="212"/>
      <c r="Q27" s="212"/>
      <c r="R27" s="212">
        <v>27.37</v>
      </c>
      <c r="S27" s="212">
        <v>34.75</v>
      </c>
      <c r="T27" s="212">
        <v>2.25</v>
      </c>
      <c r="U27" s="217">
        <f>IF($L$18="(IN INCHES)",(L27/12)*(M27/12)*(N27/12),(L27*0.393701)*(M27*0.393701)*(N27*0.393701)/1728)</f>
        <v>3.39002235416667</v>
      </c>
      <c r="V27" s="212">
        <v>23.5</v>
      </c>
      <c r="W27" s="212">
        <v>21.34</v>
      </c>
      <c r="X27" s="163" t="s">
        <v>126</v>
      </c>
      <c r="Y27" s="197" t="s">
        <v>147</v>
      </c>
      <c r="Z27" s="225" t="s">
        <v>128</v>
      </c>
      <c r="AA27" s="226">
        <v>500</v>
      </c>
      <c r="AB27" s="163" t="s">
        <v>129</v>
      </c>
      <c r="AC27" s="201" t="s">
        <v>115</v>
      </c>
      <c r="AD27" s="163" t="s">
        <v>115</v>
      </c>
      <c r="AE27" s="163" t="s">
        <v>116</v>
      </c>
      <c r="AF27" s="227"/>
      <c r="AG27" s="227"/>
      <c r="AH27" s="228" t="str">
        <f>IF('Item (7)'!$C$3="","",'Item (7)'!$C$3)</f>
        <v/>
      </c>
      <c r="AI27" s="228" t="str">
        <f>IF('Item (7)'!$K$3="","",'Item (7)'!$K$3)</f>
        <v/>
      </c>
      <c r="AJ27" s="228" t="str">
        <f>IF('Item (7)'!$C$11="","",'Item (7)'!$C$11)</f>
        <v/>
      </c>
      <c r="AK27" s="228" t="str">
        <f>IF('Item (7)'!C20="","",'Item (7)'!C20)</f>
        <v/>
      </c>
      <c r="AL27" s="228" t="str">
        <f>IF('Item (7)'!D20="","",'Item (7)'!D20)</f>
        <v/>
      </c>
      <c r="AM27" s="228" t="str">
        <f>IF('Item (7)'!E20="","",'Item (7)'!E20)</f>
        <v/>
      </c>
      <c r="AN27" s="229" t="str">
        <f>IF('Item (7)'!C24="","",'Item (7)'!C24)</f>
        <v/>
      </c>
      <c r="AO27" s="217">
        <f>IF($B$2="Import",$AO$19,IF($B$2="Domestic",0,$AO$19))</f>
        <v>2.75</v>
      </c>
      <c r="AP27" s="233">
        <f>IFERROR((U27*AO27)/I27,0)</f>
        <v>9.32256147395833</v>
      </c>
      <c r="AQ27" s="233">
        <f>IF($B$2="Domestic",0,IFERROR(G27*AN27,0))</f>
        <v>0</v>
      </c>
      <c r="AR27" s="233">
        <f>IFERROR(G27+AP27+AQ27,0)</f>
        <v>43.8225614739583</v>
      </c>
    </row>
    <row r="28" ht="18" customHeight="1" spans="1:44">
      <c r="A28" s="189" t="s">
        <v>148</v>
      </c>
      <c r="B28" s="163" t="s">
        <v>149</v>
      </c>
      <c r="C28" s="143" t="s">
        <v>122</v>
      </c>
      <c r="D28" s="200" t="s">
        <v>137</v>
      </c>
      <c r="E28" s="201" t="s">
        <v>124</v>
      </c>
      <c r="F28" s="163" t="s">
        <v>125</v>
      </c>
      <c r="G28" s="202">
        <v>29.6</v>
      </c>
      <c r="H28" s="203" t="s">
        <v>110</v>
      </c>
      <c r="I28" s="163">
        <v>1</v>
      </c>
      <c r="J28" s="163">
        <v>0</v>
      </c>
      <c r="K28" s="163">
        <v>0</v>
      </c>
      <c r="L28" s="212">
        <v>39.57</v>
      </c>
      <c r="M28" s="212">
        <v>4.53</v>
      </c>
      <c r="N28" s="212">
        <v>32.68</v>
      </c>
      <c r="O28" s="212"/>
      <c r="P28" s="212"/>
      <c r="Q28" s="212"/>
      <c r="R28" s="212">
        <v>27.37</v>
      </c>
      <c r="S28" s="212">
        <v>24.75</v>
      </c>
      <c r="T28" s="212">
        <v>2.25</v>
      </c>
      <c r="U28" s="217">
        <f>IF($L$18="(IN INCHES)",(L28/12)*(M28/12)*(N28/12),(L28*0.393701)*(M28*0.393701)*(N28*0.393701)/1728)</f>
        <v>3.39002235416667</v>
      </c>
      <c r="V28" s="212">
        <v>23.5</v>
      </c>
      <c r="W28" s="212">
        <v>21.34</v>
      </c>
      <c r="X28" s="163" t="s">
        <v>126</v>
      </c>
      <c r="Y28" s="197" t="s">
        <v>150</v>
      </c>
      <c r="Z28" s="225" t="s">
        <v>128</v>
      </c>
      <c r="AA28" s="226">
        <v>500</v>
      </c>
      <c r="AB28" s="163" t="s">
        <v>129</v>
      </c>
      <c r="AC28" s="201" t="s">
        <v>115</v>
      </c>
      <c r="AD28" s="163" t="s">
        <v>115</v>
      </c>
      <c r="AE28" s="163" t="s">
        <v>116</v>
      </c>
      <c r="AF28" s="227" t="s">
        <v>151</v>
      </c>
      <c r="AG28" s="227"/>
      <c r="AH28" s="228" t="str">
        <f>IF('Item (8)'!$C$3="","",'Item (8)'!$C$3)</f>
        <v/>
      </c>
      <c r="AI28" s="228" t="str">
        <f>IF('Item (8)'!$K$3="","",'Item (8)'!$K$3)</f>
        <v/>
      </c>
      <c r="AJ28" s="228" t="str">
        <f>IF('Item (8)'!$C$11="","",'Item (8)'!$C$11)</f>
        <v/>
      </c>
      <c r="AK28" s="228" t="str">
        <f>IF('Item (8)'!C20="","",'Item (8)'!C20)</f>
        <v/>
      </c>
      <c r="AL28" s="228" t="str">
        <f>IF('Item (8)'!D20="","",'Item (8)'!D20)</f>
        <v/>
      </c>
      <c r="AM28" s="228" t="str">
        <f>IF('Item (8)'!E20="","",'Item (8)'!E20)</f>
        <v/>
      </c>
      <c r="AN28" s="229" t="str">
        <f>IF('Item (8)'!C24="","",'Item (8)'!C24)</f>
        <v/>
      </c>
      <c r="AO28" s="217">
        <f>IF($B$2="Import",$AO$19,IF($B$2="Domestic",0,$AO$19))</f>
        <v>2.75</v>
      </c>
      <c r="AP28" s="233">
        <f>IFERROR((U28*AO28)/I28,0)</f>
        <v>9.32256147395833</v>
      </c>
      <c r="AQ28" s="233">
        <f>IF($B$2="Domestic",0,IFERROR(G28*AN28,0))</f>
        <v>0</v>
      </c>
      <c r="AR28" s="233">
        <f>IFERROR(G28+AP28+AQ28,0)</f>
        <v>38.9225614739583</v>
      </c>
    </row>
    <row r="29" ht="18" customHeight="1" spans="1:44">
      <c r="A29" s="189" t="s">
        <v>152</v>
      </c>
      <c r="B29" s="163" t="s">
        <v>153</v>
      </c>
      <c r="C29" s="143" t="s">
        <v>154</v>
      </c>
      <c r="D29" s="200" t="s">
        <v>155</v>
      </c>
      <c r="E29" s="201" t="s">
        <v>124</v>
      </c>
      <c r="F29" s="163" t="s">
        <v>125</v>
      </c>
      <c r="G29" s="202">
        <v>7.85</v>
      </c>
      <c r="H29" s="203" t="s">
        <v>110</v>
      </c>
      <c r="I29" s="163">
        <v>2</v>
      </c>
      <c r="J29" s="163">
        <v>0</v>
      </c>
      <c r="K29" s="163">
        <v>0</v>
      </c>
      <c r="L29" s="212">
        <v>21.65</v>
      </c>
      <c r="M29" s="212">
        <v>7.09</v>
      </c>
      <c r="N29" s="212">
        <v>17.91</v>
      </c>
      <c r="O29" s="212"/>
      <c r="P29" s="212"/>
      <c r="Q29" s="212"/>
      <c r="R29" s="212">
        <v>17.75</v>
      </c>
      <c r="S29" s="212">
        <v>13.37</v>
      </c>
      <c r="T29" s="212">
        <v>1.5</v>
      </c>
      <c r="U29" s="217">
        <f>IF($L$18="(IN INCHES)",(L29/12)*(M29/12)*(N29/12),(L29*0.393701)*(M29*0.393701)*(N29*0.393701)/1728)</f>
        <v>1.59094799479167</v>
      </c>
      <c r="V29" s="212">
        <v>7</v>
      </c>
      <c r="W29" s="212">
        <v>2.42</v>
      </c>
      <c r="X29" s="163" t="s">
        <v>126</v>
      </c>
      <c r="Y29" s="197" t="s">
        <v>156</v>
      </c>
      <c r="Z29" s="225" t="s">
        <v>128</v>
      </c>
      <c r="AA29" s="226">
        <v>500</v>
      </c>
      <c r="AB29" s="163" t="s">
        <v>129</v>
      </c>
      <c r="AC29" s="201" t="s">
        <v>115</v>
      </c>
      <c r="AD29" s="163" t="s">
        <v>115</v>
      </c>
      <c r="AE29" s="163" t="s">
        <v>116</v>
      </c>
      <c r="AF29" s="227"/>
      <c r="AG29" s="227"/>
      <c r="AH29" s="228" t="str">
        <f>IF('Item (9)'!$C$3="","",'Item (9)'!$C$3)</f>
        <v/>
      </c>
      <c r="AI29" s="228" t="str">
        <f>IF('Item (9)'!$K$3="","",'Item (9)'!$K$3)</f>
        <v/>
      </c>
      <c r="AJ29" s="228" t="str">
        <f>IF('Item (9)'!$C$11="","",'Item (9)'!$C$11)</f>
        <v/>
      </c>
      <c r="AK29" s="228" t="str">
        <f>IF('Item (9)'!C20="","",'Item (9)'!C20)</f>
        <v/>
      </c>
      <c r="AL29" s="228" t="str">
        <f>IF('Item (9)'!D20="","",'Item (9)'!D20)</f>
        <v/>
      </c>
      <c r="AM29" s="228" t="str">
        <f>IF('Item (9)'!E20="","",'Item (9)'!E20)</f>
        <v/>
      </c>
      <c r="AN29" s="229" t="str">
        <f>IF('Item (9)'!C24="","",'Item (9)'!C24)</f>
        <v/>
      </c>
      <c r="AO29" s="217">
        <f>IF($B$2="Import",$AO$19,IF($B$2="Domestic",0,$AO$19))</f>
        <v>2.75</v>
      </c>
      <c r="AP29" s="233">
        <f>IFERROR((U29*AO29)/I29,0)</f>
        <v>2.18755349283854</v>
      </c>
      <c r="AQ29" s="233">
        <f>IF($B$2="Domestic",0,IFERROR(G29*AN29,0))</f>
        <v>0</v>
      </c>
      <c r="AR29" s="233">
        <f>IFERROR(G29+AP29+AQ29,0)</f>
        <v>10.0375534928385</v>
      </c>
    </row>
    <row r="30" ht="18" customHeight="1" spans="1:44">
      <c r="A30" s="189" t="s">
        <v>157</v>
      </c>
      <c r="B30" s="163" t="s">
        <v>158</v>
      </c>
      <c r="C30" s="204" t="s">
        <v>159</v>
      </c>
      <c r="D30" s="200" t="s">
        <v>160</v>
      </c>
      <c r="E30" s="201" t="s">
        <v>124</v>
      </c>
      <c r="F30" s="163" t="s">
        <v>125</v>
      </c>
      <c r="G30" s="202">
        <v>11.8</v>
      </c>
      <c r="H30" s="203" t="s">
        <v>110</v>
      </c>
      <c r="I30" s="163">
        <v>2</v>
      </c>
      <c r="J30" s="163">
        <v>0</v>
      </c>
      <c r="K30" s="163">
        <v>0</v>
      </c>
      <c r="L30" s="212">
        <v>26.77</v>
      </c>
      <c r="M30" s="212">
        <v>10.2</v>
      </c>
      <c r="N30" s="212">
        <v>17.13</v>
      </c>
      <c r="O30" s="212"/>
      <c r="P30" s="212"/>
      <c r="Q30" s="212"/>
      <c r="R30" s="212">
        <v>22.75</v>
      </c>
      <c r="S30" s="212">
        <v>7</v>
      </c>
      <c r="T30" s="212">
        <v>11.5</v>
      </c>
      <c r="U30" s="217">
        <f>IF($L$18="(IN INCHES)",(L30/12)*(M30/12)*(N30/12),(L30*0.393701)*(M30*0.393701)*(N30*0.393701)/1728)</f>
        <v>2.70683739583333</v>
      </c>
      <c r="V30" s="212">
        <v>11</v>
      </c>
      <c r="W30" s="212">
        <v>4.4</v>
      </c>
      <c r="X30" s="163" t="s">
        <v>126</v>
      </c>
      <c r="Y30" s="197" t="s">
        <v>161</v>
      </c>
      <c r="Z30" s="225" t="s">
        <v>128</v>
      </c>
      <c r="AA30" s="226">
        <v>500</v>
      </c>
      <c r="AB30" s="163" t="s">
        <v>129</v>
      </c>
      <c r="AC30" s="201" t="s">
        <v>115</v>
      </c>
      <c r="AD30" s="163" t="s">
        <v>115</v>
      </c>
      <c r="AE30" s="163" t="s">
        <v>116</v>
      </c>
      <c r="AF30" s="227"/>
      <c r="AG30" s="227"/>
      <c r="AH30" s="228" t="str">
        <f>IF('Item (10)'!$C$3="","",'Item (10)'!$C$3)</f>
        <v/>
      </c>
      <c r="AI30" s="228" t="str">
        <f>IF('Item (10)'!$K$3="","",'Item (10)'!$K$3)</f>
        <v/>
      </c>
      <c r="AJ30" s="228" t="str">
        <f>IF('Item (10)'!$C$11="","",'Item (10)'!$C$11)</f>
        <v/>
      </c>
      <c r="AK30" s="228" t="str">
        <f>IF('Item (10)'!C20="","",'Item (10)'!C20)</f>
        <v/>
      </c>
      <c r="AL30" s="228" t="str">
        <f>IF('Item (10)'!D20="","",'Item (10)'!D20)</f>
        <v/>
      </c>
      <c r="AM30" s="228" t="str">
        <f>IF('Item (10)'!E20="","",'Item (10)'!E20)</f>
        <v/>
      </c>
      <c r="AN30" s="229" t="str">
        <f>IF('Item (10)'!C24="","",'Item (10)'!C24)</f>
        <v/>
      </c>
      <c r="AO30" s="217">
        <f>IF($B$2="Import",$AO$19,IF($B$2="Domestic",0,$AO$19))</f>
        <v>2.75</v>
      </c>
      <c r="AP30" s="233">
        <f>IFERROR((U30*AO30)/I30,0)</f>
        <v>3.72190141927083</v>
      </c>
      <c r="AQ30" s="233">
        <f>IF($B$2="Domestic",0,IFERROR(G30*AN30,0))</f>
        <v>0</v>
      </c>
      <c r="AR30" s="233">
        <f>IFERROR(G30+AP30+AQ30,0)</f>
        <v>15.5219014192708</v>
      </c>
    </row>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sheetData>
  <mergeCells count="47">
    <mergeCell ref="E8:H8"/>
    <mergeCell ref="E9:H9"/>
    <mergeCell ref="E10:H10"/>
    <mergeCell ref="E11:H11"/>
    <mergeCell ref="E12:H12"/>
    <mergeCell ref="E13:H13"/>
    <mergeCell ref="L17:N17"/>
    <mergeCell ref="O17:Q17"/>
    <mergeCell ref="R17:T17"/>
    <mergeCell ref="L18:N18"/>
    <mergeCell ref="O18:Q18"/>
    <mergeCell ref="R18:T18"/>
    <mergeCell ref="A17:A19"/>
    <mergeCell ref="B17:B19"/>
    <mergeCell ref="C17:C19"/>
    <mergeCell ref="D17:D19"/>
    <mergeCell ref="E17:E19"/>
    <mergeCell ref="F17:F19"/>
    <mergeCell ref="H17:H19"/>
    <mergeCell ref="I17:I19"/>
    <mergeCell ref="J17:J19"/>
    <mergeCell ref="K17:K19"/>
    <mergeCell ref="U17:U19"/>
    <mergeCell ref="V17:V19"/>
    <mergeCell ref="W17:W19"/>
    <mergeCell ref="X17:X19"/>
    <mergeCell ref="Y17:Y19"/>
    <mergeCell ref="Z17:Z19"/>
    <mergeCell ref="AA17:AA19"/>
    <mergeCell ref="AB17:AB19"/>
    <mergeCell ref="AC17:AC19"/>
    <mergeCell ref="AD17:AD19"/>
    <mergeCell ref="AE17:AE19"/>
    <mergeCell ref="AF17:AF19"/>
    <mergeCell ref="AG17:AG19"/>
    <mergeCell ref="AH17:AH19"/>
    <mergeCell ref="AI17:AI19"/>
    <mergeCell ref="AJ17:AJ19"/>
    <mergeCell ref="AK17:AK19"/>
    <mergeCell ref="AL17:AL19"/>
    <mergeCell ref="AM17:AM19"/>
    <mergeCell ref="AN17:AN19"/>
    <mergeCell ref="AO17:AO18"/>
    <mergeCell ref="AP17:AP19"/>
    <mergeCell ref="AQ17:AQ19"/>
    <mergeCell ref="AR17:AR19"/>
    <mergeCell ref="D3:H7"/>
  </mergeCells>
  <conditionalFormatting sqref="AD20:AD30">
    <cfRule type="cellIs" dxfId="0" priority="1" stopIfTrue="1" operator="between">
      <formula>$B$2="Domestic"</formula>
      <formula>"="</formula>
    </cfRule>
  </conditionalFormatting>
  <conditionalFormatting sqref="Z20:Z30">
    <cfRule type="cellIs" dxfId="1" priority="2" stopIfTrue="1" operator="between">
      <formula>$B$2="Domestic"</formula>
      <formula>"="</formula>
    </cfRule>
  </conditionalFormatting>
  <conditionalFormatting sqref="AN20:AN30">
    <cfRule type="cellIs" dxfId="2" priority="3" stopIfTrue="1" operator="between">
      <formula>$B$2="Domestic"</formula>
      <formula>"="</formula>
    </cfRule>
  </conditionalFormatting>
  <conditionalFormatting sqref="AO19">
    <cfRule type="cellIs" dxfId="3" priority="4" stopIfTrue="1" operator="between">
      <formula>$B$2="Domestic"</formula>
      <formula>"="</formula>
    </cfRule>
  </conditionalFormatting>
  <conditionalFormatting sqref="Y20:Y30">
    <cfRule type="cellIs" dxfId="4" priority="5" stopIfTrue="1" operator="between">
      <formula>$B$2="Domestic"</formula>
      <formula>"="</formula>
    </cfRule>
  </conditionalFormatting>
  <conditionalFormatting sqref="R21:T30">
    <cfRule type="cellIs" dxfId="5" priority="6" stopIfTrue="1" operator="between">
      <formula>0</formula>
      <formula>"="</formula>
    </cfRule>
  </conditionalFormatting>
  <conditionalFormatting sqref="AA21:AB30">
    <cfRule type="cellIs" dxfId="6" priority="7" stopIfTrue="1" operator="between">
      <formula>0</formula>
      <formula>"="</formula>
    </cfRule>
  </conditionalFormatting>
  <conditionalFormatting sqref="B2:B15">
    <cfRule type="cellIs" dxfId="7" priority="8" stopIfTrue="1" operator="between">
      <formula>0</formula>
      <formula>"="</formula>
    </cfRule>
  </conditionalFormatting>
  <conditionalFormatting sqref="B21:N30">
    <cfRule type="cellIs" dxfId="8" priority="9" stopIfTrue="1" operator="between">
      <formula>0</formula>
      <formula>"="</formula>
    </cfRule>
  </conditionalFormatting>
  <conditionalFormatting sqref="X21">
    <cfRule type="cellIs" dxfId="9" priority="10" stopIfTrue="1" operator="between">
      <formula>X21=""</formula>
      <formula>"="</formula>
    </cfRule>
  </conditionalFormatting>
  <conditionalFormatting sqref="X22:X30">
    <cfRule type="cellIs" dxfId="10" priority="11" stopIfTrue="1" operator="between">
      <formula>X22=""</formula>
      <formula>"="</formula>
    </cfRule>
  </conditionalFormatting>
  <conditionalFormatting sqref="AE21:AE30">
    <cfRule type="cellIs" dxfId="11" priority="12" stopIfTrue="1" operator="between">
      <formula>AE21=""</formula>
      <formula>"="</formula>
    </cfRule>
  </conditionalFormatting>
  <conditionalFormatting sqref="P21:P30">
    <cfRule type="cellIs" dxfId="12" priority="13" stopIfTrue="1" operator="between">
      <formula>IF($J21&gt;1,AND(P21=""),)</formula>
      <formula>"="</formula>
    </cfRule>
  </conditionalFormatting>
  <conditionalFormatting sqref="O21:O30">
    <cfRule type="cellIs" dxfId="13" priority="14" stopIfTrue="1" operator="between">
      <formula>IF(J21&gt;1,AND(O21=""),)</formula>
      <formula>"="</formula>
    </cfRule>
  </conditionalFormatting>
  <conditionalFormatting sqref="Q21:Q30">
    <cfRule type="cellIs" dxfId="14" priority="15" stopIfTrue="1" operator="between">
      <formula>IF($J21&gt;1,AND(Q21=""),)</formula>
      <formula>"="</formula>
    </cfRule>
  </conditionalFormatting>
  <conditionalFormatting sqref="AC21:AC30">
    <cfRule type="cellIs" dxfId="15" priority="16" stopIfTrue="1" operator="between">
      <formula>0</formula>
      <formula>"="</formula>
    </cfRule>
  </conditionalFormatting>
  <conditionalFormatting sqref="V21">
    <cfRule type="cellIs" dxfId="16" priority="17" stopIfTrue="1" operator="between">
      <formula>V21=""</formula>
      <formula>"="</formula>
    </cfRule>
  </conditionalFormatting>
  <conditionalFormatting sqref="V22:V30">
    <cfRule type="cellIs" dxfId="17" priority="18" stopIfTrue="1" operator="between">
      <formula>V22=""</formula>
      <formula>"="</formula>
    </cfRule>
  </conditionalFormatting>
  <dataValidations count="6">
    <dataValidation type="list" allowBlank="1" showInputMessage="1" showErrorMessage="1" sqref="G18">
      <formula1>"(U.S. $), (H.K. $)"</formula1>
    </dataValidation>
    <dataValidation type="list" showInputMessage="1" sqref="B2">
      <formula1>"Import,Domestic"</formula1>
    </dataValidation>
    <dataValidation type="list" allowBlank="1" showInputMessage="1" showErrorMessage="1" sqref="H21:H30">
      <formula1>"/EA, /SET, /DZ"</formula1>
    </dataValidation>
    <dataValidation type="date" operator="greaterThan" allowBlank="1" showInputMessage="1" showErrorMessage="1" errorTitle="Incorrect Date" error="Please input the date when the quote sheet will be submitted.  Date format should be MM/DD/YYYY." sqref="B9">
      <formula1>36892</formula1>
    </dataValidation>
    <dataValidation type="list" allowBlank="1" showInputMessage="1" showErrorMessage="1" sqref="L18:N18">
      <formula1>"(IN INCHES), (IN CENTIMETERS)"</formula1>
    </dataValidation>
    <dataValidation type="list" showInputMessage="1" showErrorMessage="1" sqref="Z20:Z30">
      <formula1>"Not applicable,Solid Wood, HWPW-VC,HWPW-CC,PB,MDF,T-MDF"</formula1>
    </dataValidation>
  </dataValidations>
  <hyperlinks>
    <hyperlink ref="B10" r:id="rId3" display="sarah@yunfei.com.cn"/>
    <hyperlink ref="B11" r:id="rId4" display="lyonyunfei@vip.163.com"/>
  </hyperlinks>
  <printOptions horizontalCentered="1"/>
  <pageMargins left="0.249305555555556" right="0.249305555555556" top="0.499305555555556" bottom="0.499305555555556" header="0.249305555555556" footer="0.249305555555556"/>
  <pageSetup paperSize="1" scale="46" fitToWidth="3" fitToHeight="0" orientation="landscape"/>
  <headerFooter>
    <oddFooter>&amp;R&amp;"宋体,常规"&amp;12&amp;F</oddFooter>
  </headerFooter>
  <colBreaks count="3" manualBreakCount="3">
    <brk id="17" max="1048575" man="1"/>
    <brk id="24" max="1048575" man="1"/>
    <brk id="3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S52"/>
  <sheetViews>
    <sheetView zoomScale="70" zoomScaleNormal="70" workbookViewId="0">
      <selection activeCell="A2" sqref="A2:C2"/>
    </sheetView>
  </sheetViews>
  <sheetFormatPr defaultColWidth="9.14285714285714" defaultRowHeight="12.75"/>
  <cols>
    <col min="1" max="1" width="14.8571428571429" style="1" customWidth="1"/>
    <col min="2" max="2" width="12.4285714285714" style="1" customWidth="1"/>
    <col min="3" max="3" width="11.8571428571429" style="1" customWidth="1"/>
    <col min="4" max="4" width="2.71428571428571" style="1" customWidth="1"/>
    <col min="5" max="5" width="14.8571428571429" style="1" customWidth="1"/>
    <col min="6" max="6" width="12.4285714285714" style="1" customWidth="1"/>
    <col min="7" max="7" width="11.8571428571429" style="1" customWidth="1"/>
    <col min="8" max="8" width="2.71428571428571" style="1" customWidth="1"/>
    <col min="9" max="9" width="14.8571428571429" style="1" customWidth="1"/>
    <col min="10" max="10" width="12.4285714285714" style="1" customWidth="1"/>
    <col min="11" max="11" width="11.8571428571429" style="1" customWidth="1"/>
    <col min="12" max="12" width="2.57142857142857" style="1" customWidth="1"/>
    <col min="13" max="13" width="13.5714285714286" style="1" customWidth="1"/>
    <col min="14" max="14" width="9.14285714285714" style="1"/>
    <col min="15" max="15" width="15.2857142857143" style="1" customWidth="1"/>
    <col min="16" max="16" width="2.71428571428571" style="1" customWidth="1"/>
    <col min="17" max="17" width="13.5714285714286" style="1" customWidth="1"/>
    <col min="18" max="18" width="9.14285714285714" style="1"/>
    <col min="19" max="19" width="15.1428571428571" style="1" customWidth="1"/>
    <col min="20" max="16384" width="9.14285714285714" style="1"/>
  </cols>
  <sheetData>
    <row r="1" s="3" customFormat="1" ht="27" customHeight="1" spans="1:19">
      <c r="A1" s="115" t="s">
        <v>162</v>
      </c>
      <c r="B1" s="116"/>
      <c r="C1" s="117"/>
      <c r="E1" s="115" t="s">
        <v>162</v>
      </c>
      <c r="F1" s="116"/>
      <c r="G1" s="117"/>
      <c r="H1" s="37"/>
      <c r="I1" s="115" t="s">
        <v>162</v>
      </c>
      <c r="J1" s="116"/>
      <c r="K1" s="117"/>
      <c r="M1" s="115" t="s">
        <v>162</v>
      </c>
      <c r="N1" s="116"/>
      <c r="O1" s="117"/>
      <c r="Q1" s="115" t="s">
        <v>162</v>
      </c>
      <c r="R1" s="116"/>
      <c r="S1" s="117"/>
    </row>
    <row r="2" s="3" customFormat="1" ht="50.25" customHeight="1" spans="1:19">
      <c r="A2" s="118" t="s">
        <v>163</v>
      </c>
      <c r="B2" s="119"/>
      <c r="C2" s="120"/>
      <c r="E2" s="118" t="s">
        <v>163</v>
      </c>
      <c r="F2" s="119"/>
      <c r="G2" s="120"/>
      <c r="H2" s="121"/>
      <c r="I2" s="118" t="s">
        <v>163</v>
      </c>
      <c r="J2" s="119"/>
      <c r="K2" s="120"/>
      <c r="M2" s="118" t="s">
        <v>163</v>
      </c>
      <c r="N2" s="119"/>
      <c r="O2" s="120"/>
      <c r="Q2" s="118" t="s">
        <v>163</v>
      </c>
      <c r="R2" s="119"/>
      <c r="S2" s="120"/>
    </row>
    <row r="3" s="3" customFormat="1" ht="27" customHeight="1" spans="1:19">
      <c r="A3" s="122" t="s">
        <v>164</v>
      </c>
      <c r="B3" s="123" t="str">
        <f>'Data Sheet'!B3</f>
        <v>FUZHOU YUNFEI HOME DECOR CO.,LTD</v>
      </c>
      <c r="C3" s="123"/>
      <c r="E3" s="122" t="s">
        <v>164</v>
      </c>
      <c r="F3" s="124" t="str">
        <f>'Data Sheet'!B3</f>
        <v>FUZHOU YUNFEI HOME DECOR CO.,LTD</v>
      </c>
      <c r="G3" s="125"/>
      <c r="H3" s="126"/>
      <c r="I3" s="122" t="s">
        <v>164</v>
      </c>
      <c r="J3" s="123" t="str">
        <f>'Data Sheet'!B3</f>
        <v>FUZHOU YUNFEI HOME DECOR CO.,LTD</v>
      </c>
      <c r="K3" s="123"/>
      <c r="M3" s="122" t="s">
        <v>164</v>
      </c>
      <c r="N3" s="123" t="str">
        <f>'Data Sheet'!B3</f>
        <v>FUZHOU YUNFEI HOME DECOR CO.,LTD</v>
      </c>
      <c r="O3" s="123"/>
      <c r="Q3" s="122" t="s">
        <v>164</v>
      </c>
      <c r="R3" s="123" t="str">
        <f>'Data Sheet'!B3</f>
        <v>FUZHOU YUNFEI HOME DECOR CO.,LTD</v>
      </c>
      <c r="S3" s="123"/>
    </row>
    <row r="4" s="3" customFormat="1" ht="21.95" customHeight="1" spans="1:19">
      <c r="A4" s="127" t="s">
        <v>165</v>
      </c>
      <c r="B4" s="128" t="str">
        <f>'Data Sheet'!B10</f>
        <v>sarah@yunfei.com.cn</v>
      </c>
      <c r="C4" s="128"/>
      <c r="E4" s="127" t="s">
        <v>165</v>
      </c>
      <c r="F4" s="128" t="str">
        <f>'Data Sheet'!B10</f>
        <v>sarah@yunfei.com.cn</v>
      </c>
      <c r="G4" s="128"/>
      <c r="H4" s="126"/>
      <c r="I4" s="127" t="s">
        <v>165</v>
      </c>
      <c r="J4" s="128" t="str">
        <f>'Data Sheet'!B10</f>
        <v>sarah@yunfei.com.cn</v>
      </c>
      <c r="K4" s="128"/>
      <c r="M4" s="127" t="s">
        <v>165</v>
      </c>
      <c r="N4" s="128" t="str">
        <f>'Data Sheet'!B10</f>
        <v>sarah@yunfei.com.cn</v>
      </c>
      <c r="O4" s="128"/>
      <c r="Q4" s="127" t="s">
        <v>165</v>
      </c>
      <c r="R4" s="128" t="str">
        <f>'Data Sheet'!B10</f>
        <v>sarah@yunfei.com.cn</v>
      </c>
      <c r="S4" s="128"/>
    </row>
    <row r="5" s="3" customFormat="1" ht="21.95" customHeight="1" spans="1:19">
      <c r="A5" s="127" t="s">
        <v>166</v>
      </c>
      <c r="B5" s="51" t="str">
        <f>'Data Sheet'!B21</f>
        <v>15A5026</v>
      </c>
      <c r="C5" s="51"/>
      <c r="E5" s="127" t="s">
        <v>166</v>
      </c>
      <c r="F5" s="51" t="str">
        <f>'Data Sheet'!B22</f>
        <v>15A5330</v>
      </c>
      <c r="G5" s="51"/>
      <c r="H5" s="126"/>
      <c r="I5" s="127" t="s">
        <v>166</v>
      </c>
      <c r="J5" s="51" t="str">
        <f>'Data Sheet'!B23</f>
        <v>15A5329</v>
      </c>
      <c r="K5" s="51"/>
      <c r="M5" s="127" t="s">
        <v>166</v>
      </c>
      <c r="N5" s="51" t="str">
        <f>'Data Sheet'!B24</f>
        <v>15A5931</v>
      </c>
      <c r="O5" s="51"/>
      <c r="Q5" s="127" t="s">
        <v>166</v>
      </c>
      <c r="R5" s="51" t="str">
        <f>'Data Sheet'!B25</f>
        <v>15A5749</v>
      </c>
      <c r="S5" s="51"/>
    </row>
    <row r="6" s="3" customFormat="1" ht="21.95" customHeight="1" spans="1:19">
      <c r="A6" s="129" t="s">
        <v>167</v>
      </c>
      <c r="B6" s="130" t="str">
        <f>'Data Sheet'!$C$21</f>
        <v>Wood Framed wall mirror</v>
      </c>
      <c r="C6" s="131"/>
      <c r="E6" s="129" t="s">
        <v>167</v>
      </c>
      <c r="F6" s="130" t="str">
        <f>'Data Sheet'!$C$22</f>
        <v>Wood Framed wall mirror</v>
      </c>
      <c r="G6" s="131"/>
      <c r="H6" s="132"/>
      <c r="I6" s="129" t="s">
        <v>167</v>
      </c>
      <c r="J6" s="130" t="str">
        <f>'Data Sheet'!$C$23</f>
        <v>Wood Framed wall mirror</v>
      </c>
      <c r="K6" s="131"/>
      <c r="M6" s="129" t="s">
        <v>167</v>
      </c>
      <c r="N6" s="130" t="str">
        <f>'Data Sheet'!$C$24</f>
        <v>Wood Framed wall mirror</v>
      </c>
      <c r="O6" s="131"/>
      <c r="Q6" s="129" t="s">
        <v>167</v>
      </c>
      <c r="R6" s="130" t="str">
        <f>'Data Sheet'!$C$25</f>
        <v>Wood Framed wall mirror</v>
      </c>
      <c r="S6" s="131"/>
    </row>
    <row r="7" s="3" customFormat="1" ht="21.95" customHeight="1" spans="1:19">
      <c r="A7" s="122"/>
      <c r="B7" s="133"/>
      <c r="C7" s="134"/>
      <c r="E7" s="122"/>
      <c r="F7" s="133"/>
      <c r="G7" s="134"/>
      <c r="H7" s="132"/>
      <c r="I7" s="122"/>
      <c r="J7" s="133"/>
      <c r="K7" s="134"/>
      <c r="M7" s="122"/>
      <c r="N7" s="133"/>
      <c r="O7" s="134"/>
      <c r="Q7" s="122"/>
      <c r="R7" s="133"/>
      <c r="S7" s="134"/>
    </row>
    <row r="8" s="4" customFormat="1" ht="21.95" customHeight="1" spans="1:19">
      <c r="A8" s="127" t="s">
        <v>168</v>
      </c>
      <c r="B8" s="135" t="str">
        <f>'Data Sheet'!$D$21</f>
        <v>white</v>
      </c>
      <c r="C8" s="135"/>
      <c r="E8" s="127" t="s">
        <v>168</v>
      </c>
      <c r="F8" s="135" t="str">
        <f>'Data Sheet'!$D$22</f>
        <v>Blue</v>
      </c>
      <c r="G8" s="135"/>
      <c r="H8" s="126"/>
      <c r="I8" s="127" t="s">
        <v>168</v>
      </c>
      <c r="J8" s="135" t="str">
        <f>'Data Sheet'!$D$23</f>
        <v>white</v>
      </c>
      <c r="K8" s="135"/>
      <c r="M8" s="127" t="s">
        <v>168</v>
      </c>
      <c r="N8" s="135" t="str">
        <f>'Data Sheet'!$D$24</f>
        <v>Gold</v>
      </c>
      <c r="O8" s="135"/>
      <c r="Q8" s="127" t="s">
        <v>168</v>
      </c>
      <c r="R8" s="135" t="str">
        <f>'Data Sheet'!$D$25</f>
        <v>Gold</v>
      </c>
      <c r="S8" s="135"/>
    </row>
    <row r="9" s="3" customFormat="1" ht="21.95" customHeight="1" spans="1:19">
      <c r="A9" s="127" t="s">
        <v>169</v>
      </c>
      <c r="B9" s="136">
        <f>IF('Data Sheet'!$G$18="(H.K. $)",'Data Sheet'!G21/7.75,'Data Sheet'!G21)</f>
        <v>23</v>
      </c>
      <c r="C9" s="136"/>
      <c r="E9" s="127" t="s">
        <v>169</v>
      </c>
      <c r="F9" s="136">
        <f>IF('Data Sheet'!$G$18="(H.K. $)",'Data Sheet'!G22/7.75,'Data Sheet'!G22)</f>
        <v>23</v>
      </c>
      <c r="G9" s="136"/>
      <c r="H9" s="126"/>
      <c r="I9" s="127" t="s">
        <v>169</v>
      </c>
      <c r="J9" s="136">
        <f>IF('Data Sheet'!$G$18="(H.K. $)",'Data Sheet'!G23/7.75,'Data Sheet'!G23)</f>
        <v>23</v>
      </c>
      <c r="K9" s="136"/>
      <c r="M9" s="127" t="s">
        <v>169</v>
      </c>
      <c r="N9" s="136">
        <f>IF('Data Sheet'!$G$18="(H.K. $)",'Data Sheet'!G24/7.75,'Data Sheet'!G24)</f>
        <v>21</v>
      </c>
      <c r="O9" s="136"/>
      <c r="Q9" s="127" t="s">
        <v>169</v>
      </c>
      <c r="R9" s="136">
        <f>IF('Data Sheet'!$G$18="(H.K. $)",'Data Sheet'!G25/7.75,'Data Sheet'!G25)</f>
        <v>8.65</v>
      </c>
      <c r="S9" s="136"/>
    </row>
    <row r="10" s="3" customFormat="1" ht="21.95" customHeight="1" spans="1:19">
      <c r="A10" s="127" t="s">
        <v>170</v>
      </c>
      <c r="B10" s="136">
        <f>'Data Sheet'!AR21</f>
        <v>27.0844678645833</v>
      </c>
      <c r="C10" s="136"/>
      <c r="E10" s="127" t="s">
        <v>170</v>
      </c>
      <c r="F10" s="136">
        <f>'Data Sheet'!AR22</f>
        <v>27.2208647135417</v>
      </c>
      <c r="G10" s="136"/>
      <c r="H10" s="126"/>
      <c r="I10" s="127" t="s">
        <v>170</v>
      </c>
      <c r="J10" s="136">
        <f>'Data Sheet'!AR23</f>
        <v>27.2208647135417</v>
      </c>
      <c r="K10" s="136"/>
      <c r="M10" s="127" t="s">
        <v>171</v>
      </c>
      <c r="N10" s="136">
        <f>'Data Sheet'!AR24</f>
        <v>25.9544291423611</v>
      </c>
      <c r="O10" s="136"/>
      <c r="Q10" s="127" t="s">
        <v>170</v>
      </c>
      <c r="R10" s="136">
        <f>'Data Sheet'!AR25</f>
        <v>10.0672891733579</v>
      </c>
      <c r="S10" s="136"/>
    </row>
    <row r="11" s="5" customFormat="1" ht="21.95" customHeight="1" spans="1:19">
      <c r="A11" s="127" t="s">
        <v>172</v>
      </c>
      <c r="B11" s="51" t="str">
        <f>'Data Sheet'!X21</f>
        <v>Fuzhou</v>
      </c>
      <c r="C11" s="51"/>
      <c r="E11" s="127" t="s">
        <v>172</v>
      </c>
      <c r="F11" s="51" t="str">
        <f>'Data Sheet'!X22</f>
        <v>Fuzhou</v>
      </c>
      <c r="G11" s="51"/>
      <c r="H11" s="126"/>
      <c r="I11" s="127" t="s">
        <v>172</v>
      </c>
      <c r="J11" s="51" t="str">
        <f>'Data Sheet'!X23</f>
        <v>Fuzhou</v>
      </c>
      <c r="K11" s="51"/>
      <c r="M11" s="127" t="s">
        <v>172</v>
      </c>
      <c r="N11" s="51" t="str">
        <f>'Data Sheet'!X24</f>
        <v>Fuzhou</v>
      </c>
      <c r="O11" s="51"/>
      <c r="Q11" s="127" t="s">
        <v>172</v>
      </c>
      <c r="R11" s="51" t="str">
        <f>'Data Sheet'!X25</f>
        <v>Fuzhou</v>
      </c>
      <c r="S11" s="51"/>
    </row>
    <row r="12" s="5" customFormat="1" ht="21.95" customHeight="1" spans="1:19">
      <c r="A12" s="129" t="s">
        <v>173</v>
      </c>
      <c r="B12" s="137">
        <f>'Data Sheet'!AA21</f>
        <v>500</v>
      </c>
      <c r="C12" s="51" t="str">
        <f>'Data Sheet'!E21</f>
        <v>EA</v>
      </c>
      <c r="E12" s="129" t="s">
        <v>173</v>
      </c>
      <c r="F12" s="51">
        <f>'Data Sheet'!AA22</f>
        <v>500</v>
      </c>
      <c r="G12" s="51" t="str">
        <f>'Data Sheet'!E22</f>
        <v>EA</v>
      </c>
      <c r="H12" s="126"/>
      <c r="I12" s="129" t="s">
        <v>173</v>
      </c>
      <c r="J12" s="137">
        <f>'Data Sheet'!AA23</f>
        <v>500</v>
      </c>
      <c r="K12" s="51" t="str">
        <f>'Data Sheet'!E23</f>
        <v>EA</v>
      </c>
      <c r="M12" s="129" t="s">
        <v>173</v>
      </c>
      <c r="N12" s="137">
        <f>'Data Sheet'!AA24</f>
        <v>500</v>
      </c>
      <c r="O12" s="51" t="str">
        <f>'Data Sheet'!E24</f>
        <v>EA</v>
      </c>
      <c r="Q12" s="129" t="s">
        <v>173</v>
      </c>
      <c r="R12" s="137">
        <f>'Data Sheet'!AA25</f>
        <v>500</v>
      </c>
      <c r="S12" s="51" t="str">
        <f>'Data Sheet'!E25</f>
        <v>EA</v>
      </c>
    </row>
    <row r="13" ht="21.95" customHeight="1" spans="1:19">
      <c r="A13" s="129" t="s">
        <v>174</v>
      </c>
      <c r="B13" s="138">
        <f>'Data Sheet'!$J$21</f>
        <v>0</v>
      </c>
      <c r="C13" s="139" t="s">
        <v>175</v>
      </c>
      <c r="E13" s="129" t="s">
        <v>174</v>
      </c>
      <c r="F13" s="138">
        <f>'Data Sheet'!$J$22</f>
        <v>0</v>
      </c>
      <c r="G13" s="139" t="s">
        <v>175</v>
      </c>
      <c r="H13" s="140"/>
      <c r="I13" s="129" t="s">
        <v>174</v>
      </c>
      <c r="J13" s="138">
        <f>'Data Sheet'!$J$23</f>
        <v>0</v>
      </c>
      <c r="K13" s="139" t="s">
        <v>175</v>
      </c>
      <c r="M13" s="129" t="s">
        <v>174</v>
      </c>
      <c r="N13" s="138">
        <f>'Data Sheet'!$J$24</f>
        <v>0</v>
      </c>
      <c r="O13" s="139" t="s">
        <v>175</v>
      </c>
      <c r="Q13" s="129" t="s">
        <v>174</v>
      </c>
      <c r="R13" s="138">
        <f>'Data Sheet'!$J$25</f>
        <v>0</v>
      </c>
      <c r="S13" s="139" t="s">
        <v>175</v>
      </c>
    </row>
    <row r="14" ht="21.95" customHeight="1" spans="1:19">
      <c r="A14" s="141"/>
      <c r="B14" s="138">
        <f>'Data Sheet'!$I$21</f>
        <v>2</v>
      </c>
      <c r="C14" s="139" t="s">
        <v>176</v>
      </c>
      <c r="E14" s="141"/>
      <c r="F14" s="138">
        <f>'Data Sheet'!$I$22</f>
        <v>2</v>
      </c>
      <c r="G14" s="139" t="s">
        <v>176</v>
      </c>
      <c r="H14" s="140"/>
      <c r="I14" s="141"/>
      <c r="J14" s="138">
        <f>'Data Sheet'!$I$23</f>
        <v>2</v>
      </c>
      <c r="K14" s="139" t="s">
        <v>176</v>
      </c>
      <c r="M14" s="141"/>
      <c r="N14" s="138">
        <f>'Data Sheet'!$I$24</f>
        <v>2</v>
      </c>
      <c r="O14" s="139" t="s">
        <v>176</v>
      </c>
      <c r="Q14" s="141"/>
      <c r="R14" s="138">
        <f>'Data Sheet'!$I$25</f>
        <v>4</v>
      </c>
      <c r="S14" s="139" t="s">
        <v>176</v>
      </c>
    </row>
    <row r="15" ht="21.95" customHeight="1" spans="1:19">
      <c r="A15" s="122"/>
      <c r="B15" s="142">
        <f>'Data Sheet'!$U$21</f>
        <v>2.97052208333333</v>
      </c>
      <c r="C15" s="143" t="s">
        <v>177</v>
      </c>
      <c r="E15" s="122"/>
      <c r="F15" s="142">
        <f>'Data Sheet'!$U$22</f>
        <v>3.06971979166667</v>
      </c>
      <c r="G15" s="143" t="s">
        <v>177</v>
      </c>
      <c r="H15" s="144"/>
      <c r="I15" s="122"/>
      <c r="J15" s="142">
        <f>'Data Sheet'!$U$23</f>
        <v>3.06971979166667</v>
      </c>
      <c r="K15" s="143" t="s">
        <v>177</v>
      </c>
      <c r="M15" s="122"/>
      <c r="N15" s="142">
        <f>'Data Sheet'!$U$24</f>
        <v>3.60322119444444</v>
      </c>
      <c r="O15" s="143" t="s">
        <v>177</v>
      </c>
      <c r="Q15" s="122"/>
      <c r="R15" s="142">
        <f>'Data Sheet'!$U$25</f>
        <v>2.06151152488426</v>
      </c>
      <c r="S15" s="143" t="s">
        <v>177</v>
      </c>
    </row>
    <row r="16" ht="21.95" customHeight="1" spans="1:19">
      <c r="A16" s="127" t="s">
        <v>178</v>
      </c>
      <c r="B16" s="145">
        <f>'Data Sheet'!B9</f>
        <v>42090</v>
      </c>
      <c r="C16" s="146"/>
      <c r="E16" s="127" t="s">
        <v>178</v>
      </c>
      <c r="F16" s="145">
        <f>'Data Sheet'!B9</f>
        <v>42090</v>
      </c>
      <c r="G16" s="146"/>
      <c r="H16" s="126"/>
      <c r="I16" s="127" t="s">
        <v>178</v>
      </c>
      <c r="J16" s="145">
        <f>'Data Sheet'!B9</f>
        <v>42090</v>
      </c>
      <c r="K16" s="146"/>
      <c r="M16" s="127" t="s">
        <v>178</v>
      </c>
      <c r="N16" s="145">
        <f>'Data Sheet'!B9</f>
        <v>42090</v>
      </c>
      <c r="O16" s="146"/>
      <c r="Q16" s="127" t="s">
        <v>178</v>
      </c>
      <c r="R16" s="145">
        <f>'Data Sheet'!B9</f>
        <v>42090</v>
      </c>
      <c r="S16" s="146"/>
    </row>
    <row r="17" ht="21.95" customHeight="1" spans="1:19">
      <c r="A17" s="127" t="s">
        <v>179</v>
      </c>
      <c r="B17" s="147" t="str">
        <f>'Data Sheet'!B15</f>
        <v>T/T</v>
      </c>
      <c r="C17" s="146"/>
      <c r="E17" s="127" t="s">
        <v>179</v>
      </c>
      <c r="F17" s="147" t="str">
        <f>'Data Sheet'!B15</f>
        <v>T/T</v>
      </c>
      <c r="G17" s="146"/>
      <c r="H17" s="140"/>
      <c r="I17" s="127" t="s">
        <v>179</v>
      </c>
      <c r="J17" s="147" t="str">
        <f>'Data Sheet'!B15</f>
        <v>T/T</v>
      </c>
      <c r="K17" s="146"/>
      <c r="M17" s="127" t="s">
        <v>179</v>
      </c>
      <c r="N17" s="147" t="str">
        <f>'Data Sheet'!B15</f>
        <v>T/T</v>
      </c>
      <c r="O17" s="146"/>
      <c r="Q17" s="127" t="s">
        <v>179</v>
      </c>
      <c r="R17" s="147" t="str">
        <f>'Data Sheet'!B15</f>
        <v>T/T</v>
      </c>
      <c r="S17" s="146"/>
    </row>
    <row r="18" ht="20.1" customHeight="1"/>
    <row r="19" s="3" customFormat="1" ht="27" customHeight="1" spans="1:19">
      <c r="A19" s="115" t="s">
        <v>162</v>
      </c>
      <c r="B19" s="116"/>
      <c r="C19" s="117"/>
      <c r="E19" s="115" t="s">
        <v>162</v>
      </c>
      <c r="F19" s="116"/>
      <c r="G19" s="117"/>
      <c r="H19" s="37"/>
      <c r="I19" s="115" t="s">
        <v>162</v>
      </c>
      <c r="J19" s="116"/>
      <c r="K19" s="117"/>
      <c r="M19" s="115" t="s">
        <v>162</v>
      </c>
      <c r="N19" s="116"/>
      <c r="O19" s="117"/>
      <c r="Q19" s="115" t="s">
        <v>162</v>
      </c>
      <c r="R19" s="116"/>
      <c r="S19" s="117"/>
    </row>
    <row r="20" s="3" customFormat="1" ht="50.25" customHeight="1" spans="1:19">
      <c r="A20" s="118" t="s">
        <v>163</v>
      </c>
      <c r="B20" s="119"/>
      <c r="C20" s="120"/>
      <c r="E20" s="118" t="s">
        <v>163</v>
      </c>
      <c r="F20" s="119"/>
      <c r="G20" s="120"/>
      <c r="H20" s="121"/>
      <c r="I20" s="118" t="s">
        <v>163</v>
      </c>
      <c r="J20" s="119"/>
      <c r="K20" s="120"/>
      <c r="M20" s="118" t="s">
        <v>163</v>
      </c>
      <c r="N20" s="119"/>
      <c r="O20" s="120"/>
      <c r="Q20" s="118" t="s">
        <v>163</v>
      </c>
      <c r="R20" s="119"/>
      <c r="S20" s="120"/>
    </row>
    <row r="21" s="3" customFormat="1" ht="27" customHeight="1" spans="1:19">
      <c r="A21" s="122" t="s">
        <v>164</v>
      </c>
      <c r="B21" s="123" t="str">
        <f>'Data Sheet'!B3</f>
        <v>FUZHOU YUNFEI HOME DECOR CO.,LTD</v>
      </c>
      <c r="C21" s="123"/>
      <c r="E21" s="122" t="s">
        <v>164</v>
      </c>
      <c r="F21" s="123" t="str">
        <f>'Data Sheet'!B3</f>
        <v>FUZHOU YUNFEI HOME DECOR CO.,LTD</v>
      </c>
      <c r="G21" s="123"/>
      <c r="H21" s="126"/>
      <c r="I21" s="122" t="s">
        <v>164</v>
      </c>
      <c r="J21" s="123" t="str">
        <f>'Data Sheet'!B3</f>
        <v>FUZHOU YUNFEI HOME DECOR CO.,LTD</v>
      </c>
      <c r="K21" s="123"/>
      <c r="M21" s="122" t="s">
        <v>164</v>
      </c>
      <c r="N21" s="123" t="str">
        <f>'Data Sheet'!B3</f>
        <v>FUZHOU YUNFEI HOME DECOR CO.,LTD</v>
      </c>
      <c r="O21" s="123"/>
      <c r="Q21" s="122" t="s">
        <v>164</v>
      </c>
      <c r="R21" s="123" t="str">
        <f>'Data Sheet'!B3</f>
        <v>FUZHOU YUNFEI HOME DECOR CO.,LTD</v>
      </c>
      <c r="S21" s="123"/>
    </row>
    <row r="22" s="3" customFormat="1" ht="21.95" customHeight="1" spans="1:19">
      <c r="A22" s="127" t="s">
        <v>165</v>
      </c>
      <c r="B22" s="128" t="str">
        <f>'Data Sheet'!B10</f>
        <v>sarah@yunfei.com.cn</v>
      </c>
      <c r="C22" s="128"/>
      <c r="E22" s="127" t="s">
        <v>165</v>
      </c>
      <c r="F22" s="128" t="str">
        <f>'Data Sheet'!B10</f>
        <v>sarah@yunfei.com.cn</v>
      </c>
      <c r="G22" s="128"/>
      <c r="H22" s="126"/>
      <c r="I22" s="127" t="s">
        <v>165</v>
      </c>
      <c r="J22" s="128" t="str">
        <f>'Data Sheet'!B10</f>
        <v>sarah@yunfei.com.cn</v>
      </c>
      <c r="K22" s="128"/>
      <c r="M22" s="127" t="s">
        <v>165</v>
      </c>
      <c r="N22" s="128" t="str">
        <f>'Data Sheet'!B10</f>
        <v>sarah@yunfei.com.cn</v>
      </c>
      <c r="O22" s="128"/>
      <c r="Q22" s="127" t="s">
        <v>165</v>
      </c>
      <c r="R22" s="128" t="str">
        <f>'Data Sheet'!B10</f>
        <v>sarah@yunfei.com.cn</v>
      </c>
      <c r="S22" s="128"/>
    </row>
    <row r="23" s="3" customFormat="1" ht="21.95" customHeight="1" spans="1:19">
      <c r="A23" s="127" t="s">
        <v>166</v>
      </c>
      <c r="B23" s="51" t="str">
        <f>'Data Sheet'!B26</f>
        <v>15A5934</v>
      </c>
      <c r="C23" s="51"/>
      <c r="E23" s="127" t="s">
        <v>166</v>
      </c>
      <c r="F23" s="51" t="str">
        <f>'Data Sheet'!B27</f>
        <v>15A5620</v>
      </c>
      <c r="G23" s="51"/>
      <c r="H23" s="126"/>
      <c r="I23" s="127" t="s">
        <v>166</v>
      </c>
      <c r="J23" s="51" t="str">
        <f>'Data Sheet'!B28</f>
        <v>15A5620-GW1</v>
      </c>
      <c r="K23" s="51"/>
      <c r="M23" s="127" t="s">
        <v>166</v>
      </c>
      <c r="N23" s="51" t="str">
        <f>'Data Sheet'!B29</f>
        <v>15A5857</v>
      </c>
      <c r="O23" s="51"/>
      <c r="Q23" s="127" t="s">
        <v>166</v>
      </c>
      <c r="R23" s="51" t="str">
        <f>'Data Sheet'!B30</f>
        <v>15A5720</v>
      </c>
      <c r="S23" s="51"/>
    </row>
    <row r="24" s="3" customFormat="1" ht="21.95" customHeight="1" spans="1:19">
      <c r="A24" s="129" t="s">
        <v>167</v>
      </c>
      <c r="B24" s="130" t="str">
        <f>'Data Sheet'!$C$26</f>
        <v>Wood Framed wall mirror</v>
      </c>
      <c r="C24" s="131"/>
      <c r="E24" s="129" t="s">
        <v>167</v>
      </c>
      <c r="F24" s="130" t="str">
        <f>'Data Sheet'!$C$27</f>
        <v>Wood Framed wall mirror</v>
      </c>
      <c r="G24" s="131"/>
      <c r="H24" s="132"/>
      <c r="I24" s="129" t="s">
        <v>167</v>
      </c>
      <c r="J24" s="130" t="str">
        <f>'Data Sheet'!$C$28</f>
        <v>Wood Framed wall mirror</v>
      </c>
      <c r="K24" s="131"/>
      <c r="M24" s="129" t="s">
        <v>167</v>
      </c>
      <c r="N24" s="130" t="str">
        <f>'Data Sheet'!$C$29</f>
        <v>Wall décor</v>
      </c>
      <c r="O24" s="131"/>
      <c r="Q24" s="129" t="s">
        <v>167</v>
      </c>
      <c r="R24" s="130" t="str">
        <f>'Data Sheet'!$C$30</f>
        <v>wall décor</v>
      </c>
      <c r="S24" s="131"/>
    </row>
    <row r="25" s="3" customFormat="1" ht="21.95" customHeight="1" spans="1:19">
      <c r="A25" s="122"/>
      <c r="B25" s="133"/>
      <c r="C25" s="134"/>
      <c r="E25" s="122"/>
      <c r="F25" s="133"/>
      <c r="G25" s="134"/>
      <c r="H25" s="132"/>
      <c r="I25" s="122"/>
      <c r="J25" s="133"/>
      <c r="K25" s="134"/>
      <c r="M25" s="122"/>
      <c r="N25" s="133"/>
      <c r="O25" s="134"/>
      <c r="Q25" s="122"/>
      <c r="R25" s="133"/>
      <c r="S25" s="134"/>
    </row>
    <row r="26" s="4" customFormat="1" ht="21.95" customHeight="1" spans="1:19">
      <c r="A26" s="127" t="s">
        <v>168</v>
      </c>
      <c r="B26" s="135" t="str">
        <f>'Data Sheet'!$D$26</f>
        <v>Gold</v>
      </c>
      <c r="C26" s="135"/>
      <c r="E26" s="127" t="s">
        <v>168</v>
      </c>
      <c r="F26" s="135" t="str">
        <f>'Data Sheet'!$D$27</f>
        <v>Gold</v>
      </c>
      <c r="G26" s="135"/>
      <c r="H26" s="126"/>
      <c r="I26" s="127" t="s">
        <v>168</v>
      </c>
      <c r="J26" s="135" t="str">
        <f>'Data Sheet'!$D$28</f>
        <v>Gold</v>
      </c>
      <c r="K26" s="135"/>
      <c r="M26" s="127" t="s">
        <v>168</v>
      </c>
      <c r="N26" s="135" t="str">
        <f>'Data Sheet'!$D$29</f>
        <v>Grey</v>
      </c>
      <c r="O26" s="135"/>
      <c r="Q26" s="127" t="s">
        <v>168</v>
      </c>
      <c r="R26" s="135" t="str">
        <f>'Data Sheet'!$D$30</f>
        <v>Green</v>
      </c>
      <c r="S26" s="135"/>
    </row>
    <row r="27" s="3" customFormat="1" ht="21.95" customHeight="1" spans="1:19">
      <c r="A27" s="127" t="s">
        <v>169</v>
      </c>
      <c r="B27" s="136">
        <f>IF('Data Sheet'!$G$18="(H.K. $)",'Data Sheet'!G26/7.75,'Data Sheet'!G26)</f>
        <v>24.5</v>
      </c>
      <c r="C27" s="136"/>
      <c r="E27" s="127" t="s">
        <v>169</v>
      </c>
      <c r="F27" s="136">
        <f>IF('Data Sheet'!$G$18="(H.K. $)",'Data Sheet'!G27/7.75,'Data Sheet'!G27)</f>
        <v>34.5</v>
      </c>
      <c r="G27" s="136"/>
      <c r="H27" s="126"/>
      <c r="I27" s="127" t="s">
        <v>169</v>
      </c>
      <c r="J27" s="136">
        <f>IF('Data Sheet'!$G$18="(H.K. $)",'Data Sheet'!G28/7.75,'Data Sheet'!G28)</f>
        <v>29.6</v>
      </c>
      <c r="K27" s="136"/>
      <c r="M27" s="127" t="s">
        <v>169</v>
      </c>
      <c r="N27" s="136">
        <f>IF('Data Sheet'!$G$18="(H.K. $)",'Data Sheet'!G29/7.75,'Data Sheet'!G29)</f>
        <v>7.85</v>
      </c>
      <c r="O27" s="136"/>
      <c r="Q27" s="127" t="s">
        <v>169</v>
      </c>
      <c r="R27" s="136">
        <f>IF('Data Sheet'!$G$18="(H.K. $)",'Data Sheet'!G30/7.75,'Data Sheet'!G30)</f>
        <v>11.8</v>
      </c>
      <c r="S27" s="136"/>
    </row>
    <row r="28" s="3" customFormat="1" ht="21.95" customHeight="1" spans="1:19">
      <c r="A28" s="127" t="s">
        <v>170</v>
      </c>
      <c r="B28" s="136">
        <f>'Data Sheet'!AR26</f>
        <v>29.150962962963</v>
      </c>
      <c r="C28" s="136"/>
      <c r="E28" s="127" t="s">
        <v>170</v>
      </c>
      <c r="F28" s="136">
        <f>'Data Sheet'!AR27</f>
        <v>43.8225614739583</v>
      </c>
      <c r="G28" s="136"/>
      <c r="H28" s="126"/>
      <c r="I28" s="127" t="s">
        <v>171</v>
      </c>
      <c r="J28" s="136">
        <f>'Data Sheet'!AR28</f>
        <v>38.9225614739583</v>
      </c>
      <c r="K28" s="136"/>
      <c r="M28" s="127" t="s">
        <v>170</v>
      </c>
      <c r="N28" s="136">
        <f>'Data Sheet'!AR29</f>
        <v>10.0375534928385</v>
      </c>
      <c r="O28" s="136"/>
      <c r="Q28" s="127" t="s">
        <v>170</v>
      </c>
      <c r="R28" s="136">
        <f>'Data Sheet'!AR30</f>
        <v>15.5219014192708</v>
      </c>
      <c r="S28" s="136"/>
    </row>
    <row r="29" s="5" customFormat="1" ht="21.95" customHeight="1" spans="1:19">
      <c r="A29" s="127" t="s">
        <v>172</v>
      </c>
      <c r="B29" s="51" t="str">
        <f>'Data Sheet'!X26</f>
        <v>Fuzhou</v>
      </c>
      <c r="C29" s="51"/>
      <c r="E29" s="127" t="s">
        <v>172</v>
      </c>
      <c r="F29" s="51" t="str">
        <f>'Data Sheet'!X27</f>
        <v>Fuzhou</v>
      </c>
      <c r="G29" s="51"/>
      <c r="H29" s="126"/>
      <c r="I29" s="127" t="s">
        <v>172</v>
      </c>
      <c r="J29" s="51" t="str">
        <f>'Data Sheet'!X28</f>
        <v>Fuzhou</v>
      </c>
      <c r="K29" s="51"/>
      <c r="M29" s="127" t="s">
        <v>172</v>
      </c>
      <c r="N29" s="51" t="str">
        <f>'Data Sheet'!X29</f>
        <v>Fuzhou</v>
      </c>
      <c r="O29" s="51"/>
      <c r="Q29" s="127" t="s">
        <v>172</v>
      </c>
      <c r="R29" s="51" t="str">
        <f>'Data Sheet'!X30</f>
        <v>Fuzhou</v>
      </c>
      <c r="S29" s="51"/>
    </row>
    <row r="30" s="5" customFormat="1" ht="21.95" customHeight="1" spans="1:19">
      <c r="A30" s="129" t="s">
        <v>173</v>
      </c>
      <c r="B30" s="51">
        <f>'Data Sheet'!AA26</f>
        <v>500</v>
      </c>
      <c r="C30" s="51" t="str">
        <f>'Data Sheet'!E26</f>
        <v>EA</v>
      </c>
      <c r="E30" s="129" t="s">
        <v>173</v>
      </c>
      <c r="F30" s="137">
        <f>'Data Sheet'!AA27</f>
        <v>500</v>
      </c>
      <c r="G30" s="51" t="str">
        <f>'Data Sheet'!E27</f>
        <v>EA</v>
      </c>
      <c r="H30" s="126"/>
      <c r="I30" s="129" t="s">
        <v>173</v>
      </c>
      <c r="J30" s="137">
        <f>'Data Sheet'!AA28</f>
        <v>500</v>
      </c>
      <c r="K30" s="51" t="str">
        <f>'Data Sheet'!E28</f>
        <v>EA</v>
      </c>
      <c r="M30" s="129" t="s">
        <v>173</v>
      </c>
      <c r="N30" s="137">
        <f>'Data Sheet'!AA29</f>
        <v>500</v>
      </c>
      <c r="O30" s="51" t="str">
        <f>'Data Sheet'!E29</f>
        <v>EA</v>
      </c>
      <c r="Q30" s="129" t="s">
        <v>173</v>
      </c>
      <c r="R30" s="137">
        <f>'Data Sheet'!AA30</f>
        <v>500</v>
      </c>
      <c r="S30" s="51" t="str">
        <f>'Data Sheet'!E30</f>
        <v>EA</v>
      </c>
    </row>
    <row r="31" ht="21.95" customHeight="1" spans="1:19">
      <c r="A31" s="129" t="s">
        <v>174</v>
      </c>
      <c r="B31" s="138">
        <f>'Data Sheet'!$J$26</f>
        <v>0</v>
      </c>
      <c r="C31" s="139" t="s">
        <v>175</v>
      </c>
      <c r="E31" s="129" t="s">
        <v>174</v>
      </c>
      <c r="F31" s="138">
        <f>'Data Sheet'!$J$27</f>
        <v>0</v>
      </c>
      <c r="G31" s="139" t="s">
        <v>175</v>
      </c>
      <c r="H31" s="140"/>
      <c r="I31" s="129" t="s">
        <v>174</v>
      </c>
      <c r="J31" s="138">
        <f>'Data Sheet'!$J$28</f>
        <v>0</v>
      </c>
      <c r="K31" s="139" t="s">
        <v>175</v>
      </c>
      <c r="M31" s="129" t="s">
        <v>174</v>
      </c>
      <c r="N31" s="138">
        <f>'Data Sheet'!$J$29</f>
        <v>0</v>
      </c>
      <c r="O31" s="139" t="s">
        <v>175</v>
      </c>
      <c r="Q31" s="129" t="s">
        <v>174</v>
      </c>
      <c r="R31" s="138">
        <f>'Data Sheet'!$J$30</f>
        <v>0</v>
      </c>
      <c r="S31" s="139" t="s">
        <v>175</v>
      </c>
    </row>
    <row r="32" ht="21.95" customHeight="1" spans="1:19">
      <c r="A32" s="141"/>
      <c r="B32" s="138">
        <f>'Data Sheet'!$I$26</f>
        <v>2</v>
      </c>
      <c r="C32" s="139" t="s">
        <v>176</v>
      </c>
      <c r="E32" s="141"/>
      <c r="F32" s="138">
        <f>'Data Sheet'!$I$27</f>
        <v>1</v>
      </c>
      <c r="G32" s="139" t="s">
        <v>176</v>
      </c>
      <c r="H32" s="140"/>
      <c r="I32" s="141"/>
      <c r="J32" s="138">
        <f>'Data Sheet'!$I$28</f>
        <v>1</v>
      </c>
      <c r="K32" s="139" t="s">
        <v>176</v>
      </c>
      <c r="M32" s="141"/>
      <c r="N32" s="138">
        <f>'Data Sheet'!$I$29</f>
        <v>2</v>
      </c>
      <c r="O32" s="139" t="s">
        <v>176</v>
      </c>
      <c r="Q32" s="141"/>
      <c r="R32" s="138">
        <f>'Data Sheet'!$I$30</f>
        <v>2</v>
      </c>
      <c r="S32" s="139" t="s">
        <v>176</v>
      </c>
    </row>
    <row r="33" ht="21.95" customHeight="1" spans="1:19">
      <c r="A33" s="122"/>
      <c r="B33" s="142">
        <f>'Data Sheet'!$U$26</f>
        <v>3.38251851851852</v>
      </c>
      <c r="C33" s="143" t="s">
        <v>177</v>
      </c>
      <c r="E33" s="122"/>
      <c r="F33" s="142">
        <f>'Data Sheet'!$U$27</f>
        <v>3.39002235416667</v>
      </c>
      <c r="G33" s="143" t="s">
        <v>177</v>
      </c>
      <c r="H33" s="144"/>
      <c r="I33" s="122"/>
      <c r="J33" s="142">
        <f>'Data Sheet'!$U$28</f>
        <v>3.39002235416667</v>
      </c>
      <c r="K33" s="143" t="s">
        <v>177</v>
      </c>
      <c r="M33" s="122"/>
      <c r="N33" s="142">
        <f>'Data Sheet'!$U$29</f>
        <v>1.59094799479167</v>
      </c>
      <c r="O33" s="143" t="s">
        <v>177</v>
      </c>
      <c r="Q33" s="122"/>
      <c r="R33" s="142">
        <f>'Data Sheet'!$U$30</f>
        <v>2.70683739583333</v>
      </c>
      <c r="S33" s="143" t="s">
        <v>177</v>
      </c>
    </row>
    <row r="34" ht="21.95" customHeight="1" spans="1:19">
      <c r="A34" s="127" t="s">
        <v>178</v>
      </c>
      <c r="B34" s="145">
        <f>'Data Sheet'!B9</f>
        <v>42090</v>
      </c>
      <c r="C34" s="146"/>
      <c r="E34" s="127" t="s">
        <v>178</v>
      </c>
      <c r="F34" s="145">
        <f>'Data Sheet'!B9</f>
        <v>42090</v>
      </c>
      <c r="G34" s="146"/>
      <c r="H34" s="126"/>
      <c r="I34" s="127" t="s">
        <v>178</v>
      </c>
      <c r="J34" s="145">
        <f>'Data Sheet'!B9</f>
        <v>42090</v>
      </c>
      <c r="K34" s="146"/>
      <c r="M34" s="127" t="s">
        <v>178</v>
      </c>
      <c r="N34" s="145">
        <f>'Data Sheet'!B9</f>
        <v>42090</v>
      </c>
      <c r="O34" s="146"/>
      <c r="Q34" s="127" t="s">
        <v>178</v>
      </c>
      <c r="R34" s="145">
        <f>'Data Sheet'!B9</f>
        <v>42090</v>
      </c>
      <c r="S34" s="146"/>
    </row>
    <row r="35" ht="21.95" customHeight="1" spans="1:19">
      <c r="A35" s="127" t="s">
        <v>179</v>
      </c>
      <c r="B35" s="147" t="str">
        <f>'Data Sheet'!B15</f>
        <v>T/T</v>
      </c>
      <c r="C35" s="146"/>
      <c r="D35" s="148"/>
      <c r="E35" s="127" t="s">
        <v>179</v>
      </c>
      <c r="F35" s="147" t="str">
        <f>'Data Sheet'!B15</f>
        <v>T/T</v>
      </c>
      <c r="G35" s="146"/>
      <c r="H35" s="149"/>
      <c r="I35" s="127" t="s">
        <v>179</v>
      </c>
      <c r="J35" s="147" t="str">
        <f>'Data Sheet'!B15</f>
        <v>T/T</v>
      </c>
      <c r="K35" s="146"/>
      <c r="L35" s="148"/>
      <c r="M35" s="127" t="s">
        <v>179</v>
      </c>
      <c r="N35" s="147" t="str">
        <f>'Data Sheet'!B15</f>
        <v>T/T</v>
      </c>
      <c r="O35" s="146"/>
      <c r="P35" s="148"/>
      <c r="Q35" s="127" t="s">
        <v>179</v>
      </c>
      <c r="R35" s="147" t="str">
        <f>'Data Sheet'!B15</f>
        <v>T/T</v>
      </c>
      <c r="S35" s="146"/>
    </row>
    <row r="36" ht="20.1" customHeight="1"/>
    <row r="37" s="3" customFormat="1" ht="27" customHeight="1" spans="8:11">
      <c r="H37" s="37"/>
      <c r="I37" s="37"/>
      <c r="J37" s="37"/>
      <c r="K37" s="37"/>
    </row>
    <row r="38" s="3" customFormat="1" ht="50.25" customHeight="1" spans="8:11">
      <c r="H38" s="121"/>
      <c r="I38" s="150"/>
      <c r="J38" s="121"/>
      <c r="K38" s="121"/>
    </row>
    <row r="39" s="3" customFormat="1" ht="21.95" customHeight="1" spans="8:11">
      <c r="H39" s="126"/>
      <c r="I39" s="151"/>
      <c r="J39" s="152"/>
      <c r="K39" s="152"/>
    </row>
    <row r="40" s="3" customFormat="1" ht="21.95" customHeight="1" spans="8:11">
      <c r="H40" s="126"/>
      <c r="I40" s="151"/>
      <c r="J40" s="153"/>
      <c r="K40" s="153"/>
    </row>
    <row r="41" s="3" customFormat="1" ht="21.95" customHeight="1" spans="8:11">
      <c r="H41" s="126"/>
      <c r="I41" s="151"/>
      <c r="J41" s="126"/>
      <c r="K41" s="126"/>
    </row>
    <row r="42" s="3" customFormat="1" ht="21.95" customHeight="1" spans="8:11">
      <c r="H42" s="132"/>
      <c r="I42" s="151"/>
      <c r="J42" s="132"/>
      <c r="K42" s="132"/>
    </row>
    <row r="43" s="3" customFormat="1" ht="21.95" customHeight="1" spans="8:11">
      <c r="H43" s="132"/>
      <c r="I43" s="151"/>
      <c r="J43" s="132"/>
      <c r="K43" s="132"/>
    </row>
    <row r="44" s="4" customFormat="1" ht="21.95" customHeight="1" spans="8:11">
      <c r="H44" s="126"/>
      <c r="I44" s="151"/>
      <c r="J44" s="153"/>
      <c r="K44" s="153"/>
    </row>
    <row r="45" s="3" customFormat="1" ht="21.95" customHeight="1" spans="8:11">
      <c r="H45" s="126"/>
      <c r="I45" s="151"/>
      <c r="J45" s="154"/>
      <c r="K45" s="126"/>
    </row>
    <row r="46" s="3" customFormat="1" ht="21.95" customHeight="1" spans="8:11">
      <c r="H46" s="126"/>
      <c r="I46" s="151"/>
      <c r="J46" s="154"/>
      <c r="K46" s="126"/>
    </row>
    <row r="47" s="5" customFormat="1" ht="21.95" customHeight="1" spans="8:11">
      <c r="H47" s="126"/>
      <c r="I47" s="151"/>
      <c r="J47" s="126"/>
      <c r="K47" s="126"/>
    </row>
    <row r="48" ht="21.95" customHeight="1" spans="8:11">
      <c r="H48" s="140"/>
      <c r="I48" s="151"/>
      <c r="J48" s="155"/>
      <c r="K48" s="140"/>
    </row>
    <row r="49" ht="21.95" customHeight="1" spans="8:11">
      <c r="H49" s="140"/>
      <c r="I49" s="151"/>
      <c r="J49" s="155"/>
      <c r="K49" s="140"/>
    </row>
    <row r="50" ht="21.95" customHeight="1" spans="8:11">
      <c r="H50" s="144"/>
      <c r="I50" s="151"/>
      <c r="J50" s="156"/>
      <c r="K50" s="144"/>
    </row>
    <row r="51" ht="21.95" customHeight="1" spans="8:11">
      <c r="H51" s="126"/>
      <c r="I51" s="151"/>
      <c r="J51" s="157"/>
      <c r="K51" s="126"/>
    </row>
    <row r="52" ht="21.95" customHeight="1" spans="8:11">
      <c r="H52" s="140"/>
      <c r="I52" s="151"/>
      <c r="J52" s="126"/>
      <c r="K52" s="126"/>
    </row>
  </sheetData>
  <sheetProtection sheet="1" selectLockedCells="1" selectUnlockedCells="1" objects="1" scenarios="1"/>
  <mergeCells count="154">
    <mergeCell ref="A1:C1"/>
    <mergeCell ref="E1:G1"/>
    <mergeCell ref="I1:K1"/>
    <mergeCell ref="M1:O1"/>
    <mergeCell ref="Q1:S1"/>
    <mergeCell ref="A2:C2"/>
    <mergeCell ref="E2:G2"/>
    <mergeCell ref="I2:K2"/>
    <mergeCell ref="M2:O2"/>
    <mergeCell ref="Q2:S2"/>
    <mergeCell ref="B3:C3"/>
    <mergeCell ref="F3:G3"/>
    <mergeCell ref="J3:K3"/>
    <mergeCell ref="N3:O3"/>
    <mergeCell ref="R3:S3"/>
    <mergeCell ref="B4:C4"/>
    <mergeCell ref="F4:G4"/>
    <mergeCell ref="J4:K4"/>
    <mergeCell ref="N4:O4"/>
    <mergeCell ref="R4:S4"/>
    <mergeCell ref="B5:C5"/>
    <mergeCell ref="F5:G5"/>
    <mergeCell ref="J5:K5"/>
    <mergeCell ref="N5:O5"/>
    <mergeCell ref="R5:S5"/>
    <mergeCell ref="B8:C8"/>
    <mergeCell ref="F8:G8"/>
    <mergeCell ref="J8:K8"/>
    <mergeCell ref="N8:O8"/>
    <mergeCell ref="R8:S8"/>
    <mergeCell ref="B9:C9"/>
    <mergeCell ref="F9:G9"/>
    <mergeCell ref="J9:K9"/>
    <mergeCell ref="N9:O9"/>
    <mergeCell ref="R9:S9"/>
    <mergeCell ref="B10:C10"/>
    <mergeCell ref="F10:G10"/>
    <mergeCell ref="J10:K10"/>
    <mergeCell ref="N10:O10"/>
    <mergeCell ref="R10:S10"/>
    <mergeCell ref="B11:C11"/>
    <mergeCell ref="F11:G11"/>
    <mergeCell ref="J11:K11"/>
    <mergeCell ref="N11:O11"/>
    <mergeCell ref="R11:S11"/>
    <mergeCell ref="B16:C16"/>
    <mergeCell ref="F16:G16"/>
    <mergeCell ref="J16:K16"/>
    <mergeCell ref="N16:O16"/>
    <mergeCell ref="R16:S16"/>
    <mergeCell ref="B17:C17"/>
    <mergeCell ref="F17:G17"/>
    <mergeCell ref="J17:K17"/>
    <mergeCell ref="N17:O17"/>
    <mergeCell ref="R17:S17"/>
    <mergeCell ref="A19:C19"/>
    <mergeCell ref="E19:G19"/>
    <mergeCell ref="I19:K19"/>
    <mergeCell ref="M19:O19"/>
    <mergeCell ref="Q19:S19"/>
    <mergeCell ref="A20:C20"/>
    <mergeCell ref="E20:G20"/>
    <mergeCell ref="I20:K20"/>
    <mergeCell ref="M20:O20"/>
    <mergeCell ref="Q20:S20"/>
    <mergeCell ref="B21:C21"/>
    <mergeCell ref="F21:G21"/>
    <mergeCell ref="J21:K21"/>
    <mergeCell ref="N21:O21"/>
    <mergeCell ref="R21:S21"/>
    <mergeCell ref="B22:C22"/>
    <mergeCell ref="F22:G22"/>
    <mergeCell ref="J22:K22"/>
    <mergeCell ref="N22:O22"/>
    <mergeCell ref="R22:S22"/>
    <mergeCell ref="B23:C23"/>
    <mergeCell ref="F23:G23"/>
    <mergeCell ref="J23:K23"/>
    <mergeCell ref="N23:O23"/>
    <mergeCell ref="R23:S23"/>
    <mergeCell ref="B26:C26"/>
    <mergeCell ref="F26:G26"/>
    <mergeCell ref="J26:K26"/>
    <mergeCell ref="N26:O26"/>
    <mergeCell ref="R26:S26"/>
    <mergeCell ref="B27:C27"/>
    <mergeCell ref="F27:G27"/>
    <mergeCell ref="J27:K27"/>
    <mergeCell ref="N27:O27"/>
    <mergeCell ref="R27:S27"/>
    <mergeCell ref="B28:C28"/>
    <mergeCell ref="F28:G28"/>
    <mergeCell ref="J28:K28"/>
    <mergeCell ref="N28:O28"/>
    <mergeCell ref="R28:S28"/>
    <mergeCell ref="B29:C29"/>
    <mergeCell ref="F29:G29"/>
    <mergeCell ref="J29:K29"/>
    <mergeCell ref="N29:O29"/>
    <mergeCell ref="R29:S29"/>
    <mergeCell ref="B34:C34"/>
    <mergeCell ref="F34:G34"/>
    <mergeCell ref="J34:K34"/>
    <mergeCell ref="N34:O34"/>
    <mergeCell ref="R34:S34"/>
    <mergeCell ref="B35:C35"/>
    <mergeCell ref="F35:G35"/>
    <mergeCell ref="J35:K35"/>
    <mergeCell ref="N35:O35"/>
    <mergeCell ref="R35:S35"/>
    <mergeCell ref="I37:K37"/>
    <mergeCell ref="I38:K38"/>
    <mergeCell ref="J39:K39"/>
    <mergeCell ref="J40:K40"/>
    <mergeCell ref="J41:K41"/>
    <mergeCell ref="J42:K42"/>
    <mergeCell ref="J43:K43"/>
    <mergeCell ref="J44:K44"/>
    <mergeCell ref="J45:K45"/>
    <mergeCell ref="J46:K46"/>
    <mergeCell ref="J47:K47"/>
    <mergeCell ref="J51:K51"/>
    <mergeCell ref="J52:K52"/>
    <mergeCell ref="A6:A7"/>
    <mergeCell ref="A13:A15"/>
    <mergeCell ref="A24:A25"/>
    <mergeCell ref="A31:A33"/>
    <mergeCell ref="E6:E7"/>
    <mergeCell ref="E13:E15"/>
    <mergeCell ref="E24:E25"/>
    <mergeCell ref="E31:E33"/>
    <mergeCell ref="I6:I7"/>
    <mergeCell ref="I13:I15"/>
    <mergeCell ref="I24:I25"/>
    <mergeCell ref="I31:I33"/>
    <mergeCell ref="I48:I50"/>
    <mergeCell ref="M6:M7"/>
    <mergeCell ref="M13:M15"/>
    <mergeCell ref="M24:M25"/>
    <mergeCell ref="M31:M33"/>
    <mergeCell ref="Q6:Q7"/>
    <mergeCell ref="Q13:Q15"/>
    <mergeCell ref="Q24:Q25"/>
    <mergeCell ref="Q31:Q33"/>
    <mergeCell ref="B6:C7"/>
    <mergeCell ref="F6:G7"/>
    <mergeCell ref="J6:K7"/>
    <mergeCell ref="N6:O7"/>
    <mergeCell ref="R6:S7"/>
    <mergeCell ref="B24:C25"/>
    <mergeCell ref="F24:G25"/>
    <mergeCell ref="J24:K25"/>
    <mergeCell ref="N24:O25"/>
    <mergeCell ref="R24:S25"/>
  </mergeCells>
  <conditionalFormatting sqref="B10:C10">
    <cfRule type="cellIs" dxfId="18" priority="1" stopIfTrue="1" operator="between">
      <formula>0</formula>
      <formula>0</formula>
    </cfRule>
  </conditionalFormatting>
  <conditionalFormatting sqref="F10:G10">
    <cfRule type="cellIs" dxfId="19" priority="2" stopIfTrue="1" operator="between">
      <formula>0</formula>
      <formula>0</formula>
    </cfRule>
  </conditionalFormatting>
  <conditionalFormatting sqref="J10:K10">
    <cfRule type="cellIs" dxfId="20" priority="3" stopIfTrue="1" operator="between">
      <formula>0</formula>
      <formula>0</formula>
    </cfRule>
  </conditionalFormatting>
  <conditionalFormatting sqref="N10:O10">
    <cfRule type="cellIs" dxfId="21" priority="4" stopIfTrue="1" operator="between">
      <formula>0</formula>
      <formula>0</formula>
    </cfRule>
  </conditionalFormatting>
  <conditionalFormatting sqref="R10:S10">
    <cfRule type="cellIs" dxfId="22" priority="5" stopIfTrue="1" operator="between">
      <formula>0</formula>
      <formula>0</formula>
    </cfRule>
  </conditionalFormatting>
  <conditionalFormatting sqref="R28:S28">
    <cfRule type="cellIs" dxfId="23" priority="6" stopIfTrue="1" operator="between">
      <formula>0</formula>
      <formula>0</formula>
    </cfRule>
  </conditionalFormatting>
  <conditionalFormatting sqref="N28:O28">
    <cfRule type="cellIs" dxfId="24" priority="7" stopIfTrue="1" operator="between">
      <formula>0</formula>
      <formula>0</formula>
    </cfRule>
  </conditionalFormatting>
  <conditionalFormatting sqref="J28:K28">
    <cfRule type="cellIs" dxfId="25" priority="8" stopIfTrue="1" operator="between">
      <formula>0</formula>
      <formula>0</formula>
    </cfRule>
  </conditionalFormatting>
  <conditionalFormatting sqref="F28:G28">
    <cfRule type="cellIs" dxfId="26" priority="9" stopIfTrue="1" operator="between">
      <formula>0</formula>
      <formula>0</formula>
    </cfRule>
  </conditionalFormatting>
  <conditionalFormatting sqref="B28:C28">
    <cfRule type="cellIs" dxfId="27" priority="10" stopIfTrue="1" operator="between">
      <formula>0</formula>
      <formula>0</formula>
    </cfRule>
  </conditionalFormatting>
  <printOptions horizontalCentered="1"/>
  <pageMargins left="0.249305555555556" right="0.249305555555556" top="0.499305555555556" bottom="0.499305555555556" header="0.249305555555556" footer="0.249305555555556"/>
  <pageSetup paperSize="1" scale="66" orientation="landscape"/>
  <headerFooter>
    <oddFooter>&amp;R&amp;"宋体,常规"&amp;12&amp;F</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O40"/>
  <sheetViews>
    <sheetView zoomScale="75" zoomScaleNormal="75" topLeftCell="A3" workbookViewId="0">
      <selection activeCell="C3" sqref="C3:H3"/>
    </sheetView>
  </sheetViews>
  <sheetFormatPr defaultColWidth="9.14285714285714" defaultRowHeight="12.75"/>
  <cols>
    <col min="1" max="1" width="9.28571428571429" style="6" customWidth="1"/>
    <col min="2" max="2" width="25.7142857142857" style="6" customWidth="1"/>
    <col min="3" max="4" width="13.5714285714286" style="6" customWidth="1"/>
    <col min="5" max="5" width="13.2857142857143" style="6" customWidth="1"/>
    <col min="6" max="6" width="6.57142857142857" style="6" customWidth="1"/>
    <col min="7" max="7" width="3.28571428571429" style="6" customWidth="1"/>
    <col min="8" max="8" width="9.28571428571429" style="6" customWidth="1"/>
    <col min="9" max="9" width="11.1428571428571" style="6" customWidth="1"/>
    <col min="10" max="10" width="13.1428571428571" style="6" customWidth="1"/>
    <col min="11" max="11" width="15.2857142857143" style="6" customWidth="1"/>
    <col min="12" max="12" width="13.1428571428571" style="6" customWidth="1"/>
    <col min="13" max="13" width="10.2857142857143" style="6" customWidth="1"/>
    <col min="14" max="14" width="13.5714285714286" style="6" customWidth="1"/>
    <col min="15" max="15" width="12" style="6" customWidth="1"/>
    <col min="16" max="16384" width="9.14285714285714" style="6"/>
  </cols>
  <sheetData>
    <row r="1" s="1" customFormat="1" ht="36" customHeight="1" spans="1:15">
      <c r="A1" s="7" t="s">
        <v>180</v>
      </c>
      <c r="B1" s="7"/>
      <c r="C1" s="7"/>
      <c r="D1" s="7"/>
      <c r="E1" s="7"/>
      <c r="F1" s="7"/>
      <c r="G1" s="7"/>
      <c r="H1" s="7"/>
      <c r="I1" s="7"/>
      <c r="J1" s="7"/>
      <c r="K1" s="7"/>
      <c r="L1" s="7"/>
      <c r="M1" s="7"/>
      <c r="N1" s="7"/>
      <c r="O1" s="7"/>
    </row>
    <row r="2" s="2" customFormat="1" ht="24.75" customHeight="1" spans="1:15">
      <c r="A2" s="8" t="s">
        <v>181</v>
      </c>
      <c r="B2" s="8"/>
      <c r="C2" s="8"/>
      <c r="D2" s="8"/>
      <c r="E2" s="8"/>
      <c r="F2" s="8"/>
      <c r="G2" s="8"/>
      <c r="H2" s="8"/>
      <c r="I2" s="8"/>
      <c r="J2" s="8"/>
      <c r="K2" s="8"/>
      <c r="L2" s="8"/>
      <c r="M2" s="8"/>
      <c r="N2" s="8"/>
      <c r="O2" s="8"/>
    </row>
    <row r="3" s="1" customFormat="1" ht="19.5" customHeight="1" spans="1:15">
      <c r="A3" s="9" t="s">
        <v>182</v>
      </c>
      <c r="B3" s="9"/>
      <c r="C3" s="105"/>
      <c r="D3" s="105"/>
      <c r="E3" s="105"/>
      <c r="F3" s="105"/>
      <c r="G3" s="105"/>
      <c r="H3" s="105"/>
      <c r="I3" s="9" t="s">
        <v>183</v>
      </c>
      <c r="J3" s="9"/>
      <c r="K3" s="72"/>
      <c r="L3" s="73"/>
      <c r="M3" s="73"/>
      <c r="N3" s="73"/>
      <c r="O3" s="74"/>
    </row>
    <row r="4" s="1" customFormat="1" ht="19.5" customHeight="1" spans="1:15">
      <c r="A4" s="13" t="s">
        <v>184</v>
      </c>
      <c r="B4" s="13"/>
      <c r="C4" s="14" t="str">
        <f>IF('Data Sheet'!B3="","",'Data Sheet'!B3)</f>
        <v>FUZHOU YUNFEI HOME DECOR CO.,LTD</v>
      </c>
      <c r="D4" s="14"/>
      <c r="E4" s="14"/>
      <c r="F4" s="14"/>
      <c r="G4" s="14"/>
      <c r="H4" s="15"/>
      <c r="I4" s="13" t="s">
        <v>185</v>
      </c>
      <c r="J4" s="13"/>
      <c r="K4" s="75">
        <f>IF('Data Sheet'!B9="","",'Data Sheet'!B9)</f>
        <v>42090</v>
      </c>
      <c r="L4" s="76"/>
      <c r="M4" s="76"/>
      <c r="N4" s="76"/>
      <c r="O4" s="77"/>
    </row>
    <row r="5" s="3" customFormat="1" ht="19.5" customHeight="1" spans="1:15">
      <c r="A5" s="13" t="s">
        <v>186</v>
      </c>
      <c r="B5" s="16"/>
      <c r="C5" s="14" t="str">
        <f>IF('Data Sheet'!B4="","",'Data Sheet'!B4)</f>
        <v>Sarah Ou</v>
      </c>
      <c r="D5" s="14"/>
      <c r="E5" s="14"/>
      <c r="F5" s="14"/>
      <c r="G5" s="14"/>
      <c r="H5" s="15"/>
      <c r="I5" s="13" t="s">
        <v>187</v>
      </c>
      <c r="J5" s="13"/>
      <c r="K5" s="75" t="str">
        <f>IF('Data Sheet'!B10="","",'Data Sheet'!B10)</f>
        <v>sarah@yunfei.com.cn</v>
      </c>
      <c r="L5" s="76"/>
      <c r="M5" s="76"/>
      <c r="N5" s="76"/>
      <c r="O5" s="77"/>
    </row>
    <row r="6" s="3" customFormat="1" ht="19.5" customHeight="1" spans="1:15">
      <c r="A6" s="13" t="s">
        <v>38</v>
      </c>
      <c r="B6" s="16"/>
      <c r="C6" s="14" t="str">
        <f>IF('Data Sheet'!B5="","",'Data Sheet'!B5)</f>
        <v>NIUTOUSHAN INDUSTRIAL ZONE,HONGWEI,MINHOU,FUZHOU,FUJIAN,CHINA</v>
      </c>
      <c r="D6" s="14"/>
      <c r="E6" s="14"/>
      <c r="F6" s="14"/>
      <c r="G6" s="14"/>
      <c r="H6" s="15"/>
      <c r="I6" s="13" t="s">
        <v>188</v>
      </c>
      <c r="J6" s="13"/>
      <c r="K6" s="75" t="str">
        <f>IF('Data Sheet'!B11="","",'Data Sheet'!B11)</f>
        <v>lyonyunfei@vip.163.com</v>
      </c>
      <c r="L6" s="76"/>
      <c r="M6" s="76"/>
      <c r="N6" s="76"/>
      <c r="O6" s="77"/>
    </row>
    <row r="7" s="3" customFormat="1" ht="19.5" customHeight="1" spans="1:15">
      <c r="A7" s="13" t="s">
        <v>40</v>
      </c>
      <c r="B7" s="16"/>
      <c r="C7" s="14" t="str">
        <f>IF('Data Sheet'!B6="","",'Data Sheet'!B6)</f>
        <v/>
      </c>
      <c r="D7" s="14"/>
      <c r="E7" s="14"/>
      <c r="F7" s="14"/>
      <c r="G7" s="14"/>
      <c r="H7" s="15"/>
      <c r="I7" s="13" t="s">
        <v>189</v>
      </c>
      <c r="J7" s="13"/>
      <c r="K7" s="19" t="str">
        <f>IF('Data Sheet'!B12="","",'Data Sheet'!B12)</f>
        <v>0086-591-62099910</v>
      </c>
      <c r="L7" s="20"/>
      <c r="M7" s="20"/>
      <c r="N7" s="20"/>
      <c r="O7" s="21"/>
    </row>
    <row r="8" s="3" customFormat="1" ht="19.5" customHeight="1" spans="1:15">
      <c r="A8" s="13" t="s">
        <v>41</v>
      </c>
      <c r="B8" s="16"/>
      <c r="C8" s="106" t="str">
        <f>IF('Data Sheet'!B7="","",'Data Sheet'!B7)</f>
        <v/>
      </c>
      <c r="D8" s="107"/>
      <c r="E8" s="107"/>
      <c r="F8" s="107"/>
      <c r="G8" s="107"/>
      <c r="H8" s="108"/>
      <c r="I8" s="13" t="s">
        <v>190</v>
      </c>
      <c r="J8" s="13"/>
      <c r="K8" s="19" t="str">
        <f>IF('Data Sheet'!B13="","",'Data Sheet'!B13)</f>
        <v>0086-591-22976113</v>
      </c>
      <c r="L8" s="20"/>
      <c r="M8" s="20"/>
      <c r="N8" s="20"/>
      <c r="O8" s="21"/>
    </row>
    <row r="9" s="3" customFormat="1" ht="19.5" customHeight="1" spans="1:15">
      <c r="A9" s="13" t="s">
        <v>42</v>
      </c>
      <c r="B9" s="16"/>
      <c r="C9" s="14" t="str">
        <f>IF('Data Sheet'!B8="","",'Data Sheet'!B8)</f>
        <v/>
      </c>
      <c r="D9" s="14"/>
      <c r="E9" s="14"/>
      <c r="F9" s="14"/>
      <c r="G9" s="14"/>
      <c r="H9" s="15"/>
      <c r="I9" s="13" t="s">
        <v>191</v>
      </c>
      <c r="J9" s="13"/>
      <c r="K9" s="75" t="str">
        <f>IF('Data Sheet'!B15="","",'Data Sheet'!B15)</f>
        <v>T/T</v>
      </c>
      <c r="L9" s="76"/>
      <c r="M9" s="76"/>
      <c r="N9" s="76"/>
      <c r="O9" s="77"/>
    </row>
    <row r="10" s="3" customFormat="1" ht="19.5" customHeight="1" spans="1:15">
      <c r="A10" s="13" t="s">
        <v>192</v>
      </c>
      <c r="B10" s="13"/>
      <c r="C10" s="109" t="str">
        <f>IF('Data Sheet'!B21="","",'Data Sheet'!B21)</f>
        <v>15A5026</v>
      </c>
      <c r="D10" s="109"/>
      <c r="E10" s="109"/>
      <c r="F10" s="109"/>
      <c r="G10" s="109"/>
      <c r="H10" s="110"/>
      <c r="I10" s="13" t="s">
        <v>193</v>
      </c>
      <c r="J10" s="13"/>
      <c r="K10" s="75" t="str">
        <f>IF('Data Sheet'!X21="","",'Data Sheet'!X21)</f>
        <v>Fuzhou</v>
      </c>
      <c r="L10" s="76"/>
      <c r="M10" s="76"/>
      <c r="N10" s="76"/>
      <c r="O10" s="77"/>
    </row>
    <row r="11" s="3" customFormat="1" ht="19.5" customHeight="1" spans="1:15">
      <c r="A11" s="9" t="s">
        <v>194</v>
      </c>
      <c r="B11" s="9"/>
      <c r="C11" s="105"/>
      <c r="D11" s="105"/>
      <c r="E11" s="105"/>
      <c r="F11" s="105"/>
      <c r="G11" s="105"/>
      <c r="H11" s="105"/>
      <c r="I11" s="13" t="s">
        <v>195</v>
      </c>
      <c r="J11" s="13"/>
      <c r="K11" s="75" t="str">
        <f>IF('Data Sheet'!B14="","",'Data Sheet'!B14)</f>
        <v>China</v>
      </c>
      <c r="L11" s="76"/>
      <c r="M11" s="76"/>
      <c r="N11" s="76"/>
      <c r="O11" s="77"/>
    </row>
    <row r="12" s="2" customFormat="1" ht="36" customHeight="1" spans="1:15">
      <c r="A12" s="13" t="s">
        <v>196</v>
      </c>
      <c r="B12" s="13"/>
      <c r="C12" s="19" t="str">
        <f>IF('Data Sheet'!$Y$21="","",'Data Sheet'!$Y$21)</f>
        <v>PU30%，MDF15%,MIRROR55%</v>
      </c>
      <c r="D12" s="20"/>
      <c r="E12" s="20"/>
      <c r="F12" s="20"/>
      <c r="G12" s="20"/>
      <c r="H12" s="21"/>
      <c r="I12" s="48" t="s">
        <v>197</v>
      </c>
      <c r="J12" s="48"/>
      <c r="K12" s="19" t="str">
        <f>IF('Data Sheet'!Z21="","",'Data Sheet'!Z21)</f>
        <v>MDF</v>
      </c>
      <c r="L12" s="20"/>
      <c r="M12" s="20"/>
      <c r="N12" s="20"/>
      <c r="O12" s="21"/>
    </row>
    <row r="13" s="4" customFormat="1" ht="19.5" customHeight="1" spans="1:15">
      <c r="A13" s="13" t="s">
        <v>198</v>
      </c>
      <c r="B13" s="13"/>
      <c r="C13" s="22" t="str">
        <f>IF('Data Sheet'!$C$21="","",'Data Sheet'!$C$21)</f>
        <v>Wood Framed wall mirror</v>
      </c>
      <c r="D13" s="23"/>
      <c r="E13" s="23"/>
      <c r="F13" s="23"/>
      <c r="G13" s="23"/>
      <c r="H13" s="24"/>
      <c r="I13" s="13" t="s">
        <v>199</v>
      </c>
      <c r="J13" s="13"/>
      <c r="K13" s="78">
        <f>IF('Data Sheet'!V17="Case Weight (kgs)",'Data Sheet'!V21*2.20462,'Data Sheet'!V21)</f>
        <v>25</v>
      </c>
      <c r="L13" s="79" t="s">
        <v>200</v>
      </c>
      <c r="M13" s="80"/>
      <c r="N13" s="78">
        <f>IF('Data Sheet'!W17="Item Weight (kgs)",'Data Sheet'!W21*2.20462,'Data Sheet'!W21)</f>
        <v>11.66</v>
      </c>
      <c r="O13" s="81"/>
    </row>
    <row r="14" s="5" customFormat="1" ht="19.5" customHeight="1" spans="1:15">
      <c r="A14" s="13" t="s">
        <v>168</v>
      </c>
      <c r="B14" s="13"/>
      <c r="C14" s="25" t="str">
        <f>IF('Data Sheet'!$D$21="","",'Data Sheet'!$D$21)</f>
        <v>white</v>
      </c>
      <c r="D14" s="25"/>
      <c r="E14" s="25"/>
      <c r="F14" s="25"/>
      <c r="G14" s="25"/>
      <c r="H14" s="25"/>
      <c r="I14" s="82" t="s">
        <v>201</v>
      </c>
      <c r="J14" s="83"/>
      <c r="K14" s="84">
        <f>IF('Data Sheet'!$AA$21="","",'Data Sheet'!$AA$21)</f>
        <v>500</v>
      </c>
      <c r="L14" s="85"/>
      <c r="M14" s="85"/>
      <c r="N14" s="85"/>
      <c r="O14" s="86"/>
    </row>
    <row r="15" s="1" customFormat="1" ht="19.5" customHeight="1" spans="1:15">
      <c r="A15" s="13" t="s">
        <v>202</v>
      </c>
      <c r="B15" s="13"/>
      <c r="C15" s="26" t="str">
        <f>IF('Data Sheet'!$E$21="","",'Data Sheet'!$E$21)</f>
        <v>EA</v>
      </c>
      <c r="D15" s="26"/>
      <c r="E15" s="27"/>
      <c r="F15" s="27"/>
      <c r="G15" s="27"/>
      <c r="H15" s="27"/>
      <c r="I15" s="48" t="s">
        <v>203</v>
      </c>
      <c r="J15" s="48"/>
      <c r="K15" s="19" t="str">
        <f>IF('Data Sheet'!$F$21="","",'Data Sheet'!$F$21)</f>
        <v>Bubble bag+Styrofoam+Carton</v>
      </c>
      <c r="L15" s="20"/>
      <c r="M15" s="20"/>
      <c r="N15" s="20"/>
      <c r="O15" s="21"/>
    </row>
    <row r="16" s="1" customFormat="1" ht="19.5" customHeight="1" spans="1:15">
      <c r="A16" s="13" t="s">
        <v>204</v>
      </c>
      <c r="B16" s="13"/>
      <c r="C16" s="28">
        <f>IF('Data Sheet'!$L$18="(IN INCHES)",'Data Sheet'!L$21,'Data Sheet'!L$21*0.393701)</f>
        <v>48.03</v>
      </c>
      <c r="D16" s="28">
        <f>IF('Data Sheet'!$L$18="(IN INCHES)",'Data Sheet'!M$21,'Data Sheet'!M$21*0.393701)</f>
        <v>6.1</v>
      </c>
      <c r="E16" s="28">
        <f>IF('Data Sheet'!$L$18="(IN INCHES)",'Data Sheet'!N$21,'Data Sheet'!N$21*0.393701)</f>
        <v>17.52</v>
      </c>
      <c r="F16" s="29" t="s">
        <v>205</v>
      </c>
      <c r="G16" s="30"/>
      <c r="H16" s="31"/>
      <c r="I16" s="48" t="s">
        <v>206</v>
      </c>
      <c r="J16" s="48"/>
      <c r="K16" s="19" t="str">
        <f>IF('Data Sheet'!$AB$21="","",'Data Sheet'!$AB$21)</f>
        <v>60Days</v>
      </c>
      <c r="L16" s="20"/>
      <c r="M16" s="20"/>
      <c r="N16" s="20"/>
      <c r="O16" s="21"/>
    </row>
    <row r="17" s="1" customFormat="1" ht="19.5" customHeight="1" spans="1:15">
      <c r="A17" s="13" t="s">
        <v>207</v>
      </c>
      <c r="B17" s="13"/>
      <c r="C17" s="28">
        <f>IF('Data Sheet'!$L$18="(IN INCHES)",'Data Sheet'!O21,'Data Sheet'!O21*0.393701)</f>
        <v>0</v>
      </c>
      <c r="D17" s="28">
        <f>IF('Data Sheet'!$L$18="(IN INCHES)",'Data Sheet'!P21,'Data Sheet'!P21*0.393701)</f>
        <v>0</v>
      </c>
      <c r="E17" s="28">
        <f>IF('Data Sheet'!$L$18="(IN INCHES)",'Data Sheet'!Q21,'Data Sheet'!Q21*0.393701)</f>
        <v>0</v>
      </c>
      <c r="F17" s="29" t="s">
        <v>205</v>
      </c>
      <c r="G17" s="30"/>
      <c r="H17" s="31"/>
      <c r="I17" s="48" t="s">
        <v>208</v>
      </c>
      <c r="J17" s="48"/>
      <c r="K17" s="87" t="str">
        <f>IF('Data Sheet'!$AC$21="","",'Data Sheet'!$AC$21)</f>
        <v>No</v>
      </c>
      <c r="L17" s="88" t="s">
        <v>83</v>
      </c>
      <c r="M17" s="88"/>
      <c r="N17" s="89" t="str">
        <f>IF('Data Sheet'!$AD$21="","",'Data Sheet'!$AD$21)</f>
        <v>No</v>
      </c>
      <c r="O17" s="90" t="str">
        <f>IF('Data Sheet'!$AC$21="","",'Data Sheet'!$AC$21)</f>
        <v>No</v>
      </c>
    </row>
    <row r="18" s="1" customFormat="1" ht="19.5" customHeight="1" spans="1:15">
      <c r="A18" s="13" t="s">
        <v>209</v>
      </c>
      <c r="B18" s="13"/>
      <c r="C18" s="28">
        <f>IF('Data Sheet'!$L$18="(IN INCHES)",'Data Sheet'!R$21,'Data Sheet'!R$21*0.393701)</f>
        <v>44</v>
      </c>
      <c r="D18" s="28">
        <f>IF('Data Sheet'!$L$18="(IN INCHES)",'Data Sheet'!S$21,'Data Sheet'!S$21*0.393701)</f>
        <v>13</v>
      </c>
      <c r="E18" s="28">
        <f>IF('Data Sheet'!$L$18="(IN INCHES)",'Data Sheet'!T$21,'Data Sheet'!T$21*0.393701)</f>
        <v>2</v>
      </c>
      <c r="F18" s="29" t="s">
        <v>205</v>
      </c>
      <c r="G18" s="30"/>
      <c r="H18" s="31"/>
      <c r="I18" s="13" t="s">
        <v>210</v>
      </c>
      <c r="J18" s="13"/>
      <c r="K18" s="91" t="str">
        <f>IF('Data Sheet'!$AE$21="","",'Data Sheet'!$AE$21)</f>
        <v>Quotation Only</v>
      </c>
      <c r="L18" s="92" t="str">
        <f>IF('Data Sheet'!$AC$21="","",'Data Sheet'!$AC$21)</f>
        <v>No</v>
      </c>
      <c r="M18" s="92" t="str">
        <f>IF('Data Sheet'!$AC$21="","",'Data Sheet'!$AC$21)</f>
        <v>No</v>
      </c>
      <c r="N18" s="92" t="str">
        <f>IF('Data Sheet'!$AC$21="","",'Data Sheet'!$AC$21)</f>
        <v>No</v>
      </c>
      <c r="O18" s="93" t="str">
        <f>IF('Data Sheet'!$AC$21="","",'Data Sheet'!$AC$21)</f>
        <v>No</v>
      </c>
    </row>
    <row r="19" s="1" customFormat="1" ht="15" customHeight="1" spans="1:14">
      <c r="A19" s="32"/>
      <c r="B19" s="33"/>
      <c r="C19" s="33"/>
      <c r="D19" s="33"/>
      <c r="E19" s="33"/>
      <c r="F19" s="33"/>
      <c r="G19" s="33"/>
      <c r="H19" s="33"/>
      <c r="I19" s="33"/>
      <c r="J19" s="33"/>
      <c r="K19" s="33"/>
      <c r="L19" s="33"/>
      <c r="M19" s="33"/>
      <c r="N19" s="33"/>
    </row>
    <row r="20" s="1" customFormat="1" ht="22.5" customHeight="1" spans="1:15">
      <c r="A20" s="34" t="s">
        <v>211</v>
      </c>
      <c r="B20" s="35"/>
      <c r="C20" s="36"/>
      <c r="D20" s="36"/>
      <c r="E20" s="36"/>
      <c r="F20" s="37"/>
      <c r="G20" s="38"/>
      <c r="H20" s="39"/>
      <c r="I20" s="39"/>
      <c r="J20" s="39"/>
      <c r="K20" s="39"/>
      <c r="L20" s="39"/>
      <c r="M20" s="39"/>
      <c r="N20" s="39"/>
      <c r="O20" s="94"/>
    </row>
    <row r="21" s="1" customFormat="1" ht="22.5" customHeight="1" spans="1:15">
      <c r="A21" s="40" t="s">
        <v>212</v>
      </c>
      <c r="B21" s="41"/>
      <c r="C21" s="42"/>
      <c r="D21" s="43"/>
      <c r="E21" s="44"/>
      <c r="F21" s="37"/>
      <c r="G21" s="46"/>
      <c r="H21" s="47"/>
      <c r="I21" s="47"/>
      <c r="J21" s="47"/>
      <c r="K21" s="47"/>
      <c r="L21" s="47"/>
      <c r="M21" s="47"/>
      <c r="N21" s="47"/>
      <c r="O21" s="95"/>
    </row>
    <row r="22" s="1" customFormat="1" ht="22.5" customHeight="1" spans="1:15">
      <c r="A22" s="48" t="s">
        <v>213</v>
      </c>
      <c r="B22" s="49"/>
      <c r="C22" s="50">
        <f>IF('Data Sheet'!$G$18="(H.K. $)",'Data Sheet'!G21/7.75,'Data Sheet'!G21)</f>
        <v>23</v>
      </c>
      <c r="D22" s="50"/>
      <c r="E22" s="51" t="str">
        <f>IF('Data Sheet'!H21=0,"",'Data Sheet'!H21)</f>
        <v>/EA</v>
      </c>
      <c r="F22" s="47"/>
      <c r="G22" s="46"/>
      <c r="H22" s="47"/>
      <c r="I22" s="47"/>
      <c r="J22" s="47"/>
      <c r="K22" s="47"/>
      <c r="L22" s="47"/>
      <c r="M22" s="47"/>
      <c r="N22" s="47"/>
      <c r="O22" s="95"/>
    </row>
    <row r="23" ht="22.5" customHeight="1" spans="1:15">
      <c r="A23" s="52" t="s">
        <v>214</v>
      </c>
      <c r="B23" s="53"/>
      <c r="C23" s="54">
        <f>'Data Sheet'!$AP$21</f>
        <v>4.08446786458333</v>
      </c>
      <c r="D23" s="54"/>
      <c r="E23" s="55"/>
      <c r="F23" s="45"/>
      <c r="G23" s="46"/>
      <c r="H23" s="47"/>
      <c r="I23" s="47"/>
      <c r="J23" s="47"/>
      <c r="K23" s="47"/>
      <c r="L23" s="47"/>
      <c r="M23" s="47"/>
      <c r="N23" s="47"/>
      <c r="O23" s="96"/>
    </row>
    <row r="24" s="1" customFormat="1" ht="22.5" customHeight="1" spans="1:15">
      <c r="A24" s="48" t="s">
        <v>215</v>
      </c>
      <c r="B24" s="48"/>
      <c r="C24" s="111"/>
      <c r="D24" s="112"/>
      <c r="E24" s="113"/>
      <c r="F24" s="57"/>
      <c r="G24" s="46"/>
      <c r="H24" s="47"/>
      <c r="I24" s="47"/>
      <c r="J24" s="47"/>
      <c r="K24" s="47"/>
      <c r="L24" s="47"/>
      <c r="M24" s="47"/>
      <c r="N24" s="47"/>
      <c r="O24" s="95"/>
    </row>
    <row r="25" s="1" customFormat="1" ht="22.5" customHeight="1" spans="1:15">
      <c r="A25" s="52" t="s">
        <v>216</v>
      </c>
      <c r="B25" s="52"/>
      <c r="C25" s="54">
        <f>'Data Sheet'!AR21</f>
        <v>27.0844678645833</v>
      </c>
      <c r="D25" s="54"/>
      <c r="E25" s="54"/>
      <c r="F25" s="45"/>
      <c r="G25" s="46"/>
      <c r="H25" s="47"/>
      <c r="I25" s="47"/>
      <c r="J25" s="47"/>
      <c r="K25" s="47"/>
      <c r="L25" s="47"/>
      <c r="M25" s="47"/>
      <c r="N25" s="47"/>
      <c r="O25" s="95"/>
    </row>
    <row r="26" s="1" customFormat="1" ht="22.5" customHeight="1" spans="1:15">
      <c r="A26" s="40" t="s">
        <v>217</v>
      </c>
      <c r="B26" s="100"/>
      <c r="C26" s="58"/>
      <c r="D26" s="58"/>
      <c r="E26" s="59"/>
      <c r="F26" s="45"/>
      <c r="G26" s="46"/>
      <c r="H26" s="47"/>
      <c r="I26" s="47"/>
      <c r="J26" s="47"/>
      <c r="K26" s="47"/>
      <c r="L26" s="47"/>
      <c r="M26" s="47"/>
      <c r="N26" s="47"/>
      <c r="O26" s="95"/>
    </row>
    <row r="27" s="1" customFormat="1" ht="22.5" customHeight="1" spans="1:15">
      <c r="A27" s="40" t="s">
        <v>218</v>
      </c>
      <c r="B27" s="100"/>
      <c r="C27" s="101">
        <f>IFERROR(1-(C25/C26),)</f>
        <v>0</v>
      </c>
      <c r="D27" s="101"/>
      <c r="E27" s="101"/>
      <c r="F27" s="45"/>
      <c r="G27" s="46"/>
      <c r="H27" s="47"/>
      <c r="I27" s="47"/>
      <c r="J27" s="47"/>
      <c r="K27" s="47"/>
      <c r="L27" s="47"/>
      <c r="M27" s="47"/>
      <c r="N27" s="47"/>
      <c r="O27" s="95"/>
    </row>
    <row r="28" ht="22.5" customHeight="1" spans="1:15">
      <c r="A28" s="9" t="s">
        <v>219</v>
      </c>
      <c r="B28" s="9"/>
      <c r="C28" s="36"/>
      <c r="D28" s="36"/>
      <c r="E28" s="36"/>
      <c r="F28" s="45"/>
      <c r="G28" s="46"/>
      <c r="H28" s="47"/>
      <c r="I28" s="47"/>
      <c r="M28" s="47"/>
      <c r="N28" s="47"/>
      <c r="O28" s="96"/>
    </row>
    <row r="29" ht="22.5" customHeight="1" spans="1:15">
      <c r="A29" s="48" t="s">
        <v>220</v>
      </c>
      <c r="B29" s="48"/>
      <c r="C29" s="63">
        <f>'Data Sheet'!$K$21</f>
        <v>0</v>
      </c>
      <c r="D29" s="63"/>
      <c r="E29" s="63"/>
      <c r="F29" s="45"/>
      <c r="G29" s="46"/>
      <c r="H29" s="47"/>
      <c r="I29" s="47"/>
      <c r="J29" s="47"/>
      <c r="K29" s="47"/>
      <c r="L29" s="47"/>
      <c r="M29" s="47"/>
      <c r="N29" s="47"/>
      <c r="O29" s="96"/>
    </row>
    <row r="30" ht="22.5" customHeight="1" spans="1:15">
      <c r="A30" s="48" t="s">
        <v>221</v>
      </c>
      <c r="B30" s="48"/>
      <c r="C30" s="63">
        <f>'Data Sheet'!$J$21</f>
        <v>0</v>
      </c>
      <c r="D30" s="63"/>
      <c r="E30" s="63"/>
      <c r="F30" s="45"/>
      <c r="G30" s="46"/>
      <c r="H30" s="47"/>
      <c r="I30" s="47"/>
      <c r="J30" s="47"/>
      <c r="K30" s="47"/>
      <c r="L30" s="47"/>
      <c r="M30" s="47"/>
      <c r="N30" s="47"/>
      <c r="O30" s="96"/>
    </row>
    <row r="31" ht="22.5" customHeight="1" spans="1:15">
      <c r="A31" s="48" t="s">
        <v>222</v>
      </c>
      <c r="B31" s="48"/>
      <c r="C31" s="63">
        <f>'Data Sheet'!$I$21</f>
        <v>2</v>
      </c>
      <c r="D31" s="63"/>
      <c r="E31" s="63"/>
      <c r="F31" s="64"/>
      <c r="G31" s="46"/>
      <c r="H31" s="47"/>
      <c r="I31" s="47"/>
      <c r="J31" s="47"/>
      <c r="K31" s="47"/>
      <c r="L31" s="47"/>
      <c r="M31" s="47"/>
      <c r="N31" s="47"/>
      <c r="O31" s="96"/>
    </row>
    <row r="32" ht="22.5" customHeight="1" spans="1:15">
      <c r="A32" s="48" t="s">
        <v>223</v>
      </c>
      <c r="B32" s="48"/>
      <c r="C32" s="65">
        <f>'Data Sheet'!$U$21</f>
        <v>2.97052208333333</v>
      </c>
      <c r="D32" s="65"/>
      <c r="E32" s="65"/>
      <c r="F32" s="45"/>
      <c r="G32" s="46"/>
      <c r="H32" s="47"/>
      <c r="I32" s="47"/>
      <c r="J32" s="47"/>
      <c r="K32" s="47"/>
      <c r="L32" s="47"/>
      <c r="M32" s="47"/>
      <c r="N32" s="47"/>
      <c r="O32" s="96"/>
    </row>
    <row r="33" ht="22.5" customHeight="1" spans="1:15">
      <c r="A33" s="52" t="s">
        <v>224</v>
      </c>
      <c r="B33" s="53"/>
      <c r="C33" s="66">
        <f>'Data Sheet'!$AO$21</f>
        <v>2.75</v>
      </c>
      <c r="D33" s="66"/>
      <c r="E33" s="67"/>
      <c r="F33" s="45"/>
      <c r="G33" s="46"/>
      <c r="H33" s="47"/>
      <c r="I33" s="47"/>
      <c r="J33" s="47"/>
      <c r="K33" s="47"/>
      <c r="L33" s="47"/>
      <c r="M33" s="47"/>
      <c r="N33" s="47"/>
      <c r="O33" s="96"/>
    </row>
    <row r="34" ht="22.5" customHeight="1" spans="1:15">
      <c r="A34" s="68">
        <f>'Data Sheet'!AF21</f>
        <v>0</v>
      </c>
      <c r="B34" s="114"/>
      <c r="C34" s="114"/>
      <c r="D34" s="114"/>
      <c r="E34" s="114"/>
      <c r="F34" s="45"/>
      <c r="G34" s="102"/>
      <c r="O34" s="96"/>
    </row>
    <row r="35" ht="22.5" customHeight="1" spans="1:15">
      <c r="A35" s="68">
        <f>'Data Sheet'!AG21</f>
        <v>0</v>
      </c>
      <c r="B35" s="114"/>
      <c r="C35" s="114"/>
      <c r="D35" s="114"/>
      <c r="E35" s="114"/>
      <c r="G35" s="70"/>
      <c r="H35" s="71"/>
      <c r="I35" s="71"/>
      <c r="J35" s="71"/>
      <c r="K35" s="71"/>
      <c r="L35" s="71"/>
      <c r="M35" s="71"/>
      <c r="N35" s="71"/>
      <c r="O35" s="97"/>
    </row>
    <row r="36" ht="15" customHeight="1" spans="1:14">
      <c r="A36" s="2"/>
      <c r="B36" s="2"/>
      <c r="C36" s="2"/>
      <c r="D36" s="2"/>
      <c r="E36" s="2"/>
      <c r="F36" s="2"/>
      <c r="G36" s="2"/>
      <c r="H36" s="2"/>
      <c r="I36" s="2"/>
      <c r="J36" s="2"/>
      <c r="K36" s="2"/>
      <c r="L36" s="2"/>
      <c r="M36" s="2"/>
      <c r="N36" s="2"/>
    </row>
    <row r="37" ht="15" customHeight="1" spans="1:9">
      <c r="A37" s="2"/>
      <c r="B37" s="2"/>
      <c r="C37" s="2"/>
      <c r="D37" s="2"/>
      <c r="E37" s="2"/>
      <c r="F37" s="2"/>
      <c r="G37" s="2"/>
      <c r="H37" s="2"/>
      <c r="I37" s="2"/>
    </row>
    <row r="38" ht="15" customHeight="1" spans="1:9">
      <c r="A38" s="2"/>
      <c r="B38" s="2"/>
      <c r="C38" s="2"/>
      <c r="D38" s="2"/>
      <c r="E38" s="2"/>
      <c r="F38" s="2"/>
      <c r="G38" s="2"/>
      <c r="H38" s="2"/>
      <c r="I38" s="2"/>
    </row>
    <row r="39" ht="15" customHeight="1" spans="6:9">
      <c r="F39" s="2"/>
      <c r="G39" s="2"/>
      <c r="H39" s="2"/>
      <c r="I39" s="2"/>
    </row>
    <row r="40" ht="15" customHeight="1" spans="6:9">
      <c r="F40" s="2"/>
      <c r="I40" s="2"/>
    </row>
  </sheetData>
  <sheetProtection sheet="1" selectLockedCells="1" scenarios="1"/>
  <mergeCells count="97">
    <mergeCell ref="A1:O1"/>
    <mergeCell ref="A2:O2"/>
    <mergeCell ref="A3:B3"/>
    <mergeCell ref="C3:H3"/>
    <mergeCell ref="I3:J3"/>
    <mergeCell ref="K3:O3"/>
    <mergeCell ref="A4:B4"/>
    <mergeCell ref="C4:H4"/>
    <mergeCell ref="I4:J4"/>
    <mergeCell ref="K4:O4"/>
    <mergeCell ref="A5:B5"/>
    <mergeCell ref="C5:H5"/>
    <mergeCell ref="I5:J5"/>
    <mergeCell ref="K5:O5"/>
    <mergeCell ref="A6:B6"/>
    <mergeCell ref="C6:H6"/>
    <mergeCell ref="I6:J6"/>
    <mergeCell ref="K6:O6"/>
    <mergeCell ref="A7:B7"/>
    <mergeCell ref="C7:H7"/>
    <mergeCell ref="I7:J7"/>
    <mergeCell ref="K7:O7"/>
    <mergeCell ref="A8:B8"/>
    <mergeCell ref="C8:H8"/>
    <mergeCell ref="I8:J8"/>
    <mergeCell ref="K8:O8"/>
    <mergeCell ref="A9:B9"/>
    <mergeCell ref="C9:H9"/>
    <mergeCell ref="I9:J9"/>
    <mergeCell ref="K9:O9"/>
    <mergeCell ref="A10:B10"/>
    <mergeCell ref="C10:H10"/>
    <mergeCell ref="I10:J10"/>
    <mergeCell ref="K10:O10"/>
    <mergeCell ref="A11:B11"/>
    <mergeCell ref="C11:H11"/>
    <mergeCell ref="I11:J11"/>
    <mergeCell ref="K11:O11"/>
    <mergeCell ref="A12:B12"/>
    <mergeCell ref="C12:H12"/>
    <mergeCell ref="I12:J12"/>
    <mergeCell ref="K12:O12"/>
    <mergeCell ref="A13:B13"/>
    <mergeCell ref="C13:H13"/>
    <mergeCell ref="I13:J13"/>
    <mergeCell ref="L13:M13"/>
    <mergeCell ref="N13:O13"/>
    <mergeCell ref="A14:B14"/>
    <mergeCell ref="C14:H14"/>
    <mergeCell ref="I14:J14"/>
    <mergeCell ref="K14:O14"/>
    <mergeCell ref="A15:B15"/>
    <mergeCell ref="C15:H15"/>
    <mergeCell ref="I15:J15"/>
    <mergeCell ref="K15:O15"/>
    <mergeCell ref="A16:B16"/>
    <mergeCell ref="F16:H16"/>
    <mergeCell ref="I16:J16"/>
    <mergeCell ref="K16:O16"/>
    <mergeCell ref="A17:B17"/>
    <mergeCell ref="F17:H17"/>
    <mergeCell ref="I17:J17"/>
    <mergeCell ref="L17:M17"/>
    <mergeCell ref="N17:O17"/>
    <mergeCell ref="A18:B18"/>
    <mergeCell ref="F18:H18"/>
    <mergeCell ref="I18:J18"/>
    <mergeCell ref="K18:O18"/>
    <mergeCell ref="A20:B20"/>
    <mergeCell ref="A21:B21"/>
    <mergeCell ref="C21:E21"/>
    <mergeCell ref="A22:B22"/>
    <mergeCell ref="C22:D22"/>
    <mergeCell ref="A23:B23"/>
    <mergeCell ref="C23:E23"/>
    <mergeCell ref="A24:B24"/>
    <mergeCell ref="C24:E24"/>
    <mergeCell ref="A25:B25"/>
    <mergeCell ref="C25:E25"/>
    <mergeCell ref="A26:B26"/>
    <mergeCell ref="C26:E26"/>
    <mergeCell ref="A27:B27"/>
    <mergeCell ref="C27:E27"/>
    <mergeCell ref="A28:B28"/>
    <mergeCell ref="C28:E28"/>
    <mergeCell ref="A29:B29"/>
    <mergeCell ref="C29:E29"/>
    <mergeCell ref="A30:B30"/>
    <mergeCell ref="C30:E30"/>
    <mergeCell ref="A31:B31"/>
    <mergeCell ref="C31:E31"/>
    <mergeCell ref="A32:B32"/>
    <mergeCell ref="C32:E32"/>
    <mergeCell ref="A33:B33"/>
    <mergeCell ref="C33:E33"/>
    <mergeCell ref="A34:E34"/>
    <mergeCell ref="A35:E35"/>
  </mergeCells>
  <conditionalFormatting sqref="C24:E24">
    <cfRule type="cellIs" dxfId="28" priority="1" stopIfTrue="1" operator="between">
      <formula>0</formula>
      <formula>0</formula>
    </cfRule>
  </conditionalFormatting>
  <conditionalFormatting sqref="N17:O17">
    <cfRule type="cellIs" dxfId="29" priority="2" stopIfTrue="1" operator="between">
      <formula>0</formula>
      <formula>0</formula>
    </cfRule>
  </conditionalFormatting>
  <conditionalFormatting sqref="K12:O12">
    <cfRule type="cellIs" dxfId="30" priority="3" stopIfTrue="1" operator="between">
      <formula>0</formula>
      <formula>0</formula>
    </cfRule>
  </conditionalFormatting>
  <conditionalFormatting sqref="C12:H12">
    <cfRule type="cellIs" dxfId="31" priority="4" stopIfTrue="1" operator="between">
      <formula>0</formula>
      <formula>0</formula>
    </cfRule>
  </conditionalFormatting>
  <printOptions horizontalCentered="1"/>
  <pageMargins left="0.249305555555556" right="0.249305555555556" top="0.499305555555556" bottom="0.499305555555556" header="0.249305555555556" footer="0.249305555555556"/>
  <pageSetup paperSize="1" scale="62" orientation="landscape"/>
  <headerFooter>
    <oddFooter>&amp;C&amp;"宋体,常规"&amp;12Item 1&amp;R&amp;"宋体,常规"&amp;12&amp;F</oddFooter>
  </headerFooter>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O42"/>
  <sheetViews>
    <sheetView zoomScale="75" zoomScaleNormal="75" topLeftCell="A10" workbookViewId="0">
      <selection activeCell="C3" sqref="C3:H3"/>
    </sheetView>
  </sheetViews>
  <sheetFormatPr defaultColWidth="9.14285714285714" defaultRowHeight="12.75"/>
  <cols>
    <col min="1" max="1" width="17" style="6" customWidth="1"/>
    <col min="2" max="2" width="18.5714285714286" style="6" customWidth="1"/>
    <col min="3" max="4" width="13.5714285714286" style="6" customWidth="1"/>
    <col min="5" max="5" width="13.2857142857143" style="6" customWidth="1"/>
    <col min="6" max="6" width="6.57142857142857" style="6" customWidth="1"/>
    <col min="7" max="7" width="3.28571428571429" style="6" customWidth="1"/>
    <col min="8" max="8" width="9.28571428571429" style="6" customWidth="1"/>
    <col min="9" max="9" width="11.1428571428571" style="6" customWidth="1"/>
    <col min="10" max="10" width="13.1428571428571" style="6" customWidth="1"/>
    <col min="11" max="11" width="13.8571428571429" style="6" customWidth="1"/>
    <col min="12" max="12" width="13.1428571428571" style="6" customWidth="1"/>
    <col min="13" max="13" width="11.8571428571429" style="6" customWidth="1"/>
    <col min="14" max="14" width="13.5714285714286" style="6" customWidth="1"/>
    <col min="15" max="15" width="12" style="6" customWidth="1"/>
    <col min="16" max="16384" width="9.14285714285714" style="6"/>
  </cols>
  <sheetData>
    <row r="1" s="1" customFormat="1" ht="36" customHeight="1" spans="1:15">
      <c r="A1" s="7" t="s">
        <v>180</v>
      </c>
      <c r="B1" s="7"/>
      <c r="C1" s="7"/>
      <c r="D1" s="7"/>
      <c r="E1" s="7"/>
      <c r="F1" s="7"/>
      <c r="G1" s="7"/>
      <c r="H1" s="7"/>
      <c r="I1" s="7"/>
      <c r="J1" s="7"/>
      <c r="K1" s="7"/>
      <c r="L1" s="7"/>
      <c r="M1" s="7"/>
      <c r="N1" s="7"/>
      <c r="O1" s="7"/>
    </row>
    <row r="2" s="2" customFormat="1" ht="24.75" customHeight="1" spans="1:15">
      <c r="A2" s="8" t="s">
        <v>181</v>
      </c>
      <c r="B2" s="8"/>
      <c r="C2" s="8"/>
      <c r="D2" s="8"/>
      <c r="E2" s="8"/>
      <c r="F2" s="8"/>
      <c r="G2" s="8"/>
      <c r="H2" s="8"/>
      <c r="I2" s="8"/>
      <c r="J2" s="8"/>
      <c r="K2" s="8"/>
      <c r="L2" s="8"/>
      <c r="M2" s="8"/>
      <c r="N2" s="8"/>
      <c r="O2" s="8"/>
    </row>
    <row r="3" s="1" customFormat="1" ht="20.1" customHeight="1" spans="1:15">
      <c r="A3" s="9" t="s">
        <v>182</v>
      </c>
      <c r="B3" s="9"/>
      <c r="C3" s="10"/>
      <c r="D3" s="11"/>
      <c r="E3" s="11"/>
      <c r="F3" s="11"/>
      <c r="G3" s="11"/>
      <c r="H3" s="12"/>
      <c r="I3" s="9" t="s">
        <v>183</v>
      </c>
      <c r="J3" s="9"/>
      <c r="K3" s="72"/>
      <c r="L3" s="73"/>
      <c r="M3" s="73"/>
      <c r="N3" s="73"/>
      <c r="O3" s="74"/>
    </row>
    <row r="4" s="1" customFormat="1" ht="20.1" customHeight="1" spans="1:15">
      <c r="A4" s="13" t="s">
        <v>184</v>
      </c>
      <c r="B4" s="13"/>
      <c r="C4" s="14" t="str">
        <f>'Data Sheet'!B3</f>
        <v>FUZHOU YUNFEI HOME DECOR CO.,LTD</v>
      </c>
      <c r="D4" s="14"/>
      <c r="E4" s="14"/>
      <c r="F4" s="14"/>
      <c r="G4" s="14"/>
      <c r="H4" s="15"/>
      <c r="I4" s="13" t="s">
        <v>185</v>
      </c>
      <c r="J4" s="13"/>
      <c r="K4" s="75">
        <f>'Data Sheet'!B9</f>
        <v>42090</v>
      </c>
      <c r="L4" s="76"/>
      <c r="M4" s="76"/>
      <c r="N4" s="76"/>
      <c r="O4" s="77"/>
    </row>
    <row r="5" s="3" customFormat="1" ht="20.1" customHeight="1" spans="1:15">
      <c r="A5" s="13" t="s">
        <v>186</v>
      </c>
      <c r="B5" s="16"/>
      <c r="C5" s="14" t="str">
        <f>'Data Sheet'!B4</f>
        <v>Sarah Ou</v>
      </c>
      <c r="D5" s="14"/>
      <c r="E5" s="14"/>
      <c r="F5" s="14"/>
      <c r="G5" s="14"/>
      <c r="H5" s="15"/>
      <c r="I5" s="13" t="s">
        <v>187</v>
      </c>
      <c r="J5" s="13"/>
      <c r="K5" s="75" t="str">
        <f>'Data Sheet'!B10</f>
        <v>sarah@yunfei.com.cn</v>
      </c>
      <c r="L5" s="76"/>
      <c r="M5" s="76"/>
      <c r="N5" s="76"/>
      <c r="O5" s="77"/>
    </row>
    <row r="6" s="3" customFormat="1" ht="20.1" customHeight="1" spans="1:15">
      <c r="A6" s="13" t="s">
        <v>38</v>
      </c>
      <c r="B6" s="16"/>
      <c r="C6" s="14" t="str">
        <f>'Data Sheet'!B5</f>
        <v>NIUTOUSHAN INDUSTRIAL ZONE,HONGWEI,MINHOU,FUZHOU,FUJIAN,CHINA</v>
      </c>
      <c r="D6" s="14"/>
      <c r="E6" s="14"/>
      <c r="F6" s="14"/>
      <c r="G6" s="14"/>
      <c r="H6" s="15"/>
      <c r="I6" s="13" t="s">
        <v>188</v>
      </c>
      <c r="J6" s="13"/>
      <c r="K6" s="75" t="str">
        <f>'Data Sheet'!B11</f>
        <v>lyonyunfei@vip.163.com</v>
      </c>
      <c r="L6" s="76"/>
      <c r="M6" s="76"/>
      <c r="N6" s="76"/>
      <c r="O6" s="77"/>
    </row>
    <row r="7" s="3" customFormat="1" ht="20.1" customHeight="1" spans="1:15">
      <c r="A7" s="13" t="s">
        <v>40</v>
      </c>
      <c r="B7" s="16"/>
      <c r="C7" s="14">
        <f>'Data Sheet'!B6</f>
        <v>0</v>
      </c>
      <c r="D7" s="14"/>
      <c r="E7" s="14"/>
      <c r="F7" s="14"/>
      <c r="G7" s="14"/>
      <c r="H7" s="15"/>
      <c r="I7" s="13" t="s">
        <v>189</v>
      </c>
      <c r="J7" s="13"/>
      <c r="K7" s="19" t="str">
        <f>'Data Sheet'!B12</f>
        <v>0086-591-62099910</v>
      </c>
      <c r="L7" s="20"/>
      <c r="M7" s="20"/>
      <c r="N7" s="20"/>
      <c r="O7" s="21"/>
    </row>
    <row r="8" s="3" customFormat="1" ht="20.1" customHeight="1" spans="1:15">
      <c r="A8" s="13" t="s">
        <v>41</v>
      </c>
      <c r="B8" s="16"/>
      <c r="C8" s="14">
        <f>'Data Sheet'!B7</f>
        <v>0</v>
      </c>
      <c r="D8" s="14"/>
      <c r="E8" s="14"/>
      <c r="F8" s="14"/>
      <c r="G8" s="14"/>
      <c r="H8" s="15"/>
      <c r="I8" s="13" t="s">
        <v>190</v>
      </c>
      <c r="J8" s="13"/>
      <c r="K8" s="19" t="str">
        <f>'Data Sheet'!B13</f>
        <v>0086-591-22976113</v>
      </c>
      <c r="L8" s="20"/>
      <c r="M8" s="20"/>
      <c r="N8" s="20"/>
      <c r="O8" s="21"/>
    </row>
    <row r="9" s="3" customFormat="1" ht="20.1" customHeight="1" spans="1:15">
      <c r="A9" s="13" t="s">
        <v>42</v>
      </c>
      <c r="B9" s="16"/>
      <c r="C9" s="14">
        <f>'Data Sheet'!B8</f>
        <v>0</v>
      </c>
      <c r="D9" s="14"/>
      <c r="E9" s="14"/>
      <c r="F9" s="14"/>
      <c r="G9" s="14"/>
      <c r="H9" s="15"/>
      <c r="I9" s="13" t="s">
        <v>191</v>
      </c>
      <c r="J9" s="13"/>
      <c r="K9" s="75" t="str">
        <f>'Data Sheet'!B15</f>
        <v>T/T</v>
      </c>
      <c r="L9" s="76"/>
      <c r="M9" s="76"/>
      <c r="N9" s="76"/>
      <c r="O9" s="77"/>
    </row>
    <row r="10" s="3" customFormat="1" ht="20.1" customHeight="1" spans="1:15">
      <c r="A10" s="13" t="s">
        <v>192</v>
      </c>
      <c r="B10" s="13"/>
      <c r="C10" s="17" t="str">
        <f>'Data Sheet'!B22</f>
        <v>15A5330</v>
      </c>
      <c r="D10" s="17"/>
      <c r="E10" s="17"/>
      <c r="F10" s="17"/>
      <c r="G10" s="17"/>
      <c r="H10" s="17"/>
      <c r="I10" s="13" t="s">
        <v>193</v>
      </c>
      <c r="J10" s="13"/>
      <c r="K10" s="75" t="str">
        <f>'Data Sheet'!X22</f>
        <v>Fuzhou</v>
      </c>
      <c r="L10" s="76"/>
      <c r="M10" s="76"/>
      <c r="N10" s="76"/>
      <c r="O10" s="77"/>
    </row>
    <row r="11" s="3" customFormat="1" ht="20.1" customHeight="1" spans="1:15">
      <c r="A11" s="9" t="s">
        <v>194</v>
      </c>
      <c r="B11" s="9"/>
      <c r="C11" s="18"/>
      <c r="D11" s="18"/>
      <c r="E11" s="18"/>
      <c r="F11" s="18"/>
      <c r="G11" s="18"/>
      <c r="H11" s="18"/>
      <c r="I11" s="13" t="s">
        <v>195</v>
      </c>
      <c r="J11" s="13"/>
      <c r="K11" s="75" t="str">
        <f>'Data Sheet'!B14</f>
        <v>China</v>
      </c>
      <c r="L11" s="76"/>
      <c r="M11" s="76"/>
      <c r="N11" s="76"/>
      <c r="O11" s="77"/>
    </row>
    <row r="12" s="2" customFormat="1" ht="35.25" customHeight="1" spans="1:15">
      <c r="A12" s="13" t="s">
        <v>196</v>
      </c>
      <c r="B12" s="13"/>
      <c r="C12" s="19" t="str">
        <f>'Data Sheet'!$Y$22</f>
        <v>PU30%，MDF15%,MIRROR55%</v>
      </c>
      <c r="D12" s="20"/>
      <c r="E12" s="20"/>
      <c r="F12" s="20"/>
      <c r="G12" s="20"/>
      <c r="H12" s="21"/>
      <c r="I12" s="48" t="s">
        <v>197</v>
      </c>
      <c r="J12" s="48"/>
      <c r="K12" s="19" t="str">
        <f>'Data Sheet'!Z22</f>
        <v>MDF</v>
      </c>
      <c r="L12" s="20"/>
      <c r="M12" s="20"/>
      <c r="N12" s="20"/>
      <c r="O12" s="21"/>
    </row>
    <row r="13" s="4" customFormat="1" ht="20.1" customHeight="1" spans="1:15">
      <c r="A13" s="13" t="s">
        <v>198</v>
      </c>
      <c r="B13" s="13"/>
      <c r="C13" s="22" t="str">
        <f>'Data Sheet'!$C$22</f>
        <v>Wood Framed wall mirror</v>
      </c>
      <c r="D13" s="23"/>
      <c r="E13" s="23"/>
      <c r="F13" s="23"/>
      <c r="G13" s="23"/>
      <c r="H13" s="24"/>
      <c r="I13" s="13" t="s">
        <v>199</v>
      </c>
      <c r="J13" s="13"/>
      <c r="K13" s="78">
        <f>IF('Data Sheet'!V17="Case Weight (kgs)",'Data Sheet'!V22*2.20462,'Data Sheet'!V22)</f>
        <v>26</v>
      </c>
      <c r="L13" s="79" t="s">
        <v>200</v>
      </c>
      <c r="M13" s="80"/>
      <c r="N13" s="78">
        <f>IF('Data Sheet'!W17="Item Weight (kgs)",'Data Sheet'!W22*2.20462,'Data Sheet'!W22)</f>
        <v>12.1</v>
      </c>
      <c r="O13" s="81"/>
    </row>
    <row r="14" s="5" customFormat="1" ht="20.1" customHeight="1" spans="1:15">
      <c r="A14" s="13" t="s">
        <v>168</v>
      </c>
      <c r="B14" s="13"/>
      <c r="C14" s="25" t="str">
        <f>'Data Sheet'!$D$22</f>
        <v>Blue</v>
      </c>
      <c r="D14" s="25"/>
      <c r="E14" s="25"/>
      <c r="F14" s="25"/>
      <c r="G14" s="25"/>
      <c r="H14" s="25"/>
      <c r="I14" s="82" t="s">
        <v>201</v>
      </c>
      <c r="J14" s="83"/>
      <c r="K14" s="84">
        <f>'Data Sheet'!$AA$22</f>
        <v>500</v>
      </c>
      <c r="L14" s="85"/>
      <c r="M14" s="85"/>
      <c r="N14" s="85"/>
      <c r="O14" s="86"/>
    </row>
    <row r="15" s="1" customFormat="1" ht="20.1" customHeight="1" spans="1:15">
      <c r="A15" s="13" t="s">
        <v>202</v>
      </c>
      <c r="B15" s="13"/>
      <c r="C15" s="26" t="str">
        <f>'Data Sheet'!$E$22</f>
        <v>EA</v>
      </c>
      <c r="D15" s="26"/>
      <c r="E15" s="27"/>
      <c r="F15" s="27"/>
      <c r="G15" s="27"/>
      <c r="H15" s="27"/>
      <c r="I15" s="48" t="s">
        <v>203</v>
      </c>
      <c r="J15" s="48"/>
      <c r="K15" s="19" t="str">
        <f>'Data Sheet'!$F$22</f>
        <v>Bubble bag+Styrofoam+Carton</v>
      </c>
      <c r="L15" s="20"/>
      <c r="M15" s="20"/>
      <c r="N15" s="20"/>
      <c r="O15" s="21"/>
    </row>
    <row r="16" s="1" customFormat="1" ht="20.1" customHeight="1" spans="1:15">
      <c r="A16" s="13" t="s">
        <v>204</v>
      </c>
      <c r="B16" s="13"/>
      <c r="C16" s="28">
        <f>IF('Data Sheet'!$L$18="(IN INCHES)",'Data Sheet'!L$22,'Data Sheet'!L$22*0.393701)</f>
        <v>47.64</v>
      </c>
      <c r="D16" s="28">
        <f>IF('Data Sheet'!$L$18="(IN INCHES)",'Data Sheet'!M$22,'Data Sheet'!M$22*0.393701)</f>
        <v>6.5</v>
      </c>
      <c r="E16" s="28">
        <f>IF('Data Sheet'!$L$18="(IN INCHES)",'Data Sheet'!N$22,'Data Sheet'!N$22*0.393701)</f>
        <v>17.13</v>
      </c>
      <c r="F16" s="29" t="s">
        <v>205</v>
      </c>
      <c r="G16" s="30"/>
      <c r="H16" s="31"/>
      <c r="I16" s="48" t="s">
        <v>206</v>
      </c>
      <c r="J16" s="48"/>
      <c r="K16" s="19" t="str">
        <f>'Data Sheet'!$AB$22</f>
        <v>60Days</v>
      </c>
      <c r="L16" s="20"/>
      <c r="M16" s="20"/>
      <c r="N16" s="20"/>
      <c r="O16" s="21"/>
    </row>
    <row r="17" s="1" customFormat="1" ht="20.1" customHeight="1" spans="1:15">
      <c r="A17" s="13" t="s">
        <v>207</v>
      </c>
      <c r="B17" s="13"/>
      <c r="C17" s="28">
        <f>IF('Data Sheet'!$L$18="(IN INCHES)",'Data Sheet'!O$22,'Data Sheet'!O$22*0.393701)</f>
        <v>0</v>
      </c>
      <c r="D17" s="28">
        <f>IF('Data Sheet'!$L$18="(IN INCHES)",'Data Sheet'!P$22,'Data Sheet'!P$22*0.393701)</f>
        <v>0</v>
      </c>
      <c r="E17" s="28">
        <f>IF('Data Sheet'!$L$18="(IN INCHES)",'Data Sheet'!Q$22,'Data Sheet'!Q$22*0.393701)</f>
        <v>0</v>
      </c>
      <c r="F17" s="29" t="s">
        <v>205</v>
      </c>
      <c r="G17" s="30"/>
      <c r="H17" s="31"/>
      <c r="I17" s="48" t="s">
        <v>208</v>
      </c>
      <c r="J17" s="48"/>
      <c r="K17" s="87" t="str">
        <f>'Data Sheet'!$AC$22</f>
        <v>No</v>
      </c>
      <c r="L17" s="88" t="s">
        <v>83</v>
      </c>
      <c r="M17" s="88"/>
      <c r="N17" s="89" t="str">
        <f>'Data Sheet'!$AD$22</f>
        <v>No</v>
      </c>
      <c r="O17" s="90"/>
    </row>
    <row r="18" s="1" customFormat="1" ht="20.1" customHeight="1" spans="1:15">
      <c r="A18" s="13" t="s">
        <v>209</v>
      </c>
      <c r="B18" s="13"/>
      <c r="C18" s="28">
        <f>IF('Data Sheet'!$L$18="(IN INCHES)",'Data Sheet'!R$22,'Data Sheet'!R$22*0.393701)</f>
        <v>44</v>
      </c>
      <c r="D18" s="28">
        <f>IF('Data Sheet'!$L$18="(IN INCHES)",'Data Sheet'!S$22,'Data Sheet'!S$22*0.393701)</f>
        <v>13</v>
      </c>
      <c r="E18" s="28">
        <f>IF('Data Sheet'!$L$18="(IN INCHES)",'Data Sheet'!T$22,'Data Sheet'!T$22*0.393701)</f>
        <v>2</v>
      </c>
      <c r="F18" s="29" t="s">
        <v>205</v>
      </c>
      <c r="G18" s="30"/>
      <c r="H18" s="31"/>
      <c r="I18" s="13" t="s">
        <v>210</v>
      </c>
      <c r="J18" s="13"/>
      <c r="K18" s="91" t="str">
        <f>'Data Sheet'!$AE$22</f>
        <v>Quotation Only</v>
      </c>
      <c r="L18" s="92"/>
      <c r="M18" s="92"/>
      <c r="N18" s="92"/>
      <c r="O18" s="93"/>
    </row>
    <row r="19" s="1" customFormat="1" ht="15" customHeight="1" spans="1:14">
      <c r="A19" s="32"/>
      <c r="B19" s="33"/>
      <c r="C19" s="33"/>
      <c r="D19" s="33"/>
      <c r="E19" s="33"/>
      <c r="F19" s="33"/>
      <c r="G19" s="33"/>
      <c r="H19" s="33"/>
      <c r="I19" s="33"/>
      <c r="J19" s="33"/>
      <c r="K19" s="33"/>
      <c r="L19" s="33"/>
      <c r="M19" s="33"/>
      <c r="N19" s="33"/>
    </row>
    <row r="20" s="1" customFormat="1" ht="22.5" customHeight="1" spans="1:15">
      <c r="A20" s="34" t="s">
        <v>211</v>
      </c>
      <c r="B20" s="35"/>
      <c r="C20" s="36"/>
      <c r="D20" s="36"/>
      <c r="E20" s="36"/>
      <c r="F20" s="37"/>
      <c r="G20" s="38"/>
      <c r="H20" s="39"/>
      <c r="I20" s="39"/>
      <c r="J20" s="39"/>
      <c r="K20" s="39"/>
      <c r="L20" s="39"/>
      <c r="M20" s="39"/>
      <c r="N20" s="39"/>
      <c r="O20" s="94"/>
    </row>
    <row r="21" s="1" customFormat="1" ht="22.5" customHeight="1" spans="1:15">
      <c r="A21" s="40" t="s">
        <v>212</v>
      </c>
      <c r="B21" s="41"/>
      <c r="C21" s="42"/>
      <c r="D21" s="43"/>
      <c r="E21" s="44"/>
      <c r="F21" s="45"/>
      <c r="G21" s="46"/>
      <c r="H21" s="47"/>
      <c r="I21" s="47"/>
      <c r="J21" s="47"/>
      <c r="K21" s="47"/>
      <c r="L21" s="47"/>
      <c r="M21" s="47"/>
      <c r="N21" s="47"/>
      <c r="O21" s="95"/>
    </row>
    <row r="22" s="1" customFormat="1" ht="22.5" customHeight="1" spans="1:15">
      <c r="A22" s="48" t="s">
        <v>213</v>
      </c>
      <c r="B22" s="49"/>
      <c r="C22" s="50">
        <f>IF('Data Sheet'!$G$18="(H.K. $)",'Data Sheet'!G22/7.75,'Data Sheet'!G22)</f>
        <v>23</v>
      </c>
      <c r="D22" s="50"/>
      <c r="E22" s="51" t="str">
        <f>'Data Sheet'!H22</f>
        <v>/EA</v>
      </c>
      <c r="F22" s="47"/>
      <c r="G22" s="46"/>
      <c r="H22" s="47"/>
      <c r="I22" s="47"/>
      <c r="J22" s="47"/>
      <c r="K22" s="47"/>
      <c r="L22" s="47"/>
      <c r="M22" s="47"/>
      <c r="N22" s="47"/>
      <c r="O22" s="95"/>
    </row>
    <row r="23" ht="22.5" customHeight="1" spans="1:15">
      <c r="A23" s="52" t="s">
        <v>214</v>
      </c>
      <c r="B23" s="53"/>
      <c r="C23" s="54">
        <f>'Data Sheet'!$AP$22</f>
        <v>4.22086471354167</v>
      </c>
      <c r="D23" s="54"/>
      <c r="E23" s="55"/>
      <c r="F23" s="45"/>
      <c r="G23" s="46"/>
      <c r="H23" s="47"/>
      <c r="I23" s="47"/>
      <c r="J23" s="47"/>
      <c r="K23" s="47"/>
      <c r="L23" s="47"/>
      <c r="M23" s="47"/>
      <c r="N23" s="47"/>
      <c r="O23" s="96"/>
    </row>
    <row r="24" s="1" customFormat="1" ht="22.5" customHeight="1" spans="1:15">
      <c r="A24" s="48" t="s">
        <v>215</v>
      </c>
      <c r="B24" s="48"/>
      <c r="C24" s="56"/>
      <c r="D24" s="56"/>
      <c r="E24" s="56"/>
      <c r="F24" s="57"/>
      <c r="G24" s="46"/>
      <c r="H24" s="47"/>
      <c r="I24" s="47"/>
      <c r="J24" s="47"/>
      <c r="K24" s="47"/>
      <c r="L24" s="47"/>
      <c r="M24" s="47"/>
      <c r="N24" s="47"/>
      <c r="O24" s="95"/>
    </row>
    <row r="25" s="1" customFormat="1" ht="22.5" customHeight="1" spans="1:15">
      <c r="A25" s="52" t="s">
        <v>216</v>
      </c>
      <c r="B25" s="52"/>
      <c r="C25" s="54">
        <f>'Data Sheet'!AR22</f>
        <v>27.2208647135417</v>
      </c>
      <c r="D25" s="54"/>
      <c r="E25" s="54"/>
      <c r="F25" s="45"/>
      <c r="G25" s="46"/>
      <c r="H25" s="47"/>
      <c r="I25" s="47"/>
      <c r="J25" s="47"/>
      <c r="K25" s="47"/>
      <c r="L25" s="47"/>
      <c r="M25" s="47"/>
      <c r="N25" s="47"/>
      <c r="O25" s="95"/>
    </row>
    <row r="26" s="1" customFormat="1" ht="22.5" customHeight="1" spans="1:15">
      <c r="A26" s="52" t="s">
        <v>217</v>
      </c>
      <c r="B26" s="53"/>
      <c r="C26" s="58"/>
      <c r="D26" s="58"/>
      <c r="E26" s="59"/>
      <c r="F26" s="45"/>
      <c r="G26" s="46"/>
      <c r="H26" s="47"/>
      <c r="I26" s="47"/>
      <c r="J26" s="47"/>
      <c r="K26" s="47"/>
      <c r="L26" s="47"/>
      <c r="M26" s="47"/>
      <c r="N26" s="47"/>
      <c r="O26" s="95"/>
    </row>
    <row r="27" s="1" customFormat="1" ht="22.5" customHeight="1" spans="1:15">
      <c r="A27" s="40" t="s">
        <v>218</v>
      </c>
      <c r="B27" s="100"/>
      <c r="C27" s="101">
        <f>IFERROR(1-(C25/C26),)</f>
        <v>0</v>
      </c>
      <c r="D27" s="101"/>
      <c r="E27" s="101"/>
      <c r="F27" s="45"/>
      <c r="G27" s="46"/>
      <c r="H27" s="47"/>
      <c r="I27" s="47"/>
      <c r="J27" s="47"/>
      <c r="K27" s="47"/>
      <c r="L27" s="47"/>
      <c r="M27" s="47"/>
      <c r="N27" s="47"/>
      <c r="O27" s="95"/>
    </row>
    <row r="28" ht="22.5" customHeight="1" spans="1:15">
      <c r="A28" s="9" t="s">
        <v>219</v>
      </c>
      <c r="B28" s="9"/>
      <c r="C28" s="36"/>
      <c r="D28" s="36"/>
      <c r="E28" s="36"/>
      <c r="F28" s="45"/>
      <c r="G28" s="46"/>
      <c r="H28" s="47"/>
      <c r="I28" s="47"/>
      <c r="M28" s="47"/>
      <c r="N28" s="47"/>
      <c r="O28" s="96"/>
    </row>
    <row r="29" ht="22.5" customHeight="1" spans="1:15">
      <c r="A29" s="48" t="s">
        <v>220</v>
      </c>
      <c r="B29" s="48"/>
      <c r="C29" s="63">
        <f>'Data Sheet'!$K$22</f>
        <v>0</v>
      </c>
      <c r="D29" s="63"/>
      <c r="E29" s="63"/>
      <c r="F29" s="45"/>
      <c r="G29" s="46"/>
      <c r="H29" s="47"/>
      <c r="I29" s="47"/>
      <c r="J29" s="47"/>
      <c r="K29" s="47"/>
      <c r="L29" s="47"/>
      <c r="M29" s="47"/>
      <c r="N29" s="47"/>
      <c r="O29" s="96"/>
    </row>
    <row r="30" ht="22.5" customHeight="1" spans="1:15">
      <c r="A30" s="48" t="s">
        <v>221</v>
      </c>
      <c r="B30" s="48"/>
      <c r="C30" s="63">
        <f>'Data Sheet'!$J$22</f>
        <v>0</v>
      </c>
      <c r="D30" s="63"/>
      <c r="E30" s="63"/>
      <c r="F30" s="45"/>
      <c r="G30" s="46"/>
      <c r="H30" s="47"/>
      <c r="I30" s="47"/>
      <c r="J30" s="47"/>
      <c r="K30" s="47"/>
      <c r="L30" s="47"/>
      <c r="M30" s="47"/>
      <c r="N30" s="47"/>
      <c r="O30" s="96"/>
    </row>
    <row r="31" ht="22.5" customHeight="1" spans="1:15">
      <c r="A31" s="48" t="s">
        <v>222</v>
      </c>
      <c r="B31" s="48"/>
      <c r="C31" s="63">
        <f>'Data Sheet'!$I$22</f>
        <v>2</v>
      </c>
      <c r="D31" s="63"/>
      <c r="E31" s="63"/>
      <c r="F31" s="64"/>
      <c r="G31" s="46"/>
      <c r="H31" s="47"/>
      <c r="I31" s="47"/>
      <c r="J31" s="47"/>
      <c r="K31" s="47"/>
      <c r="L31" s="47"/>
      <c r="M31" s="47"/>
      <c r="N31" s="47"/>
      <c r="O31" s="96"/>
    </row>
    <row r="32" ht="22.5" customHeight="1" spans="1:15">
      <c r="A32" s="48" t="s">
        <v>223</v>
      </c>
      <c r="B32" s="48"/>
      <c r="C32" s="65">
        <f>'Data Sheet'!$U$22</f>
        <v>3.06971979166667</v>
      </c>
      <c r="D32" s="65"/>
      <c r="E32" s="65"/>
      <c r="F32" s="45"/>
      <c r="G32" s="46"/>
      <c r="H32" s="47"/>
      <c r="I32" s="47"/>
      <c r="J32" s="47"/>
      <c r="K32" s="47"/>
      <c r="L32" s="47"/>
      <c r="M32" s="47"/>
      <c r="N32" s="47"/>
      <c r="O32" s="96"/>
    </row>
    <row r="33" ht="22.5" customHeight="1" spans="1:15">
      <c r="A33" s="52" t="s">
        <v>224</v>
      </c>
      <c r="B33" s="53"/>
      <c r="C33" s="66">
        <f>'Data Sheet'!$AO$22</f>
        <v>2.75</v>
      </c>
      <c r="D33" s="66"/>
      <c r="E33" s="67"/>
      <c r="F33" s="45"/>
      <c r="G33" s="46"/>
      <c r="H33" s="47"/>
      <c r="I33" s="47"/>
      <c r="J33" s="47"/>
      <c r="K33" s="47"/>
      <c r="L33" s="47"/>
      <c r="M33" s="47"/>
      <c r="N33" s="47"/>
      <c r="O33" s="96"/>
    </row>
    <row r="34" ht="23.25" customHeight="1" spans="1:15">
      <c r="A34" s="68">
        <f>'Data Sheet'!$AF$22</f>
        <v>0</v>
      </c>
      <c r="B34" s="68"/>
      <c r="C34" s="69"/>
      <c r="D34" s="69"/>
      <c r="E34" s="69"/>
      <c r="F34" s="45"/>
      <c r="G34" s="102"/>
      <c r="O34" s="96"/>
    </row>
    <row r="35" ht="23.25" customHeight="1" spans="1:15">
      <c r="A35" s="68">
        <f>'Data Sheet'!$AG$22</f>
        <v>0</v>
      </c>
      <c r="B35" s="68"/>
      <c r="C35" s="68"/>
      <c r="D35" s="68"/>
      <c r="E35" s="68"/>
      <c r="F35" s="2"/>
      <c r="G35" s="70"/>
      <c r="H35" s="71"/>
      <c r="I35" s="71"/>
      <c r="J35" s="71"/>
      <c r="K35" s="71"/>
      <c r="L35" s="71"/>
      <c r="M35" s="71"/>
      <c r="N35" s="71"/>
      <c r="O35" s="97"/>
    </row>
    <row r="36" ht="15" customHeight="1" spans="1:14">
      <c r="A36" s="2"/>
      <c r="B36" s="2"/>
      <c r="C36" s="2"/>
      <c r="D36" s="2"/>
      <c r="E36" s="2"/>
      <c r="F36" s="2"/>
      <c r="G36" s="2"/>
      <c r="H36" s="2"/>
      <c r="I36" s="2"/>
      <c r="J36" s="2"/>
      <c r="K36" s="2"/>
      <c r="L36" s="2"/>
      <c r="M36" s="2"/>
      <c r="N36" s="2"/>
    </row>
    <row r="37" ht="15" customHeight="1" spans="1:9">
      <c r="A37" s="2"/>
      <c r="B37" s="2"/>
      <c r="C37" s="2"/>
      <c r="D37" s="2"/>
      <c r="E37" s="2"/>
      <c r="F37" s="2"/>
      <c r="G37" s="2"/>
      <c r="H37" s="2"/>
      <c r="I37" s="2"/>
    </row>
    <row r="38" ht="15" customHeight="1" spans="1:9">
      <c r="A38" s="2"/>
      <c r="B38" s="2"/>
      <c r="C38" s="2"/>
      <c r="D38" s="2"/>
      <c r="E38" s="2"/>
      <c r="F38" s="2"/>
      <c r="G38" s="2"/>
      <c r="H38" s="2"/>
      <c r="I38" s="2"/>
    </row>
    <row r="39" ht="15" customHeight="1" spans="2:9">
      <c r="B39" s="2"/>
      <c r="C39" s="2"/>
      <c r="D39" s="2"/>
      <c r="E39" s="2"/>
      <c r="F39" s="2"/>
      <c r="G39" s="2"/>
      <c r="H39" s="2"/>
      <c r="I39" s="2"/>
    </row>
    <row r="40" ht="15" customHeight="1" spans="2:9">
      <c r="B40" s="2"/>
      <c r="C40" s="2"/>
      <c r="D40" s="2"/>
      <c r="E40" s="2"/>
      <c r="F40" s="2"/>
      <c r="I40" s="2"/>
    </row>
    <row r="41" ht="15" customHeight="1" spans="6:6">
      <c r="F41" s="2"/>
    </row>
    <row r="42" ht="15" customHeight="1" spans="6:6">
      <c r="F42" s="2"/>
    </row>
  </sheetData>
  <sheetProtection sheet="1" selectLockedCells="1" scenarios="1"/>
  <mergeCells count="97">
    <mergeCell ref="A1:O1"/>
    <mergeCell ref="A2:O2"/>
    <mergeCell ref="A3:B3"/>
    <mergeCell ref="C3:H3"/>
    <mergeCell ref="I3:J3"/>
    <mergeCell ref="K3:O3"/>
    <mergeCell ref="A4:B4"/>
    <mergeCell ref="C4:H4"/>
    <mergeCell ref="I4:J4"/>
    <mergeCell ref="K4:O4"/>
    <mergeCell ref="A5:B5"/>
    <mergeCell ref="C5:H5"/>
    <mergeCell ref="I5:J5"/>
    <mergeCell ref="K5:O5"/>
    <mergeCell ref="A6:B6"/>
    <mergeCell ref="C6:H6"/>
    <mergeCell ref="I6:J6"/>
    <mergeCell ref="K6:O6"/>
    <mergeCell ref="A7:B7"/>
    <mergeCell ref="C7:H7"/>
    <mergeCell ref="I7:J7"/>
    <mergeCell ref="K7:O7"/>
    <mergeCell ref="A8:B8"/>
    <mergeCell ref="C8:H8"/>
    <mergeCell ref="I8:J8"/>
    <mergeCell ref="K8:O8"/>
    <mergeCell ref="A9:B9"/>
    <mergeCell ref="C9:H9"/>
    <mergeCell ref="I9:J9"/>
    <mergeCell ref="K9:O9"/>
    <mergeCell ref="A10:B10"/>
    <mergeCell ref="C10:H10"/>
    <mergeCell ref="I10:J10"/>
    <mergeCell ref="K10:O10"/>
    <mergeCell ref="A11:B11"/>
    <mergeCell ref="C11:H11"/>
    <mergeCell ref="I11:J11"/>
    <mergeCell ref="K11:O11"/>
    <mergeCell ref="A12:B12"/>
    <mergeCell ref="C12:H12"/>
    <mergeCell ref="I12:J12"/>
    <mergeCell ref="K12:O12"/>
    <mergeCell ref="A13:B13"/>
    <mergeCell ref="C13:H13"/>
    <mergeCell ref="I13:J13"/>
    <mergeCell ref="L13:M13"/>
    <mergeCell ref="N13:O13"/>
    <mergeCell ref="A14:B14"/>
    <mergeCell ref="C14:H14"/>
    <mergeCell ref="I14:J14"/>
    <mergeCell ref="K14:O14"/>
    <mergeCell ref="A15:B15"/>
    <mergeCell ref="C15:H15"/>
    <mergeCell ref="I15:J15"/>
    <mergeCell ref="K15:O15"/>
    <mergeCell ref="A16:B16"/>
    <mergeCell ref="F16:H16"/>
    <mergeCell ref="I16:J16"/>
    <mergeCell ref="K16:O16"/>
    <mergeCell ref="A17:B17"/>
    <mergeCell ref="F17:H17"/>
    <mergeCell ref="I17:J17"/>
    <mergeCell ref="L17:M17"/>
    <mergeCell ref="N17:O17"/>
    <mergeCell ref="A18:B18"/>
    <mergeCell ref="F18:H18"/>
    <mergeCell ref="I18:J18"/>
    <mergeCell ref="K18:O18"/>
    <mergeCell ref="A20:B20"/>
    <mergeCell ref="A21:B21"/>
    <mergeCell ref="C21:E21"/>
    <mergeCell ref="A22:B22"/>
    <mergeCell ref="C22:D22"/>
    <mergeCell ref="A23:B23"/>
    <mergeCell ref="C23:E23"/>
    <mergeCell ref="A24:B24"/>
    <mergeCell ref="C24:E24"/>
    <mergeCell ref="A25:B25"/>
    <mergeCell ref="C25:E25"/>
    <mergeCell ref="A26:B26"/>
    <mergeCell ref="C26:E26"/>
    <mergeCell ref="A27:B27"/>
    <mergeCell ref="C27:E27"/>
    <mergeCell ref="A28:B28"/>
    <mergeCell ref="C28:E28"/>
    <mergeCell ref="A29:B29"/>
    <mergeCell ref="C29:E29"/>
    <mergeCell ref="A30:B30"/>
    <mergeCell ref="C30:E30"/>
    <mergeCell ref="A31:B31"/>
    <mergeCell ref="C31:E31"/>
    <mergeCell ref="A32:B32"/>
    <mergeCell ref="C32:E32"/>
    <mergeCell ref="A33:B33"/>
    <mergeCell ref="C33:E33"/>
    <mergeCell ref="A34:E34"/>
    <mergeCell ref="A35:E35"/>
  </mergeCells>
  <conditionalFormatting sqref="C12:H12">
    <cfRule type="cellIs" dxfId="32" priority="1" stopIfTrue="1" operator="between">
      <formula>0</formula>
      <formula>0</formula>
    </cfRule>
  </conditionalFormatting>
  <conditionalFormatting sqref="K12:O12">
    <cfRule type="cellIs" dxfId="33" priority="2" stopIfTrue="1" operator="between">
      <formula>0</formula>
      <formula>0</formula>
    </cfRule>
  </conditionalFormatting>
  <conditionalFormatting sqref="N17:O17">
    <cfRule type="cellIs" dxfId="34" priority="3" stopIfTrue="1" operator="between">
      <formula>0</formula>
      <formula>0</formula>
    </cfRule>
  </conditionalFormatting>
  <conditionalFormatting sqref="C24:E24">
    <cfRule type="cellIs" dxfId="35" priority="4" stopIfTrue="1" operator="between">
      <formula>0</formula>
      <formula>0</formula>
    </cfRule>
  </conditionalFormatting>
  <printOptions horizontalCentered="1"/>
  <pageMargins left="0.249305555555556" right="0.249305555555556" top="0.499305555555556" bottom="0.499305555555556" header="0.249305555555556" footer="0.249305555555556"/>
  <pageSetup paperSize="1" scale="72" orientation="landscape"/>
  <headerFooter>
    <oddFooter>&amp;C&amp;"宋体,常规"&amp;12Item 2&amp;R&amp;"宋体,常规"&amp;12&amp;F</oddFooter>
  </headerFooter>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O42"/>
  <sheetViews>
    <sheetView zoomScale="75" zoomScaleNormal="75" topLeftCell="A10" workbookViewId="0">
      <selection activeCell="K14" sqref="K14:O14"/>
    </sheetView>
  </sheetViews>
  <sheetFormatPr defaultColWidth="9.14285714285714" defaultRowHeight="12.75"/>
  <cols>
    <col min="1" max="1" width="17" style="6" customWidth="1"/>
    <col min="2" max="2" width="18.1428571428571" style="6" customWidth="1"/>
    <col min="3" max="4" width="13.5714285714286" style="6" customWidth="1"/>
    <col min="5" max="5" width="13.2857142857143" style="6" customWidth="1"/>
    <col min="6" max="6" width="6.57142857142857" style="6" customWidth="1"/>
    <col min="7" max="7" width="3.28571428571429" style="6" customWidth="1"/>
    <col min="8" max="8" width="9.28571428571429" style="6" customWidth="1"/>
    <col min="9" max="9" width="11.1428571428571" style="6" customWidth="1"/>
    <col min="10" max="10" width="13.1428571428571" style="6" customWidth="1"/>
    <col min="11" max="11" width="13.8571428571429" style="6" customWidth="1"/>
    <col min="12" max="12" width="13.1428571428571" style="6" customWidth="1"/>
    <col min="13" max="13" width="11.8571428571429" style="6" customWidth="1"/>
    <col min="14" max="14" width="13.5714285714286" style="6" customWidth="1"/>
    <col min="15" max="15" width="12" style="6" customWidth="1"/>
    <col min="16" max="16384" width="9.14285714285714" style="6"/>
  </cols>
  <sheetData>
    <row r="1" s="1" customFormat="1" ht="36" customHeight="1" spans="1:15">
      <c r="A1" s="7" t="s">
        <v>180</v>
      </c>
      <c r="B1" s="7"/>
      <c r="C1" s="7"/>
      <c r="D1" s="7"/>
      <c r="E1" s="7"/>
      <c r="F1" s="7"/>
      <c r="G1" s="7"/>
      <c r="H1" s="7"/>
      <c r="I1" s="7"/>
      <c r="J1" s="7"/>
      <c r="K1" s="7"/>
      <c r="L1" s="7"/>
      <c r="M1" s="7"/>
      <c r="N1" s="7"/>
      <c r="O1" s="7"/>
    </row>
    <row r="2" s="2" customFormat="1" ht="24.75" customHeight="1" spans="1:15">
      <c r="A2" s="8" t="s">
        <v>181</v>
      </c>
      <c r="B2" s="8"/>
      <c r="C2" s="8"/>
      <c r="D2" s="8"/>
      <c r="E2" s="8"/>
      <c r="F2" s="8"/>
      <c r="G2" s="8"/>
      <c r="H2" s="8"/>
      <c r="I2" s="8"/>
      <c r="J2" s="8"/>
      <c r="K2" s="8"/>
      <c r="L2" s="8"/>
      <c r="M2" s="8"/>
      <c r="N2" s="8"/>
      <c r="O2" s="8"/>
    </row>
    <row r="3" s="1" customFormat="1" ht="20.1" customHeight="1" spans="1:15">
      <c r="A3" s="9" t="s">
        <v>182</v>
      </c>
      <c r="B3" s="9"/>
      <c r="C3" s="10"/>
      <c r="D3" s="11"/>
      <c r="E3" s="11"/>
      <c r="F3" s="11"/>
      <c r="G3" s="11"/>
      <c r="H3" s="12"/>
      <c r="I3" s="9" t="s">
        <v>183</v>
      </c>
      <c r="J3" s="9"/>
      <c r="K3" s="72"/>
      <c r="L3" s="73"/>
      <c r="M3" s="73"/>
      <c r="N3" s="73"/>
      <c r="O3" s="74"/>
    </row>
    <row r="4" s="1" customFormat="1" ht="20.1" customHeight="1" spans="1:15">
      <c r="A4" s="13" t="s">
        <v>184</v>
      </c>
      <c r="B4" s="13"/>
      <c r="C4" s="14" t="str">
        <f>'Data Sheet'!B3</f>
        <v>FUZHOU YUNFEI HOME DECOR CO.,LTD</v>
      </c>
      <c r="D4" s="14"/>
      <c r="E4" s="14"/>
      <c r="F4" s="14"/>
      <c r="G4" s="14"/>
      <c r="H4" s="15"/>
      <c r="I4" s="13" t="s">
        <v>185</v>
      </c>
      <c r="J4" s="13"/>
      <c r="K4" s="75">
        <f>'Data Sheet'!B9</f>
        <v>42090</v>
      </c>
      <c r="L4" s="76"/>
      <c r="M4" s="76"/>
      <c r="N4" s="76"/>
      <c r="O4" s="77"/>
    </row>
    <row r="5" s="3" customFormat="1" ht="20.1" customHeight="1" spans="1:15">
      <c r="A5" s="13" t="s">
        <v>186</v>
      </c>
      <c r="B5" s="16"/>
      <c r="C5" s="14" t="str">
        <f>'Data Sheet'!B4</f>
        <v>Sarah Ou</v>
      </c>
      <c r="D5" s="14"/>
      <c r="E5" s="14"/>
      <c r="F5" s="14"/>
      <c r="G5" s="14"/>
      <c r="H5" s="15"/>
      <c r="I5" s="13" t="s">
        <v>187</v>
      </c>
      <c r="J5" s="13"/>
      <c r="K5" s="75" t="str">
        <f>'Data Sheet'!B10</f>
        <v>sarah@yunfei.com.cn</v>
      </c>
      <c r="L5" s="76"/>
      <c r="M5" s="76"/>
      <c r="N5" s="76"/>
      <c r="O5" s="77"/>
    </row>
    <row r="6" s="3" customFormat="1" ht="20.1" customHeight="1" spans="1:15">
      <c r="A6" s="13" t="s">
        <v>38</v>
      </c>
      <c r="B6" s="16"/>
      <c r="C6" s="14" t="str">
        <f>'Data Sheet'!B5</f>
        <v>NIUTOUSHAN INDUSTRIAL ZONE,HONGWEI,MINHOU,FUZHOU,FUJIAN,CHINA</v>
      </c>
      <c r="D6" s="14"/>
      <c r="E6" s="14"/>
      <c r="F6" s="14"/>
      <c r="G6" s="14"/>
      <c r="H6" s="15"/>
      <c r="I6" s="13" t="s">
        <v>188</v>
      </c>
      <c r="J6" s="13"/>
      <c r="K6" s="75" t="str">
        <f>'Data Sheet'!B11</f>
        <v>lyonyunfei@vip.163.com</v>
      </c>
      <c r="L6" s="76"/>
      <c r="M6" s="76"/>
      <c r="N6" s="76"/>
      <c r="O6" s="77"/>
    </row>
    <row r="7" s="3" customFormat="1" ht="20.1" customHeight="1" spans="1:15">
      <c r="A7" s="13" t="s">
        <v>40</v>
      </c>
      <c r="B7" s="16"/>
      <c r="C7" s="14">
        <f>'Data Sheet'!B6</f>
        <v>0</v>
      </c>
      <c r="D7" s="14"/>
      <c r="E7" s="14"/>
      <c r="F7" s="14"/>
      <c r="G7" s="14"/>
      <c r="H7" s="15"/>
      <c r="I7" s="13" t="s">
        <v>189</v>
      </c>
      <c r="J7" s="13"/>
      <c r="K7" s="19" t="str">
        <f>'Data Sheet'!B12</f>
        <v>0086-591-62099910</v>
      </c>
      <c r="L7" s="20"/>
      <c r="M7" s="20"/>
      <c r="N7" s="20"/>
      <c r="O7" s="21"/>
    </row>
    <row r="8" s="3" customFormat="1" ht="20.1" customHeight="1" spans="1:15">
      <c r="A8" s="13" t="s">
        <v>41</v>
      </c>
      <c r="B8" s="16"/>
      <c r="C8" s="14">
        <f>'Data Sheet'!B7</f>
        <v>0</v>
      </c>
      <c r="D8" s="14"/>
      <c r="E8" s="14"/>
      <c r="F8" s="14"/>
      <c r="G8" s="14"/>
      <c r="H8" s="15"/>
      <c r="I8" s="13" t="s">
        <v>190</v>
      </c>
      <c r="J8" s="13"/>
      <c r="K8" s="19" t="str">
        <f>'Data Sheet'!B13</f>
        <v>0086-591-22976113</v>
      </c>
      <c r="L8" s="20"/>
      <c r="M8" s="20"/>
      <c r="N8" s="20"/>
      <c r="O8" s="21"/>
    </row>
    <row r="9" s="3" customFormat="1" ht="20.1" customHeight="1" spans="1:15">
      <c r="A9" s="13" t="s">
        <v>42</v>
      </c>
      <c r="B9" s="16"/>
      <c r="C9" s="14">
        <f>'Data Sheet'!B8</f>
        <v>0</v>
      </c>
      <c r="D9" s="14"/>
      <c r="E9" s="14"/>
      <c r="F9" s="14"/>
      <c r="G9" s="14"/>
      <c r="H9" s="15"/>
      <c r="I9" s="13" t="s">
        <v>191</v>
      </c>
      <c r="J9" s="13"/>
      <c r="K9" s="75" t="str">
        <f>'Data Sheet'!B15</f>
        <v>T/T</v>
      </c>
      <c r="L9" s="76"/>
      <c r="M9" s="76"/>
      <c r="N9" s="76"/>
      <c r="O9" s="77"/>
    </row>
    <row r="10" s="3" customFormat="1" ht="20.1" customHeight="1" spans="1:15">
      <c r="A10" s="13" t="s">
        <v>192</v>
      </c>
      <c r="B10" s="13"/>
      <c r="C10" s="17" t="str">
        <f>'Data Sheet'!B23</f>
        <v>15A5329</v>
      </c>
      <c r="D10" s="17"/>
      <c r="E10" s="17"/>
      <c r="F10" s="17"/>
      <c r="G10" s="17"/>
      <c r="H10" s="17"/>
      <c r="I10" s="13" t="s">
        <v>193</v>
      </c>
      <c r="J10" s="13"/>
      <c r="K10" s="75" t="str">
        <f>'Data Sheet'!X23</f>
        <v>Fuzhou</v>
      </c>
      <c r="L10" s="76"/>
      <c r="M10" s="76"/>
      <c r="N10" s="76"/>
      <c r="O10" s="77"/>
    </row>
    <row r="11" s="3" customFormat="1" ht="20.1" customHeight="1" spans="1:15">
      <c r="A11" s="9" t="s">
        <v>194</v>
      </c>
      <c r="B11" s="9"/>
      <c r="C11" s="18"/>
      <c r="D11" s="18"/>
      <c r="E11" s="18"/>
      <c r="F11" s="18"/>
      <c r="G11" s="18"/>
      <c r="H11" s="18"/>
      <c r="I11" s="13" t="s">
        <v>195</v>
      </c>
      <c r="J11" s="13"/>
      <c r="K11" s="75" t="str">
        <f>'Data Sheet'!B14</f>
        <v>China</v>
      </c>
      <c r="L11" s="76"/>
      <c r="M11" s="76"/>
      <c r="N11" s="76"/>
      <c r="O11" s="77"/>
    </row>
    <row r="12" s="2" customFormat="1" ht="35.25" customHeight="1" spans="1:15">
      <c r="A12" s="13" t="s">
        <v>196</v>
      </c>
      <c r="B12" s="13"/>
      <c r="C12" s="19" t="str">
        <f>'Data Sheet'!$Y$23</f>
        <v>PU30%，MDF15%,MIRROR55%</v>
      </c>
      <c r="D12" s="20"/>
      <c r="E12" s="20"/>
      <c r="F12" s="20"/>
      <c r="G12" s="20"/>
      <c r="H12" s="21"/>
      <c r="I12" s="48" t="s">
        <v>197</v>
      </c>
      <c r="J12" s="48"/>
      <c r="K12" s="19" t="str">
        <f>'Data Sheet'!Z23</f>
        <v>MDF</v>
      </c>
      <c r="L12" s="20"/>
      <c r="M12" s="20"/>
      <c r="N12" s="20"/>
      <c r="O12" s="21"/>
    </row>
    <row r="13" s="4" customFormat="1" ht="20.1" customHeight="1" spans="1:15">
      <c r="A13" s="13" t="s">
        <v>198</v>
      </c>
      <c r="B13" s="13"/>
      <c r="C13" s="22" t="str">
        <f>'Data Sheet'!$C$23</f>
        <v>Wood Framed wall mirror</v>
      </c>
      <c r="D13" s="23"/>
      <c r="E13" s="23"/>
      <c r="F13" s="23"/>
      <c r="G13" s="23"/>
      <c r="H13" s="24"/>
      <c r="I13" s="103" t="s">
        <v>199</v>
      </c>
      <c r="J13" s="104"/>
      <c r="K13" s="78">
        <f>IF('Data Sheet'!V17="Case Weight (kgs)",'Data Sheet'!V23*2.20462,'Data Sheet'!V23)</f>
        <v>26</v>
      </c>
      <c r="L13" s="79" t="s">
        <v>200</v>
      </c>
      <c r="M13" s="80"/>
      <c r="N13" s="78">
        <f>IF('Data Sheet'!W17="Item Weight (kgs)",'Data Sheet'!W23*2.20462,'Data Sheet'!W23)</f>
        <v>12.1</v>
      </c>
      <c r="O13" s="81"/>
    </row>
    <row r="14" s="5" customFormat="1" ht="20.1" customHeight="1" spans="1:15">
      <c r="A14" s="13" t="s">
        <v>168</v>
      </c>
      <c r="B14" s="13"/>
      <c r="C14" s="25" t="str">
        <f>'Data Sheet'!$D$23</f>
        <v>white</v>
      </c>
      <c r="D14" s="25"/>
      <c r="E14" s="25"/>
      <c r="F14" s="25"/>
      <c r="G14" s="25"/>
      <c r="H14" s="25"/>
      <c r="I14" s="82" t="s">
        <v>201</v>
      </c>
      <c r="J14" s="83"/>
      <c r="K14" s="84">
        <f>'Data Sheet'!$AA$23</f>
        <v>500</v>
      </c>
      <c r="L14" s="85"/>
      <c r="M14" s="85"/>
      <c r="N14" s="85"/>
      <c r="O14" s="86"/>
    </row>
    <row r="15" s="1" customFormat="1" ht="20.1" customHeight="1" spans="1:15">
      <c r="A15" s="13" t="s">
        <v>202</v>
      </c>
      <c r="B15" s="13"/>
      <c r="C15" s="26" t="str">
        <f>'Data Sheet'!$E$23</f>
        <v>EA</v>
      </c>
      <c r="D15" s="26"/>
      <c r="E15" s="27"/>
      <c r="F15" s="27"/>
      <c r="G15" s="27"/>
      <c r="H15" s="27"/>
      <c r="I15" s="48" t="s">
        <v>203</v>
      </c>
      <c r="J15" s="48"/>
      <c r="K15" s="19" t="str">
        <f>'Data Sheet'!$F$23</f>
        <v>Bubble bag+Styrofoam+Carton</v>
      </c>
      <c r="L15" s="20"/>
      <c r="M15" s="20"/>
      <c r="N15" s="20"/>
      <c r="O15" s="21"/>
    </row>
    <row r="16" s="1" customFormat="1" ht="20.1" customHeight="1" spans="1:15">
      <c r="A16" s="13" t="s">
        <v>204</v>
      </c>
      <c r="B16" s="13"/>
      <c r="C16" s="28">
        <f>IF('Data Sheet'!$L$18="(IN INCHES)",'Data Sheet'!L$23,'Data Sheet'!L$23*0.393701)</f>
        <v>47.64</v>
      </c>
      <c r="D16" s="28">
        <f>IF('Data Sheet'!$L$18="(IN INCHES)",'Data Sheet'!M$23,'Data Sheet'!M$23*0.393701)</f>
        <v>6.5</v>
      </c>
      <c r="E16" s="28">
        <f>IF('Data Sheet'!$L$18="(IN INCHES)",'Data Sheet'!N$23,'Data Sheet'!N$23*0.393701)</f>
        <v>17.13</v>
      </c>
      <c r="F16" s="29" t="s">
        <v>205</v>
      </c>
      <c r="G16" s="30"/>
      <c r="H16" s="31"/>
      <c r="I16" s="48" t="s">
        <v>206</v>
      </c>
      <c r="J16" s="48"/>
      <c r="K16" s="19" t="str">
        <f>'Data Sheet'!$AB$23</f>
        <v>60Days</v>
      </c>
      <c r="L16" s="20"/>
      <c r="M16" s="20"/>
      <c r="N16" s="20"/>
      <c r="O16" s="21"/>
    </row>
    <row r="17" s="1" customFormat="1" ht="20.1" customHeight="1" spans="1:15">
      <c r="A17" s="13" t="s">
        <v>207</v>
      </c>
      <c r="B17" s="13"/>
      <c r="C17" s="28">
        <f>IF('Data Sheet'!$L$18="(IN INCHES)",'Data Sheet'!O$23,'Data Sheet'!O$23*0.393701)</f>
        <v>0</v>
      </c>
      <c r="D17" s="28">
        <f>IF('Data Sheet'!$L$18="(IN INCHES)",'Data Sheet'!P$23,'Data Sheet'!P$23*0.393701)</f>
        <v>0</v>
      </c>
      <c r="E17" s="28">
        <f>IF('Data Sheet'!$L$18="(IN INCHES)",'Data Sheet'!Q$23,'Data Sheet'!Q$23*0.393701)</f>
        <v>0</v>
      </c>
      <c r="F17" s="29" t="s">
        <v>205</v>
      </c>
      <c r="G17" s="30"/>
      <c r="H17" s="31"/>
      <c r="I17" s="48" t="s">
        <v>208</v>
      </c>
      <c r="J17" s="48"/>
      <c r="K17" s="87" t="str">
        <f>'Data Sheet'!$AC$23</f>
        <v>No</v>
      </c>
      <c r="L17" s="88" t="s">
        <v>83</v>
      </c>
      <c r="M17" s="88"/>
      <c r="N17" s="89" t="str">
        <f>'Data Sheet'!$AD$23</f>
        <v>No</v>
      </c>
      <c r="O17" s="90"/>
    </row>
    <row r="18" s="1" customFormat="1" ht="20.1" customHeight="1" spans="1:15">
      <c r="A18" s="13" t="s">
        <v>209</v>
      </c>
      <c r="B18" s="13"/>
      <c r="C18" s="28">
        <f>IF('Data Sheet'!$L$18="(IN INCHES)",'Data Sheet'!R$23,'Data Sheet'!R$23*0.393701)</f>
        <v>44</v>
      </c>
      <c r="D18" s="28">
        <f>IF('Data Sheet'!$L$18="(IN INCHES)",'Data Sheet'!S$23,'Data Sheet'!S$23*0.393701)</f>
        <v>13</v>
      </c>
      <c r="E18" s="28">
        <f>IF('Data Sheet'!$L$18="(IN INCHES)",'Data Sheet'!T$23,'Data Sheet'!T$23*0.393701)</f>
        <v>2</v>
      </c>
      <c r="F18" s="29" t="s">
        <v>205</v>
      </c>
      <c r="G18" s="30"/>
      <c r="H18" s="31"/>
      <c r="I18" s="13" t="s">
        <v>210</v>
      </c>
      <c r="J18" s="13"/>
      <c r="K18" s="91" t="str">
        <f>'Data Sheet'!$AE$23</f>
        <v>Quotation Only</v>
      </c>
      <c r="L18" s="92"/>
      <c r="M18" s="92"/>
      <c r="N18" s="92"/>
      <c r="O18" s="93"/>
    </row>
    <row r="19" s="1" customFormat="1" ht="15" customHeight="1" spans="1:14">
      <c r="A19" s="32"/>
      <c r="B19" s="33"/>
      <c r="C19" s="33"/>
      <c r="D19" s="33"/>
      <c r="E19" s="33"/>
      <c r="F19" s="33"/>
      <c r="G19" s="33"/>
      <c r="H19" s="33"/>
      <c r="I19" s="33"/>
      <c r="J19" s="33"/>
      <c r="K19" s="33"/>
      <c r="L19" s="33"/>
      <c r="M19" s="33"/>
      <c r="N19" s="33"/>
    </row>
    <row r="20" s="1" customFormat="1" ht="22.5" customHeight="1" spans="1:15">
      <c r="A20" s="34" t="s">
        <v>211</v>
      </c>
      <c r="B20" s="35"/>
      <c r="C20" s="36"/>
      <c r="D20" s="36"/>
      <c r="E20" s="36"/>
      <c r="F20" s="37"/>
      <c r="G20" s="38"/>
      <c r="H20" s="39"/>
      <c r="I20" s="39"/>
      <c r="J20" s="39"/>
      <c r="K20" s="39"/>
      <c r="L20" s="39"/>
      <c r="M20" s="39"/>
      <c r="N20" s="39"/>
      <c r="O20" s="94"/>
    </row>
    <row r="21" s="1" customFormat="1" ht="22.5" customHeight="1" spans="1:15">
      <c r="A21" s="40" t="s">
        <v>212</v>
      </c>
      <c r="B21" s="41"/>
      <c r="C21" s="42"/>
      <c r="D21" s="43"/>
      <c r="E21" s="44"/>
      <c r="F21" s="45"/>
      <c r="G21" s="46"/>
      <c r="H21" s="47"/>
      <c r="I21" s="47"/>
      <c r="J21" s="47"/>
      <c r="K21" s="47"/>
      <c r="L21" s="47"/>
      <c r="M21" s="47"/>
      <c r="N21" s="47"/>
      <c r="O21" s="95"/>
    </row>
    <row r="22" s="1" customFormat="1" ht="22.5" customHeight="1" spans="1:15">
      <c r="A22" s="48" t="s">
        <v>213</v>
      </c>
      <c r="B22" s="49"/>
      <c r="C22" s="50">
        <f>IF('Data Sheet'!$G$18="(H.K. $)",'Data Sheet'!G23/7.75,'Data Sheet'!G23)</f>
        <v>23</v>
      </c>
      <c r="D22" s="50"/>
      <c r="E22" s="51" t="str">
        <f>'Data Sheet'!H23</f>
        <v>/EA</v>
      </c>
      <c r="F22" s="47"/>
      <c r="G22" s="46"/>
      <c r="H22" s="47"/>
      <c r="I22" s="47"/>
      <c r="J22" s="47"/>
      <c r="K22" s="47"/>
      <c r="L22" s="47"/>
      <c r="M22" s="47"/>
      <c r="N22" s="47"/>
      <c r="O22" s="95"/>
    </row>
    <row r="23" ht="22.5" customHeight="1" spans="1:15">
      <c r="A23" s="52" t="s">
        <v>214</v>
      </c>
      <c r="B23" s="53"/>
      <c r="C23" s="54">
        <f>'Data Sheet'!$AP$23</f>
        <v>4.22086471354167</v>
      </c>
      <c r="D23" s="54"/>
      <c r="E23" s="55"/>
      <c r="F23" s="45"/>
      <c r="G23" s="46"/>
      <c r="H23" s="47"/>
      <c r="I23" s="47"/>
      <c r="J23" s="47"/>
      <c r="K23" s="47"/>
      <c r="L23" s="47"/>
      <c r="M23" s="47"/>
      <c r="N23" s="47"/>
      <c r="O23" s="96"/>
    </row>
    <row r="24" s="1" customFormat="1" ht="22.5" customHeight="1" spans="1:15">
      <c r="A24" s="48" t="s">
        <v>215</v>
      </c>
      <c r="B24" s="48"/>
      <c r="C24" s="56"/>
      <c r="D24" s="56"/>
      <c r="E24" s="56"/>
      <c r="F24" s="57"/>
      <c r="G24" s="46"/>
      <c r="H24" s="47"/>
      <c r="I24" s="47"/>
      <c r="J24" s="47"/>
      <c r="K24" s="47"/>
      <c r="L24" s="47"/>
      <c r="M24" s="47"/>
      <c r="N24" s="47"/>
      <c r="O24" s="95"/>
    </row>
    <row r="25" s="1" customFormat="1" ht="22.5" customHeight="1" spans="1:15">
      <c r="A25" s="52" t="s">
        <v>216</v>
      </c>
      <c r="B25" s="52"/>
      <c r="C25" s="54">
        <f>'Data Sheet'!AR23</f>
        <v>27.2208647135417</v>
      </c>
      <c r="D25" s="54"/>
      <c r="E25" s="54"/>
      <c r="F25" s="45"/>
      <c r="G25" s="46"/>
      <c r="H25" s="47"/>
      <c r="I25" s="47"/>
      <c r="J25" s="47"/>
      <c r="K25" s="47"/>
      <c r="L25" s="47"/>
      <c r="M25" s="47"/>
      <c r="N25" s="47"/>
      <c r="O25" s="95"/>
    </row>
    <row r="26" s="1" customFormat="1" ht="22.5" customHeight="1" spans="1:15">
      <c r="A26" s="52" t="s">
        <v>217</v>
      </c>
      <c r="B26" s="53"/>
      <c r="C26" s="58"/>
      <c r="D26" s="58"/>
      <c r="E26" s="59"/>
      <c r="F26" s="45"/>
      <c r="G26" s="46"/>
      <c r="H26" s="47"/>
      <c r="I26" s="47"/>
      <c r="J26" s="47"/>
      <c r="K26" s="47"/>
      <c r="L26" s="47"/>
      <c r="M26" s="47"/>
      <c r="N26" s="47"/>
      <c r="O26" s="95"/>
    </row>
    <row r="27" s="1" customFormat="1" ht="22.5" customHeight="1" spans="1:15">
      <c r="A27" s="40" t="s">
        <v>218</v>
      </c>
      <c r="B27" s="100"/>
      <c r="C27" s="101">
        <f>IFERROR(1-(C25/C26),)</f>
        <v>0</v>
      </c>
      <c r="D27" s="101"/>
      <c r="E27" s="101"/>
      <c r="F27" s="45"/>
      <c r="G27" s="46"/>
      <c r="H27" s="47"/>
      <c r="I27" s="47"/>
      <c r="J27" s="47"/>
      <c r="K27" s="47"/>
      <c r="L27" s="47"/>
      <c r="M27" s="47"/>
      <c r="N27" s="47"/>
      <c r="O27" s="95"/>
    </row>
    <row r="28" ht="22.5" customHeight="1" spans="1:15">
      <c r="A28" s="9" t="s">
        <v>219</v>
      </c>
      <c r="B28" s="9"/>
      <c r="C28" s="36"/>
      <c r="D28" s="36"/>
      <c r="E28" s="36"/>
      <c r="F28" s="45"/>
      <c r="G28" s="46"/>
      <c r="H28" s="47"/>
      <c r="I28" s="47"/>
      <c r="M28" s="47"/>
      <c r="N28" s="47"/>
      <c r="O28" s="96"/>
    </row>
    <row r="29" ht="22.5" customHeight="1" spans="1:15">
      <c r="A29" s="48" t="s">
        <v>220</v>
      </c>
      <c r="B29" s="48"/>
      <c r="C29" s="63">
        <f>'Data Sheet'!$K$23</f>
        <v>0</v>
      </c>
      <c r="D29" s="63"/>
      <c r="E29" s="63"/>
      <c r="F29" s="45"/>
      <c r="G29" s="46"/>
      <c r="H29" s="47"/>
      <c r="I29" s="47"/>
      <c r="J29" s="47"/>
      <c r="K29" s="47"/>
      <c r="L29" s="47"/>
      <c r="M29" s="47"/>
      <c r="N29" s="47"/>
      <c r="O29" s="96"/>
    </row>
    <row r="30" ht="22.5" customHeight="1" spans="1:15">
      <c r="A30" s="48" t="s">
        <v>221</v>
      </c>
      <c r="B30" s="48"/>
      <c r="C30" s="63">
        <f>'Data Sheet'!$J$23</f>
        <v>0</v>
      </c>
      <c r="D30" s="63"/>
      <c r="E30" s="63"/>
      <c r="F30" s="45"/>
      <c r="G30" s="46"/>
      <c r="H30" s="47"/>
      <c r="I30" s="47"/>
      <c r="J30" s="47"/>
      <c r="K30" s="47"/>
      <c r="L30" s="47"/>
      <c r="M30" s="47"/>
      <c r="N30" s="47"/>
      <c r="O30" s="96"/>
    </row>
    <row r="31" ht="22.5" customHeight="1" spans="1:15">
      <c r="A31" s="48" t="s">
        <v>222</v>
      </c>
      <c r="B31" s="48"/>
      <c r="C31" s="63">
        <f>'Data Sheet'!$I$23</f>
        <v>2</v>
      </c>
      <c r="D31" s="63"/>
      <c r="E31" s="63"/>
      <c r="F31" s="64"/>
      <c r="G31" s="46"/>
      <c r="H31" s="47"/>
      <c r="I31" s="47"/>
      <c r="J31" s="47"/>
      <c r="K31" s="47"/>
      <c r="L31" s="47"/>
      <c r="M31" s="47"/>
      <c r="N31" s="47"/>
      <c r="O31" s="96"/>
    </row>
    <row r="32" ht="22.5" customHeight="1" spans="1:15">
      <c r="A32" s="48" t="s">
        <v>223</v>
      </c>
      <c r="B32" s="48"/>
      <c r="C32" s="65">
        <f>'Data Sheet'!$U$23</f>
        <v>3.06971979166667</v>
      </c>
      <c r="D32" s="65"/>
      <c r="E32" s="65"/>
      <c r="F32" s="45"/>
      <c r="G32" s="46"/>
      <c r="H32" s="47"/>
      <c r="I32" s="47"/>
      <c r="J32" s="47"/>
      <c r="K32" s="47"/>
      <c r="L32" s="47"/>
      <c r="M32" s="47"/>
      <c r="N32" s="47"/>
      <c r="O32" s="96"/>
    </row>
    <row r="33" ht="22.5" customHeight="1" spans="1:15">
      <c r="A33" s="52" t="s">
        <v>224</v>
      </c>
      <c r="B33" s="53"/>
      <c r="C33" s="66">
        <f>'Data Sheet'!$AO$23</f>
        <v>2.75</v>
      </c>
      <c r="D33" s="66"/>
      <c r="E33" s="67"/>
      <c r="F33" s="45"/>
      <c r="G33" s="46"/>
      <c r="H33" s="47"/>
      <c r="I33" s="47"/>
      <c r="J33" s="47"/>
      <c r="K33" s="47"/>
      <c r="L33" s="47"/>
      <c r="M33" s="47"/>
      <c r="N33" s="47"/>
      <c r="O33" s="96"/>
    </row>
    <row r="34" ht="22.5" customHeight="1" spans="1:15">
      <c r="A34" s="68">
        <f>'Data Sheet'!$AF$23</f>
        <v>0</v>
      </c>
      <c r="B34" s="68"/>
      <c r="C34" s="69"/>
      <c r="D34" s="69"/>
      <c r="E34" s="69"/>
      <c r="F34" s="45"/>
      <c r="G34" s="102"/>
      <c r="O34" s="96"/>
    </row>
    <row r="35" ht="23.25" customHeight="1" spans="1:15">
      <c r="A35" s="68">
        <f>'Data Sheet'!$AG$23</f>
        <v>0</v>
      </c>
      <c r="B35" s="68"/>
      <c r="C35" s="68"/>
      <c r="D35" s="68"/>
      <c r="E35" s="68"/>
      <c r="G35" s="70"/>
      <c r="H35" s="71"/>
      <c r="I35" s="71"/>
      <c r="J35" s="71"/>
      <c r="K35" s="71"/>
      <c r="L35" s="71"/>
      <c r="M35" s="71"/>
      <c r="N35" s="71"/>
      <c r="O35" s="97"/>
    </row>
    <row r="36" ht="15" customHeight="1" spans="1:14">
      <c r="A36" s="2"/>
      <c r="B36" s="2"/>
      <c r="C36" s="2"/>
      <c r="D36" s="2"/>
      <c r="E36" s="2"/>
      <c r="F36" s="2"/>
      <c r="G36" s="2"/>
      <c r="H36" s="2"/>
      <c r="I36" s="2"/>
      <c r="J36" s="2"/>
      <c r="K36" s="2"/>
      <c r="L36" s="2"/>
      <c r="M36" s="2"/>
      <c r="N36" s="2"/>
    </row>
    <row r="37" ht="15" customHeight="1" spans="1:9">
      <c r="A37" s="2"/>
      <c r="B37" s="2"/>
      <c r="C37" s="2"/>
      <c r="D37" s="2"/>
      <c r="E37" s="2"/>
      <c r="F37" s="2"/>
      <c r="G37" s="2"/>
      <c r="H37" s="2"/>
      <c r="I37" s="2"/>
    </row>
    <row r="38" ht="15" customHeight="1" spans="1:9">
      <c r="A38" s="2"/>
      <c r="B38" s="2"/>
      <c r="C38" s="2"/>
      <c r="D38" s="2"/>
      <c r="E38" s="2"/>
      <c r="F38" s="2"/>
      <c r="G38" s="2"/>
      <c r="H38" s="2"/>
      <c r="I38" s="2"/>
    </row>
    <row r="39" ht="15" customHeight="1" spans="2:9">
      <c r="B39" s="2"/>
      <c r="C39" s="2"/>
      <c r="D39" s="2"/>
      <c r="E39" s="2"/>
      <c r="F39" s="2"/>
      <c r="G39" s="2"/>
      <c r="H39" s="2"/>
      <c r="I39" s="2"/>
    </row>
    <row r="40" ht="15" customHeight="1" spans="2:9">
      <c r="B40" s="2"/>
      <c r="C40" s="2"/>
      <c r="D40" s="2"/>
      <c r="E40" s="2"/>
      <c r="F40" s="2"/>
      <c r="I40" s="2"/>
    </row>
    <row r="41" ht="15" customHeight="1" spans="6:6">
      <c r="F41" s="2"/>
    </row>
    <row r="42" ht="15" customHeight="1" spans="6:6">
      <c r="F42" s="2"/>
    </row>
  </sheetData>
  <sheetProtection sheet="1" selectLockedCells="1" scenarios="1"/>
  <mergeCells count="97">
    <mergeCell ref="A1:O1"/>
    <mergeCell ref="A2:O2"/>
    <mergeCell ref="A3:B3"/>
    <mergeCell ref="C3:H3"/>
    <mergeCell ref="I3:J3"/>
    <mergeCell ref="K3:O3"/>
    <mergeCell ref="A4:B4"/>
    <mergeCell ref="C4:H4"/>
    <mergeCell ref="I4:J4"/>
    <mergeCell ref="K4:O4"/>
    <mergeCell ref="A5:B5"/>
    <mergeCell ref="C5:H5"/>
    <mergeCell ref="I5:J5"/>
    <mergeCell ref="K5:O5"/>
    <mergeCell ref="A6:B6"/>
    <mergeCell ref="C6:H6"/>
    <mergeCell ref="I6:J6"/>
    <mergeCell ref="K6:O6"/>
    <mergeCell ref="A7:B7"/>
    <mergeCell ref="C7:H7"/>
    <mergeCell ref="I7:J7"/>
    <mergeCell ref="K7:O7"/>
    <mergeCell ref="A8:B8"/>
    <mergeCell ref="C8:H8"/>
    <mergeCell ref="I8:J8"/>
    <mergeCell ref="K8:O8"/>
    <mergeCell ref="A9:B9"/>
    <mergeCell ref="C9:H9"/>
    <mergeCell ref="I9:J9"/>
    <mergeCell ref="K9:O9"/>
    <mergeCell ref="A10:B10"/>
    <mergeCell ref="C10:H10"/>
    <mergeCell ref="I10:J10"/>
    <mergeCell ref="K10:O10"/>
    <mergeCell ref="A11:B11"/>
    <mergeCell ref="C11:H11"/>
    <mergeCell ref="I11:J11"/>
    <mergeCell ref="K11:O11"/>
    <mergeCell ref="A12:B12"/>
    <mergeCell ref="C12:H12"/>
    <mergeCell ref="I12:J12"/>
    <mergeCell ref="K12:O12"/>
    <mergeCell ref="A13:B13"/>
    <mergeCell ref="C13:H13"/>
    <mergeCell ref="I13:J13"/>
    <mergeCell ref="L13:M13"/>
    <mergeCell ref="N13:O13"/>
    <mergeCell ref="A14:B14"/>
    <mergeCell ref="C14:H14"/>
    <mergeCell ref="I14:J14"/>
    <mergeCell ref="K14:O14"/>
    <mergeCell ref="A15:B15"/>
    <mergeCell ref="C15:H15"/>
    <mergeCell ref="I15:J15"/>
    <mergeCell ref="K15:O15"/>
    <mergeCell ref="A16:B16"/>
    <mergeCell ref="F16:H16"/>
    <mergeCell ref="I16:J16"/>
    <mergeCell ref="K16:O16"/>
    <mergeCell ref="A17:B17"/>
    <mergeCell ref="F17:H17"/>
    <mergeCell ref="I17:J17"/>
    <mergeCell ref="L17:M17"/>
    <mergeCell ref="N17:O17"/>
    <mergeCell ref="A18:B18"/>
    <mergeCell ref="F18:H18"/>
    <mergeCell ref="I18:J18"/>
    <mergeCell ref="K18:O18"/>
    <mergeCell ref="A20:B20"/>
    <mergeCell ref="A21:B21"/>
    <mergeCell ref="C21:E21"/>
    <mergeCell ref="A22:B22"/>
    <mergeCell ref="C22:D22"/>
    <mergeCell ref="A23:B23"/>
    <mergeCell ref="C23:E23"/>
    <mergeCell ref="A24:B24"/>
    <mergeCell ref="C24:E24"/>
    <mergeCell ref="A25:B25"/>
    <mergeCell ref="C25:E25"/>
    <mergeCell ref="A26:B26"/>
    <mergeCell ref="C26:E26"/>
    <mergeCell ref="A27:B27"/>
    <mergeCell ref="C27:E27"/>
    <mergeCell ref="A28:B28"/>
    <mergeCell ref="C28:E28"/>
    <mergeCell ref="A29:B29"/>
    <mergeCell ref="C29:E29"/>
    <mergeCell ref="A30:B30"/>
    <mergeCell ref="C30:E30"/>
    <mergeCell ref="A31:B31"/>
    <mergeCell ref="C31:E31"/>
    <mergeCell ref="A32:B32"/>
    <mergeCell ref="C32:E32"/>
    <mergeCell ref="A33:B33"/>
    <mergeCell ref="C33:E33"/>
    <mergeCell ref="A34:E34"/>
    <mergeCell ref="A35:E35"/>
  </mergeCells>
  <conditionalFormatting sqref="C12:H12">
    <cfRule type="cellIs" dxfId="36" priority="1" stopIfTrue="1" operator="between">
      <formula>0</formula>
      <formula>0</formula>
    </cfRule>
  </conditionalFormatting>
  <conditionalFormatting sqref="K12:O12">
    <cfRule type="cellIs" dxfId="37" priority="2" stopIfTrue="1" operator="between">
      <formula>0</formula>
      <formula>0</formula>
    </cfRule>
  </conditionalFormatting>
  <conditionalFormatting sqref="N17:O17">
    <cfRule type="cellIs" dxfId="38" priority="3" stopIfTrue="1" operator="between">
      <formula>0</formula>
      <formula>0</formula>
    </cfRule>
  </conditionalFormatting>
  <conditionalFormatting sqref="C24:E24">
    <cfRule type="cellIs" dxfId="39" priority="4" stopIfTrue="1" operator="between">
      <formula>0</formula>
      <formula>0</formula>
    </cfRule>
  </conditionalFormatting>
  <printOptions horizontalCentered="1"/>
  <pageMargins left="0.249305555555556" right="0.249305555555556" top="0.499305555555556" bottom="0.499305555555556" header="0.249305555555556" footer="0.249305555555556"/>
  <pageSetup paperSize="1" scale="72" orientation="landscape"/>
  <headerFooter>
    <oddFooter>&amp;C&amp;"宋体,常规"&amp;12Item 3&amp;R&amp;"宋体,常规"&amp;12&amp;F</oddFooter>
  </headerFooter>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O42"/>
  <sheetViews>
    <sheetView zoomScale="75" zoomScaleNormal="75" topLeftCell="A7" workbookViewId="0">
      <selection activeCell="K14" sqref="K14:O14"/>
    </sheetView>
  </sheetViews>
  <sheetFormatPr defaultColWidth="9.14285714285714" defaultRowHeight="12.75"/>
  <cols>
    <col min="1" max="1" width="17" style="6" customWidth="1"/>
    <col min="2" max="2" width="18.1428571428571" style="6" customWidth="1"/>
    <col min="3" max="4" width="13.5714285714286" style="6" customWidth="1"/>
    <col min="5" max="5" width="13.2857142857143" style="6" customWidth="1"/>
    <col min="6" max="6" width="6.57142857142857" style="6" customWidth="1"/>
    <col min="7" max="7" width="3.28571428571429" style="6" customWidth="1"/>
    <col min="8" max="8" width="9.28571428571429" style="6" customWidth="1"/>
    <col min="9" max="9" width="11.1428571428571" style="6" customWidth="1"/>
    <col min="10" max="10" width="13.1428571428571" style="6" customWidth="1"/>
    <col min="11" max="11" width="13.8571428571429" style="6" customWidth="1"/>
    <col min="12" max="12" width="13.1428571428571" style="6" customWidth="1"/>
    <col min="13" max="13" width="11.8571428571429" style="6" customWidth="1"/>
    <col min="14" max="14" width="13.5714285714286" style="6" customWidth="1"/>
    <col min="15" max="15" width="12" style="6" customWidth="1"/>
    <col min="16" max="16384" width="9.14285714285714" style="6"/>
  </cols>
  <sheetData>
    <row r="1" s="1" customFormat="1" ht="36" customHeight="1" spans="1:15">
      <c r="A1" s="7" t="s">
        <v>180</v>
      </c>
      <c r="B1" s="7"/>
      <c r="C1" s="7"/>
      <c r="D1" s="7"/>
      <c r="E1" s="7"/>
      <c r="F1" s="7"/>
      <c r="G1" s="7"/>
      <c r="H1" s="7"/>
      <c r="I1" s="7"/>
      <c r="J1" s="7"/>
      <c r="K1" s="7"/>
      <c r="L1" s="7"/>
      <c r="M1" s="7"/>
      <c r="N1" s="7"/>
      <c r="O1" s="7"/>
    </row>
    <row r="2" s="2" customFormat="1" ht="24.75" customHeight="1" spans="1:15">
      <c r="A2" s="8" t="s">
        <v>181</v>
      </c>
      <c r="B2" s="8"/>
      <c r="C2" s="8"/>
      <c r="D2" s="8"/>
      <c r="E2" s="8"/>
      <c r="F2" s="8"/>
      <c r="G2" s="8"/>
      <c r="H2" s="8"/>
      <c r="I2" s="8"/>
      <c r="J2" s="8"/>
      <c r="K2" s="8"/>
      <c r="L2" s="8"/>
      <c r="M2" s="8"/>
      <c r="N2" s="8"/>
      <c r="O2" s="8"/>
    </row>
    <row r="3" s="1" customFormat="1" ht="20.1" customHeight="1" spans="1:15">
      <c r="A3" s="9" t="s">
        <v>182</v>
      </c>
      <c r="B3" s="9"/>
      <c r="C3" s="10"/>
      <c r="D3" s="11"/>
      <c r="E3" s="11"/>
      <c r="F3" s="11"/>
      <c r="G3" s="11"/>
      <c r="H3" s="12"/>
      <c r="I3" s="9" t="s">
        <v>183</v>
      </c>
      <c r="J3" s="9"/>
      <c r="K3" s="72"/>
      <c r="L3" s="73"/>
      <c r="M3" s="73"/>
      <c r="N3" s="73"/>
      <c r="O3" s="74"/>
    </row>
    <row r="4" s="1" customFormat="1" ht="20.1" customHeight="1" spans="1:15">
      <c r="A4" s="13" t="s">
        <v>184</v>
      </c>
      <c r="B4" s="13"/>
      <c r="C4" s="14" t="str">
        <f>'Data Sheet'!B3</f>
        <v>FUZHOU YUNFEI HOME DECOR CO.,LTD</v>
      </c>
      <c r="D4" s="14"/>
      <c r="E4" s="14"/>
      <c r="F4" s="14"/>
      <c r="G4" s="14"/>
      <c r="H4" s="15"/>
      <c r="I4" s="13" t="s">
        <v>185</v>
      </c>
      <c r="J4" s="13"/>
      <c r="K4" s="75">
        <f>'Data Sheet'!B9</f>
        <v>42090</v>
      </c>
      <c r="L4" s="76"/>
      <c r="M4" s="76"/>
      <c r="N4" s="76"/>
      <c r="O4" s="77"/>
    </row>
    <row r="5" s="3" customFormat="1" ht="20.1" customHeight="1" spans="1:15">
      <c r="A5" s="13" t="s">
        <v>186</v>
      </c>
      <c r="B5" s="16"/>
      <c r="C5" s="14" t="str">
        <f>'Data Sheet'!B4</f>
        <v>Sarah Ou</v>
      </c>
      <c r="D5" s="14"/>
      <c r="E5" s="14"/>
      <c r="F5" s="14"/>
      <c r="G5" s="14"/>
      <c r="H5" s="15"/>
      <c r="I5" s="13" t="s">
        <v>187</v>
      </c>
      <c r="J5" s="13"/>
      <c r="K5" s="75" t="str">
        <f>'Data Sheet'!B10</f>
        <v>sarah@yunfei.com.cn</v>
      </c>
      <c r="L5" s="76"/>
      <c r="M5" s="76"/>
      <c r="N5" s="76"/>
      <c r="O5" s="77"/>
    </row>
    <row r="6" s="3" customFormat="1" ht="20.1" customHeight="1" spans="1:15">
      <c r="A6" s="13" t="s">
        <v>38</v>
      </c>
      <c r="B6" s="16"/>
      <c r="C6" s="14" t="str">
        <f>'Data Sheet'!B5</f>
        <v>NIUTOUSHAN INDUSTRIAL ZONE,HONGWEI,MINHOU,FUZHOU,FUJIAN,CHINA</v>
      </c>
      <c r="D6" s="14"/>
      <c r="E6" s="14"/>
      <c r="F6" s="14"/>
      <c r="G6" s="14"/>
      <c r="H6" s="15"/>
      <c r="I6" s="13" t="s">
        <v>188</v>
      </c>
      <c r="J6" s="13"/>
      <c r="K6" s="75" t="str">
        <f>'Data Sheet'!B11</f>
        <v>lyonyunfei@vip.163.com</v>
      </c>
      <c r="L6" s="76"/>
      <c r="M6" s="76"/>
      <c r="N6" s="76"/>
      <c r="O6" s="77"/>
    </row>
    <row r="7" s="3" customFormat="1" ht="20.1" customHeight="1" spans="1:15">
      <c r="A7" s="13" t="s">
        <v>40</v>
      </c>
      <c r="B7" s="16"/>
      <c r="C7" s="14">
        <f>'Data Sheet'!B6</f>
        <v>0</v>
      </c>
      <c r="D7" s="14"/>
      <c r="E7" s="14"/>
      <c r="F7" s="14"/>
      <c r="G7" s="14"/>
      <c r="H7" s="15"/>
      <c r="I7" s="13" t="s">
        <v>189</v>
      </c>
      <c r="J7" s="13"/>
      <c r="K7" s="19" t="str">
        <f>'Data Sheet'!B12</f>
        <v>0086-591-62099910</v>
      </c>
      <c r="L7" s="20"/>
      <c r="M7" s="20"/>
      <c r="N7" s="20"/>
      <c r="O7" s="21"/>
    </row>
    <row r="8" s="3" customFormat="1" ht="20.1" customHeight="1" spans="1:15">
      <c r="A8" s="13" t="s">
        <v>41</v>
      </c>
      <c r="B8" s="16"/>
      <c r="C8" s="14">
        <f>'Data Sheet'!B7</f>
        <v>0</v>
      </c>
      <c r="D8" s="14"/>
      <c r="E8" s="14"/>
      <c r="F8" s="14"/>
      <c r="G8" s="14"/>
      <c r="H8" s="15"/>
      <c r="I8" s="13" t="s">
        <v>190</v>
      </c>
      <c r="J8" s="13"/>
      <c r="K8" s="19" t="str">
        <f>'Data Sheet'!B13</f>
        <v>0086-591-22976113</v>
      </c>
      <c r="L8" s="20"/>
      <c r="M8" s="20"/>
      <c r="N8" s="20"/>
      <c r="O8" s="21"/>
    </row>
    <row r="9" s="3" customFormat="1" ht="20.1" customHeight="1" spans="1:15">
      <c r="A9" s="13" t="s">
        <v>42</v>
      </c>
      <c r="B9" s="16"/>
      <c r="C9" s="14">
        <f>'Data Sheet'!B8</f>
        <v>0</v>
      </c>
      <c r="D9" s="14"/>
      <c r="E9" s="14"/>
      <c r="F9" s="14"/>
      <c r="G9" s="14"/>
      <c r="H9" s="15"/>
      <c r="I9" s="13" t="s">
        <v>191</v>
      </c>
      <c r="J9" s="13"/>
      <c r="K9" s="75" t="str">
        <f>'Data Sheet'!B15</f>
        <v>T/T</v>
      </c>
      <c r="L9" s="76"/>
      <c r="M9" s="76"/>
      <c r="N9" s="76"/>
      <c r="O9" s="77"/>
    </row>
    <row r="10" s="3" customFormat="1" ht="20.1" customHeight="1" spans="1:15">
      <c r="A10" s="13" t="s">
        <v>192</v>
      </c>
      <c r="B10" s="13"/>
      <c r="C10" s="17" t="str">
        <f>'Data Sheet'!B24</f>
        <v>15A5931</v>
      </c>
      <c r="D10" s="17"/>
      <c r="E10" s="17"/>
      <c r="F10" s="17"/>
      <c r="G10" s="17"/>
      <c r="H10" s="17"/>
      <c r="I10" s="13" t="s">
        <v>193</v>
      </c>
      <c r="J10" s="13"/>
      <c r="K10" s="75" t="str">
        <f>'Data Sheet'!X24</f>
        <v>Fuzhou</v>
      </c>
      <c r="L10" s="76"/>
      <c r="M10" s="76"/>
      <c r="N10" s="76"/>
      <c r="O10" s="77"/>
    </row>
    <row r="11" s="3" customFormat="1" ht="20.1" customHeight="1" spans="1:15">
      <c r="A11" s="9" t="s">
        <v>194</v>
      </c>
      <c r="B11" s="9"/>
      <c r="C11" s="18"/>
      <c r="D11" s="18"/>
      <c r="E11" s="18"/>
      <c r="F11" s="18"/>
      <c r="G11" s="18"/>
      <c r="H11" s="18"/>
      <c r="I11" s="13" t="s">
        <v>195</v>
      </c>
      <c r="J11" s="13"/>
      <c r="K11" s="75" t="str">
        <f>'Data Sheet'!B14</f>
        <v>China</v>
      </c>
      <c r="L11" s="76"/>
      <c r="M11" s="76"/>
      <c r="N11" s="76"/>
      <c r="O11" s="77"/>
    </row>
    <row r="12" s="2" customFormat="1" ht="35.25" customHeight="1" spans="1:15">
      <c r="A12" s="13" t="s">
        <v>196</v>
      </c>
      <c r="B12" s="13"/>
      <c r="C12" s="19" t="str">
        <f>'Data Sheet'!$Y$24</f>
        <v>PU15%,MDF30%,MIRROR55%</v>
      </c>
      <c r="D12" s="20"/>
      <c r="E12" s="20"/>
      <c r="F12" s="20"/>
      <c r="G12" s="20"/>
      <c r="H12" s="21"/>
      <c r="I12" s="48" t="s">
        <v>197</v>
      </c>
      <c r="J12" s="48"/>
      <c r="K12" s="19" t="str">
        <f>'Data Sheet'!Z24</f>
        <v>MDF</v>
      </c>
      <c r="L12" s="20"/>
      <c r="M12" s="20"/>
      <c r="N12" s="20"/>
      <c r="O12" s="21"/>
    </row>
    <row r="13" s="4" customFormat="1" ht="20.1" customHeight="1" spans="1:15">
      <c r="A13" s="13" t="s">
        <v>198</v>
      </c>
      <c r="B13" s="13"/>
      <c r="C13" s="22" t="str">
        <f>'Data Sheet'!$C$24</f>
        <v>Wood Framed wall mirror</v>
      </c>
      <c r="D13" s="23"/>
      <c r="E13" s="23"/>
      <c r="F13" s="23"/>
      <c r="G13" s="23"/>
      <c r="H13" s="24"/>
      <c r="I13" s="13" t="s">
        <v>199</v>
      </c>
      <c r="J13" s="13"/>
      <c r="K13" s="78">
        <f>IF('Data Sheet'!V17="Case Weight (kgs)",'Data Sheet'!V24*2.20462,'Data Sheet'!V24)</f>
        <v>21</v>
      </c>
      <c r="L13" s="79" t="s">
        <v>200</v>
      </c>
      <c r="M13" s="80"/>
      <c r="N13" s="78">
        <f>IF('Data Sheet'!W17="Item Weight (kgs)",'Data Sheet'!W24*2.20462,'Data Sheet'!W24)</f>
        <v>9.35</v>
      </c>
      <c r="O13" s="81"/>
    </row>
    <row r="14" s="5" customFormat="1" ht="20.1" customHeight="1" spans="1:15">
      <c r="A14" s="13" t="s">
        <v>168</v>
      </c>
      <c r="B14" s="13"/>
      <c r="C14" s="25" t="str">
        <f>'Data Sheet'!$D$24</f>
        <v>Gold</v>
      </c>
      <c r="D14" s="25"/>
      <c r="E14" s="25"/>
      <c r="F14" s="25"/>
      <c r="G14" s="25"/>
      <c r="H14" s="25"/>
      <c r="I14" s="82" t="s">
        <v>201</v>
      </c>
      <c r="J14" s="83"/>
      <c r="K14" s="84">
        <f>'Data Sheet'!$AA$24</f>
        <v>500</v>
      </c>
      <c r="L14" s="85"/>
      <c r="M14" s="85"/>
      <c r="N14" s="85"/>
      <c r="O14" s="86"/>
    </row>
    <row r="15" s="1" customFormat="1" ht="20.1" customHeight="1" spans="1:15">
      <c r="A15" s="13" t="s">
        <v>202</v>
      </c>
      <c r="B15" s="13"/>
      <c r="C15" s="26" t="str">
        <f>'Data Sheet'!$E$24</f>
        <v>EA</v>
      </c>
      <c r="D15" s="26"/>
      <c r="E15" s="27"/>
      <c r="F15" s="27"/>
      <c r="G15" s="27"/>
      <c r="H15" s="27"/>
      <c r="I15" s="48" t="s">
        <v>203</v>
      </c>
      <c r="J15" s="48"/>
      <c r="K15" s="19" t="str">
        <f>'Data Sheet'!$F$24</f>
        <v>Bubble bag+Styrofoam+Carton</v>
      </c>
      <c r="L15" s="20"/>
      <c r="M15" s="20"/>
      <c r="N15" s="20"/>
      <c r="O15" s="21"/>
    </row>
    <row r="16" s="1" customFormat="1" ht="20.1" customHeight="1" spans="1:15">
      <c r="A16" s="13" t="s">
        <v>204</v>
      </c>
      <c r="B16" s="13"/>
      <c r="C16" s="28">
        <f>IF('Data Sheet'!$L$18="(IN INCHES)",'Data Sheet'!L$24,'Data Sheet'!L$24*0.393701)</f>
        <v>35.04</v>
      </c>
      <c r="D16" s="28">
        <f>IF('Data Sheet'!$L$18="(IN INCHES)",'Data Sheet'!M$24,'Data Sheet'!M$24*0.393701)</f>
        <v>6.89</v>
      </c>
      <c r="E16" s="28">
        <f>IF('Data Sheet'!$L$18="(IN INCHES)",'Data Sheet'!N$24,'Data Sheet'!N$24*0.393701)</f>
        <v>25.79</v>
      </c>
      <c r="F16" s="29" t="s">
        <v>205</v>
      </c>
      <c r="G16" s="30"/>
      <c r="H16" s="31"/>
      <c r="I16" s="48" t="s">
        <v>206</v>
      </c>
      <c r="J16" s="48"/>
      <c r="K16" s="19" t="str">
        <f>'Data Sheet'!$AB$24</f>
        <v>60Days</v>
      </c>
      <c r="L16" s="20"/>
      <c r="M16" s="20"/>
      <c r="N16" s="20"/>
      <c r="O16" s="21"/>
    </row>
    <row r="17" s="1" customFormat="1" ht="20.1" customHeight="1" spans="1:15">
      <c r="A17" s="13" t="s">
        <v>207</v>
      </c>
      <c r="B17" s="13"/>
      <c r="C17" s="28">
        <f>IF('Data Sheet'!$L$18="(IN INCHES)",'Data Sheet'!O$24,'Data Sheet'!O$24*0.393701)</f>
        <v>0</v>
      </c>
      <c r="D17" s="28">
        <f>IF('Data Sheet'!$L$18="(IN INCHES)",'Data Sheet'!P$24,'Data Sheet'!P$24*0.393701)</f>
        <v>0</v>
      </c>
      <c r="E17" s="28">
        <f>IF('Data Sheet'!$L$18="(IN INCHES)",'Data Sheet'!Q$24,'Data Sheet'!Q$24*0.393701)</f>
        <v>0</v>
      </c>
      <c r="F17" s="29" t="s">
        <v>205</v>
      </c>
      <c r="G17" s="30"/>
      <c r="H17" s="31"/>
      <c r="I17" s="48" t="s">
        <v>208</v>
      </c>
      <c r="J17" s="48"/>
      <c r="K17" s="87" t="str">
        <f>'Data Sheet'!$AC$24</f>
        <v>No</v>
      </c>
      <c r="L17" s="88" t="s">
        <v>83</v>
      </c>
      <c r="M17" s="88"/>
      <c r="N17" s="89" t="str">
        <f>'Data Sheet'!$AD$24</f>
        <v>No</v>
      </c>
      <c r="O17" s="90"/>
    </row>
    <row r="18" s="1" customFormat="1" ht="20.1" customHeight="1" spans="1:15">
      <c r="A18" s="13" t="s">
        <v>209</v>
      </c>
      <c r="B18" s="13"/>
      <c r="C18" s="28">
        <f>IF('Data Sheet'!$L$18="(IN INCHES)",'Data Sheet'!R$24,'Data Sheet'!R$24*0.393701)</f>
        <v>21</v>
      </c>
      <c r="D18" s="28">
        <f>IF('Data Sheet'!$L$18="(IN INCHES)",'Data Sheet'!S$24,'Data Sheet'!S$24*0.393701)</f>
        <v>31</v>
      </c>
      <c r="E18" s="28">
        <f>IF('Data Sheet'!$L$18="(IN INCHES)",'Data Sheet'!T$24,'Data Sheet'!T$24*0.393701)</f>
        <v>2</v>
      </c>
      <c r="F18" s="29" t="s">
        <v>205</v>
      </c>
      <c r="G18" s="30"/>
      <c r="H18" s="31"/>
      <c r="I18" s="13" t="s">
        <v>210</v>
      </c>
      <c r="J18" s="13"/>
      <c r="K18" s="91" t="str">
        <f>'Data Sheet'!$AE$24</f>
        <v>Quotation Only</v>
      </c>
      <c r="L18" s="92"/>
      <c r="M18" s="92"/>
      <c r="N18" s="92"/>
      <c r="O18" s="93"/>
    </row>
    <row r="19" s="1" customFormat="1" ht="15" customHeight="1" spans="1:14">
      <c r="A19" s="32"/>
      <c r="B19" s="33"/>
      <c r="C19" s="33"/>
      <c r="D19" s="33"/>
      <c r="E19" s="33"/>
      <c r="F19" s="33"/>
      <c r="G19" s="33"/>
      <c r="H19" s="33"/>
      <c r="I19" s="33"/>
      <c r="J19" s="33"/>
      <c r="K19" s="33"/>
      <c r="L19" s="33"/>
      <c r="M19" s="33"/>
      <c r="N19" s="33"/>
    </row>
    <row r="20" s="1" customFormat="1" ht="22.5" customHeight="1" spans="1:15">
      <c r="A20" s="34" t="s">
        <v>211</v>
      </c>
      <c r="B20" s="35"/>
      <c r="C20" s="36"/>
      <c r="D20" s="36"/>
      <c r="E20" s="36"/>
      <c r="F20" s="37"/>
      <c r="G20" s="38"/>
      <c r="H20" s="39"/>
      <c r="I20" s="39"/>
      <c r="J20" s="39"/>
      <c r="K20" s="39"/>
      <c r="L20" s="39"/>
      <c r="M20" s="39"/>
      <c r="N20" s="39"/>
      <c r="O20" s="94"/>
    </row>
    <row r="21" s="1" customFormat="1" ht="22.5" customHeight="1" spans="1:15">
      <c r="A21" s="40" t="s">
        <v>212</v>
      </c>
      <c r="B21" s="41"/>
      <c r="C21" s="42"/>
      <c r="D21" s="43"/>
      <c r="E21" s="44"/>
      <c r="F21" s="45"/>
      <c r="G21" s="46"/>
      <c r="H21" s="47"/>
      <c r="I21" s="47"/>
      <c r="J21" s="47"/>
      <c r="K21" s="47"/>
      <c r="L21" s="47"/>
      <c r="M21" s="47"/>
      <c r="N21" s="47"/>
      <c r="O21" s="95"/>
    </row>
    <row r="22" s="1" customFormat="1" ht="22.5" customHeight="1" spans="1:15">
      <c r="A22" s="48" t="s">
        <v>213</v>
      </c>
      <c r="B22" s="49"/>
      <c r="C22" s="50">
        <f>IF('Data Sheet'!$G$18="(H.K. $)",'Data Sheet'!G24/7.75,'Data Sheet'!G24)</f>
        <v>21</v>
      </c>
      <c r="D22" s="50"/>
      <c r="E22" s="51" t="str">
        <f>'Data Sheet'!H24</f>
        <v>/EA</v>
      </c>
      <c r="F22" s="47"/>
      <c r="G22" s="46"/>
      <c r="H22" s="47"/>
      <c r="I22" s="47"/>
      <c r="J22" s="47"/>
      <c r="K22" s="47"/>
      <c r="L22" s="47"/>
      <c r="M22" s="47"/>
      <c r="N22" s="47"/>
      <c r="O22" s="95"/>
    </row>
    <row r="23" ht="22.5" customHeight="1" spans="1:15">
      <c r="A23" s="52" t="s">
        <v>214</v>
      </c>
      <c r="B23" s="53"/>
      <c r="C23" s="54">
        <f>'Data Sheet'!$AP$24</f>
        <v>4.95442914236111</v>
      </c>
      <c r="D23" s="54"/>
      <c r="E23" s="55"/>
      <c r="F23" s="45"/>
      <c r="G23" s="46"/>
      <c r="H23" s="47"/>
      <c r="I23" s="47"/>
      <c r="J23" s="47"/>
      <c r="K23" s="47"/>
      <c r="L23" s="47"/>
      <c r="M23" s="47"/>
      <c r="N23" s="47"/>
      <c r="O23" s="96"/>
    </row>
    <row r="24" s="1" customFormat="1" ht="22.5" customHeight="1" spans="1:15">
      <c r="A24" s="48" t="s">
        <v>215</v>
      </c>
      <c r="B24" s="48"/>
      <c r="C24" s="56"/>
      <c r="D24" s="56"/>
      <c r="E24" s="56"/>
      <c r="F24" s="57"/>
      <c r="G24" s="46"/>
      <c r="H24" s="47"/>
      <c r="I24" s="47"/>
      <c r="J24" s="47"/>
      <c r="K24" s="47"/>
      <c r="L24" s="47"/>
      <c r="M24" s="47"/>
      <c r="N24" s="47"/>
      <c r="O24" s="95"/>
    </row>
    <row r="25" s="1" customFormat="1" ht="22.5" customHeight="1" spans="1:15">
      <c r="A25" s="52" t="s">
        <v>216</v>
      </c>
      <c r="B25" s="52"/>
      <c r="C25" s="54">
        <f>'Data Sheet'!AR24</f>
        <v>25.9544291423611</v>
      </c>
      <c r="D25" s="54"/>
      <c r="E25" s="54"/>
      <c r="F25" s="45"/>
      <c r="G25" s="46"/>
      <c r="H25" s="47"/>
      <c r="I25" s="47"/>
      <c r="J25" s="47"/>
      <c r="K25" s="47"/>
      <c r="L25" s="47"/>
      <c r="M25" s="47"/>
      <c r="N25" s="47"/>
      <c r="O25" s="95"/>
    </row>
    <row r="26" s="1" customFormat="1" ht="22.5" customHeight="1" spans="1:15">
      <c r="A26" s="52" t="s">
        <v>217</v>
      </c>
      <c r="B26" s="53"/>
      <c r="C26" s="58"/>
      <c r="D26" s="58"/>
      <c r="E26" s="59"/>
      <c r="F26" s="45"/>
      <c r="G26" s="46"/>
      <c r="H26" s="47"/>
      <c r="I26" s="47"/>
      <c r="J26" s="47"/>
      <c r="K26" s="47"/>
      <c r="L26" s="47"/>
      <c r="M26" s="47"/>
      <c r="N26" s="47"/>
      <c r="O26" s="95"/>
    </row>
    <row r="27" s="1" customFormat="1" ht="22.5" customHeight="1" spans="1:15">
      <c r="A27" s="40" t="s">
        <v>218</v>
      </c>
      <c r="B27" s="100"/>
      <c r="C27" s="101">
        <f>IFERROR(1-(C25/C26),)</f>
        <v>0</v>
      </c>
      <c r="D27" s="101"/>
      <c r="E27" s="101"/>
      <c r="F27" s="45"/>
      <c r="G27" s="46"/>
      <c r="H27" s="47"/>
      <c r="I27" s="47"/>
      <c r="J27" s="47"/>
      <c r="K27" s="47"/>
      <c r="L27" s="47"/>
      <c r="M27" s="47"/>
      <c r="N27" s="47"/>
      <c r="O27" s="95"/>
    </row>
    <row r="28" ht="22.5" customHeight="1" spans="1:15">
      <c r="A28" s="9" t="s">
        <v>219</v>
      </c>
      <c r="B28" s="9"/>
      <c r="C28" s="36"/>
      <c r="D28" s="36"/>
      <c r="E28" s="36"/>
      <c r="F28" s="45"/>
      <c r="G28" s="46"/>
      <c r="H28" s="47"/>
      <c r="I28" s="47"/>
      <c r="M28" s="47"/>
      <c r="N28" s="47"/>
      <c r="O28" s="96"/>
    </row>
    <row r="29" ht="22.5" customHeight="1" spans="1:15">
      <c r="A29" s="48" t="s">
        <v>220</v>
      </c>
      <c r="B29" s="48"/>
      <c r="C29" s="63">
        <f>'Data Sheet'!$K$24</f>
        <v>0</v>
      </c>
      <c r="D29" s="63"/>
      <c r="E29" s="63"/>
      <c r="F29" s="45"/>
      <c r="G29" s="46"/>
      <c r="H29" s="47"/>
      <c r="I29" s="47"/>
      <c r="J29" s="47"/>
      <c r="K29" s="47"/>
      <c r="L29" s="47"/>
      <c r="M29" s="47"/>
      <c r="N29" s="47"/>
      <c r="O29" s="96"/>
    </row>
    <row r="30" ht="22.5" customHeight="1" spans="1:15">
      <c r="A30" s="48" t="s">
        <v>221</v>
      </c>
      <c r="B30" s="48"/>
      <c r="C30" s="63">
        <f>'Data Sheet'!$J$24</f>
        <v>0</v>
      </c>
      <c r="D30" s="63"/>
      <c r="E30" s="63"/>
      <c r="F30" s="45"/>
      <c r="G30" s="46"/>
      <c r="H30" s="47"/>
      <c r="I30" s="47"/>
      <c r="J30" s="47"/>
      <c r="K30" s="47"/>
      <c r="L30" s="47"/>
      <c r="M30" s="47"/>
      <c r="N30" s="47"/>
      <c r="O30" s="96"/>
    </row>
    <row r="31" ht="22.5" customHeight="1" spans="1:15">
      <c r="A31" s="48" t="s">
        <v>222</v>
      </c>
      <c r="B31" s="48"/>
      <c r="C31" s="63">
        <f>'Data Sheet'!$I$24</f>
        <v>2</v>
      </c>
      <c r="D31" s="63"/>
      <c r="E31" s="63"/>
      <c r="F31" s="64"/>
      <c r="G31" s="46"/>
      <c r="H31" s="47"/>
      <c r="I31" s="47"/>
      <c r="J31" s="47"/>
      <c r="K31" s="47"/>
      <c r="L31" s="47"/>
      <c r="M31" s="47"/>
      <c r="N31" s="47"/>
      <c r="O31" s="96"/>
    </row>
    <row r="32" ht="22.5" customHeight="1" spans="1:15">
      <c r="A32" s="48" t="s">
        <v>223</v>
      </c>
      <c r="B32" s="48"/>
      <c r="C32" s="65">
        <f>'Data Sheet'!$U$24</f>
        <v>3.60322119444444</v>
      </c>
      <c r="D32" s="65"/>
      <c r="E32" s="65"/>
      <c r="F32" s="45"/>
      <c r="G32" s="46"/>
      <c r="H32" s="47"/>
      <c r="I32" s="47"/>
      <c r="J32" s="47"/>
      <c r="K32" s="47"/>
      <c r="L32" s="47"/>
      <c r="M32" s="47"/>
      <c r="N32" s="47"/>
      <c r="O32" s="96"/>
    </row>
    <row r="33" ht="22.5" customHeight="1" spans="1:15">
      <c r="A33" s="52" t="s">
        <v>224</v>
      </c>
      <c r="B33" s="53"/>
      <c r="C33" s="66">
        <f>'Data Sheet'!$AO$24</f>
        <v>2.75</v>
      </c>
      <c r="D33" s="66"/>
      <c r="E33" s="67"/>
      <c r="F33" s="45"/>
      <c r="G33" s="46"/>
      <c r="H33" s="47"/>
      <c r="I33" s="47"/>
      <c r="J33" s="47"/>
      <c r="K33" s="47"/>
      <c r="L33" s="47"/>
      <c r="M33" s="47"/>
      <c r="N33" s="47"/>
      <c r="O33" s="96"/>
    </row>
    <row r="34" ht="22.5" customHeight="1" spans="1:15">
      <c r="A34" s="68">
        <f>'Data Sheet'!$AF$24</f>
        <v>0</v>
      </c>
      <c r="B34" s="68"/>
      <c r="C34" s="69"/>
      <c r="D34" s="69"/>
      <c r="E34" s="69"/>
      <c r="F34" s="45"/>
      <c r="G34" s="102"/>
      <c r="O34" s="96"/>
    </row>
    <row r="35" ht="23.25" customHeight="1" spans="1:15">
      <c r="A35" s="68">
        <f>'Data Sheet'!$AG$24</f>
        <v>0</v>
      </c>
      <c r="B35" s="68"/>
      <c r="C35" s="68"/>
      <c r="D35" s="68"/>
      <c r="E35" s="68"/>
      <c r="G35" s="70"/>
      <c r="H35" s="71"/>
      <c r="I35" s="71"/>
      <c r="J35" s="71"/>
      <c r="K35" s="71"/>
      <c r="L35" s="71"/>
      <c r="M35" s="71"/>
      <c r="N35" s="71"/>
      <c r="O35" s="97"/>
    </row>
    <row r="36" ht="15" customHeight="1" spans="1:14">
      <c r="A36" s="2"/>
      <c r="B36" s="2"/>
      <c r="C36" s="2"/>
      <c r="D36" s="2"/>
      <c r="E36" s="2"/>
      <c r="F36" s="2"/>
      <c r="G36" s="2"/>
      <c r="H36" s="2"/>
      <c r="I36" s="2"/>
      <c r="J36" s="2"/>
      <c r="K36" s="2"/>
      <c r="L36" s="2"/>
      <c r="M36" s="2"/>
      <c r="N36" s="2"/>
    </row>
    <row r="37" ht="15" customHeight="1" spans="1:9">
      <c r="A37" s="2"/>
      <c r="B37" s="2"/>
      <c r="C37" s="2"/>
      <c r="D37" s="2"/>
      <c r="E37" s="2"/>
      <c r="F37" s="2"/>
      <c r="G37" s="2"/>
      <c r="H37" s="2"/>
      <c r="I37" s="2"/>
    </row>
    <row r="38" ht="15" customHeight="1" spans="1:9">
      <c r="A38" s="2"/>
      <c r="B38" s="2"/>
      <c r="C38" s="2"/>
      <c r="D38" s="2"/>
      <c r="E38" s="2"/>
      <c r="F38" s="2"/>
      <c r="G38" s="2"/>
      <c r="H38" s="2"/>
      <c r="I38" s="2"/>
    </row>
    <row r="39" ht="15" customHeight="1" spans="2:9">
      <c r="B39" s="2"/>
      <c r="C39" s="2"/>
      <c r="D39" s="2"/>
      <c r="E39" s="2"/>
      <c r="F39" s="2"/>
      <c r="G39" s="2"/>
      <c r="H39" s="2"/>
      <c r="I39" s="2"/>
    </row>
    <row r="40" ht="15" customHeight="1" spans="2:9">
      <c r="B40" s="2"/>
      <c r="C40" s="2"/>
      <c r="D40" s="2"/>
      <c r="E40" s="2"/>
      <c r="F40" s="2"/>
      <c r="I40" s="2"/>
    </row>
    <row r="41" ht="15" customHeight="1" spans="6:6">
      <c r="F41" s="2"/>
    </row>
    <row r="42" ht="15" customHeight="1" spans="6:6">
      <c r="F42" s="2"/>
    </row>
  </sheetData>
  <sheetProtection sheet="1" selectLockedCells="1" scenarios="1"/>
  <mergeCells count="97">
    <mergeCell ref="A1:O1"/>
    <mergeCell ref="A2:O2"/>
    <mergeCell ref="A3:B3"/>
    <mergeCell ref="C3:H3"/>
    <mergeCell ref="I3:J3"/>
    <mergeCell ref="K3:O3"/>
    <mergeCell ref="A4:B4"/>
    <mergeCell ref="C4:H4"/>
    <mergeCell ref="I4:J4"/>
    <mergeCell ref="K4:O4"/>
    <mergeCell ref="A5:B5"/>
    <mergeCell ref="C5:H5"/>
    <mergeCell ref="I5:J5"/>
    <mergeCell ref="K5:O5"/>
    <mergeCell ref="A6:B6"/>
    <mergeCell ref="C6:H6"/>
    <mergeCell ref="I6:J6"/>
    <mergeCell ref="K6:O6"/>
    <mergeCell ref="A7:B7"/>
    <mergeCell ref="C7:H7"/>
    <mergeCell ref="I7:J7"/>
    <mergeCell ref="K7:O7"/>
    <mergeCell ref="A8:B8"/>
    <mergeCell ref="C8:H8"/>
    <mergeCell ref="I8:J8"/>
    <mergeCell ref="K8:O8"/>
    <mergeCell ref="A9:B9"/>
    <mergeCell ref="C9:H9"/>
    <mergeCell ref="I9:J9"/>
    <mergeCell ref="K9:O9"/>
    <mergeCell ref="A10:B10"/>
    <mergeCell ref="C10:H10"/>
    <mergeCell ref="I10:J10"/>
    <mergeCell ref="K10:O10"/>
    <mergeCell ref="A11:B11"/>
    <mergeCell ref="C11:H11"/>
    <mergeCell ref="I11:J11"/>
    <mergeCell ref="K11:O11"/>
    <mergeCell ref="A12:B12"/>
    <mergeCell ref="C12:H12"/>
    <mergeCell ref="I12:J12"/>
    <mergeCell ref="K12:O12"/>
    <mergeCell ref="A13:B13"/>
    <mergeCell ref="C13:H13"/>
    <mergeCell ref="I13:J13"/>
    <mergeCell ref="L13:M13"/>
    <mergeCell ref="N13:O13"/>
    <mergeCell ref="A14:B14"/>
    <mergeCell ref="C14:H14"/>
    <mergeCell ref="I14:J14"/>
    <mergeCell ref="K14:O14"/>
    <mergeCell ref="A15:B15"/>
    <mergeCell ref="C15:H15"/>
    <mergeCell ref="I15:J15"/>
    <mergeCell ref="K15:O15"/>
    <mergeCell ref="A16:B16"/>
    <mergeCell ref="F16:H16"/>
    <mergeCell ref="I16:J16"/>
    <mergeCell ref="K16:O16"/>
    <mergeCell ref="A17:B17"/>
    <mergeCell ref="F17:H17"/>
    <mergeCell ref="I17:J17"/>
    <mergeCell ref="L17:M17"/>
    <mergeCell ref="N17:O17"/>
    <mergeCell ref="A18:B18"/>
    <mergeCell ref="F18:H18"/>
    <mergeCell ref="I18:J18"/>
    <mergeCell ref="K18:O18"/>
    <mergeCell ref="A20:B20"/>
    <mergeCell ref="A21:B21"/>
    <mergeCell ref="C21:E21"/>
    <mergeCell ref="A22:B22"/>
    <mergeCell ref="C22:D22"/>
    <mergeCell ref="A23:B23"/>
    <mergeCell ref="C23:E23"/>
    <mergeCell ref="A24:B24"/>
    <mergeCell ref="C24:E24"/>
    <mergeCell ref="A25:B25"/>
    <mergeCell ref="C25:E25"/>
    <mergeCell ref="A26:B26"/>
    <mergeCell ref="C26:E26"/>
    <mergeCell ref="A27:B27"/>
    <mergeCell ref="C27:E27"/>
    <mergeCell ref="A28:B28"/>
    <mergeCell ref="C28:E28"/>
    <mergeCell ref="A29:B29"/>
    <mergeCell ref="C29:E29"/>
    <mergeCell ref="A30:B30"/>
    <mergeCell ref="C30:E30"/>
    <mergeCell ref="A31:B31"/>
    <mergeCell ref="C31:E31"/>
    <mergeCell ref="A32:B32"/>
    <mergeCell ref="C32:E32"/>
    <mergeCell ref="A33:B33"/>
    <mergeCell ref="C33:E33"/>
    <mergeCell ref="A34:E34"/>
    <mergeCell ref="A35:E35"/>
  </mergeCells>
  <conditionalFormatting sqref="C12:H12">
    <cfRule type="cellIs" dxfId="40" priority="1" stopIfTrue="1" operator="between">
      <formula>0</formula>
      <formula>0</formula>
    </cfRule>
  </conditionalFormatting>
  <conditionalFormatting sqref="K12:O12">
    <cfRule type="cellIs" dxfId="41" priority="2" stopIfTrue="1" operator="between">
      <formula>0</formula>
      <formula>0</formula>
    </cfRule>
  </conditionalFormatting>
  <conditionalFormatting sqref="N17:O17">
    <cfRule type="cellIs" dxfId="42" priority="3" stopIfTrue="1" operator="between">
      <formula>0</formula>
      <formula>0</formula>
    </cfRule>
  </conditionalFormatting>
  <conditionalFormatting sqref="C24:E24">
    <cfRule type="cellIs" dxfId="43" priority="4" stopIfTrue="1" operator="between">
      <formula>0</formula>
      <formula>0</formula>
    </cfRule>
  </conditionalFormatting>
  <printOptions horizontalCentered="1"/>
  <pageMargins left="0.249305555555556" right="0.249305555555556" top="0.499305555555556" bottom="0.499305555555556" header="0.249305555555556" footer="0.249305555555556"/>
  <pageSetup paperSize="1" scale="72" orientation="landscape"/>
  <headerFooter>
    <oddFooter>&amp;C&amp;"宋体,常规"&amp;12Item 4&amp;R&amp;"宋体,常规"&amp;12&amp;F</oddFooter>
  </headerFooter>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O42"/>
  <sheetViews>
    <sheetView zoomScale="75" zoomScaleNormal="75" topLeftCell="A10" workbookViewId="0">
      <selection activeCell="K14" sqref="K14:O14"/>
    </sheetView>
  </sheetViews>
  <sheetFormatPr defaultColWidth="9.14285714285714" defaultRowHeight="12.75"/>
  <cols>
    <col min="1" max="1" width="17" style="6" customWidth="1"/>
    <col min="2" max="2" width="18.7142857142857" style="6" customWidth="1"/>
    <col min="3" max="4" width="13.5714285714286" style="6" customWidth="1"/>
    <col min="5" max="5" width="13.2857142857143" style="6" customWidth="1"/>
    <col min="6" max="6" width="6.57142857142857" style="6" customWidth="1"/>
    <col min="7" max="7" width="3.28571428571429" style="6" customWidth="1"/>
    <col min="8" max="8" width="9.28571428571429" style="6" customWidth="1"/>
    <col min="9" max="9" width="11.1428571428571" style="6" customWidth="1"/>
    <col min="10" max="10" width="13.1428571428571" style="6" customWidth="1"/>
    <col min="11" max="11" width="13.8571428571429" style="6" customWidth="1"/>
    <col min="12" max="12" width="13.1428571428571" style="6" customWidth="1"/>
    <col min="13" max="13" width="11.8571428571429" style="6" customWidth="1"/>
    <col min="14" max="14" width="13.5714285714286" style="6" customWidth="1"/>
    <col min="15" max="15" width="12" style="6" customWidth="1"/>
    <col min="16" max="16384" width="9.14285714285714" style="6"/>
  </cols>
  <sheetData>
    <row r="1" s="1" customFormat="1" ht="36" customHeight="1" spans="1:15">
      <c r="A1" s="7" t="s">
        <v>180</v>
      </c>
      <c r="B1" s="7"/>
      <c r="C1" s="7"/>
      <c r="D1" s="7"/>
      <c r="E1" s="7"/>
      <c r="F1" s="7"/>
      <c r="G1" s="7"/>
      <c r="H1" s="7"/>
      <c r="I1" s="7"/>
      <c r="J1" s="7"/>
      <c r="K1" s="7"/>
      <c r="L1" s="7"/>
      <c r="M1" s="7"/>
      <c r="N1" s="7"/>
      <c r="O1" s="7"/>
    </row>
    <row r="2" s="2" customFormat="1" ht="24.75" customHeight="1" spans="1:15">
      <c r="A2" s="8" t="s">
        <v>181</v>
      </c>
      <c r="B2" s="8"/>
      <c r="C2" s="8"/>
      <c r="D2" s="8"/>
      <c r="E2" s="8"/>
      <c r="F2" s="8"/>
      <c r="G2" s="8"/>
      <c r="H2" s="8"/>
      <c r="I2" s="8"/>
      <c r="J2" s="8"/>
      <c r="K2" s="8"/>
      <c r="L2" s="8"/>
      <c r="M2" s="8"/>
      <c r="N2" s="8"/>
      <c r="O2" s="8"/>
    </row>
    <row r="3" s="1" customFormat="1" ht="20.1" customHeight="1" spans="1:15">
      <c r="A3" s="9" t="s">
        <v>182</v>
      </c>
      <c r="B3" s="9"/>
      <c r="C3" s="10"/>
      <c r="D3" s="11"/>
      <c r="E3" s="11"/>
      <c r="F3" s="11"/>
      <c r="G3" s="11"/>
      <c r="H3" s="12"/>
      <c r="I3" s="9" t="s">
        <v>183</v>
      </c>
      <c r="J3" s="9"/>
      <c r="K3" s="72"/>
      <c r="L3" s="73"/>
      <c r="M3" s="73"/>
      <c r="N3" s="73"/>
      <c r="O3" s="74"/>
    </row>
    <row r="4" s="1" customFormat="1" ht="20.1" customHeight="1" spans="1:15">
      <c r="A4" s="13" t="s">
        <v>184</v>
      </c>
      <c r="B4" s="13"/>
      <c r="C4" s="14" t="str">
        <f>'Data Sheet'!B3</f>
        <v>FUZHOU YUNFEI HOME DECOR CO.,LTD</v>
      </c>
      <c r="D4" s="14"/>
      <c r="E4" s="14"/>
      <c r="F4" s="14"/>
      <c r="G4" s="14"/>
      <c r="H4" s="15"/>
      <c r="I4" s="13" t="s">
        <v>185</v>
      </c>
      <c r="J4" s="13"/>
      <c r="K4" s="75">
        <f>'Data Sheet'!B9</f>
        <v>42090</v>
      </c>
      <c r="L4" s="76"/>
      <c r="M4" s="76"/>
      <c r="N4" s="76"/>
      <c r="O4" s="77"/>
    </row>
    <row r="5" s="3" customFormat="1" ht="20.1" customHeight="1" spans="1:15">
      <c r="A5" s="13" t="s">
        <v>186</v>
      </c>
      <c r="B5" s="16"/>
      <c r="C5" s="14" t="str">
        <f>'Data Sheet'!B4</f>
        <v>Sarah Ou</v>
      </c>
      <c r="D5" s="14"/>
      <c r="E5" s="14"/>
      <c r="F5" s="14"/>
      <c r="G5" s="14"/>
      <c r="H5" s="15"/>
      <c r="I5" s="13" t="s">
        <v>187</v>
      </c>
      <c r="J5" s="13"/>
      <c r="K5" s="75" t="str">
        <f>'Data Sheet'!B10</f>
        <v>sarah@yunfei.com.cn</v>
      </c>
      <c r="L5" s="76"/>
      <c r="M5" s="76"/>
      <c r="N5" s="76"/>
      <c r="O5" s="77"/>
    </row>
    <row r="6" s="3" customFormat="1" ht="20.1" customHeight="1" spans="1:15">
      <c r="A6" s="13" t="s">
        <v>38</v>
      </c>
      <c r="B6" s="16"/>
      <c r="C6" s="14" t="str">
        <f>'Data Sheet'!B5</f>
        <v>NIUTOUSHAN INDUSTRIAL ZONE,HONGWEI,MINHOU,FUZHOU,FUJIAN,CHINA</v>
      </c>
      <c r="D6" s="14"/>
      <c r="E6" s="14"/>
      <c r="F6" s="14"/>
      <c r="G6" s="14"/>
      <c r="H6" s="15"/>
      <c r="I6" s="13" t="s">
        <v>188</v>
      </c>
      <c r="J6" s="13"/>
      <c r="K6" s="75" t="str">
        <f>'Data Sheet'!B11</f>
        <v>lyonyunfei@vip.163.com</v>
      </c>
      <c r="L6" s="76"/>
      <c r="M6" s="76"/>
      <c r="N6" s="76"/>
      <c r="O6" s="77"/>
    </row>
    <row r="7" s="3" customFormat="1" ht="20.1" customHeight="1" spans="1:15">
      <c r="A7" s="13" t="s">
        <v>40</v>
      </c>
      <c r="B7" s="16"/>
      <c r="C7" s="14">
        <f>'Data Sheet'!B6</f>
        <v>0</v>
      </c>
      <c r="D7" s="14"/>
      <c r="E7" s="14"/>
      <c r="F7" s="14"/>
      <c r="G7" s="14"/>
      <c r="H7" s="15"/>
      <c r="I7" s="13" t="s">
        <v>189</v>
      </c>
      <c r="J7" s="13"/>
      <c r="K7" s="19" t="str">
        <f>'Data Sheet'!B12</f>
        <v>0086-591-62099910</v>
      </c>
      <c r="L7" s="20"/>
      <c r="M7" s="20"/>
      <c r="N7" s="20"/>
      <c r="O7" s="21"/>
    </row>
    <row r="8" s="3" customFormat="1" ht="20.1" customHeight="1" spans="1:15">
      <c r="A8" s="13" t="s">
        <v>41</v>
      </c>
      <c r="B8" s="16"/>
      <c r="C8" s="14">
        <f>'Data Sheet'!B7</f>
        <v>0</v>
      </c>
      <c r="D8" s="14"/>
      <c r="E8" s="14"/>
      <c r="F8" s="14"/>
      <c r="G8" s="14"/>
      <c r="H8" s="15"/>
      <c r="I8" s="13" t="s">
        <v>190</v>
      </c>
      <c r="J8" s="13"/>
      <c r="K8" s="19" t="str">
        <f>'Data Sheet'!B13</f>
        <v>0086-591-22976113</v>
      </c>
      <c r="L8" s="20"/>
      <c r="M8" s="20"/>
      <c r="N8" s="20"/>
      <c r="O8" s="21"/>
    </row>
    <row r="9" s="3" customFormat="1" ht="20.1" customHeight="1" spans="1:15">
      <c r="A9" s="13" t="s">
        <v>42</v>
      </c>
      <c r="B9" s="16"/>
      <c r="C9" s="14">
        <f>'Data Sheet'!B8</f>
        <v>0</v>
      </c>
      <c r="D9" s="14"/>
      <c r="E9" s="14"/>
      <c r="F9" s="14"/>
      <c r="G9" s="14"/>
      <c r="H9" s="15"/>
      <c r="I9" s="13" t="s">
        <v>191</v>
      </c>
      <c r="J9" s="13"/>
      <c r="K9" s="75" t="str">
        <f>'Data Sheet'!B15</f>
        <v>T/T</v>
      </c>
      <c r="L9" s="76"/>
      <c r="M9" s="76"/>
      <c r="N9" s="76"/>
      <c r="O9" s="77"/>
    </row>
    <row r="10" s="3" customFormat="1" ht="20.1" customHeight="1" spans="1:15">
      <c r="A10" s="13" t="s">
        <v>192</v>
      </c>
      <c r="B10" s="13"/>
      <c r="C10" s="17" t="str">
        <f>'Data Sheet'!B25</f>
        <v>15A5749</v>
      </c>
      <c r="D10" s="17"/>
      <c r="E10" s="17"/>
      <c r="F10" s="17"/>
      <c r="G10" s="17"/>
      <c r="H10" s="17"/>
      <c r="I10" s="13" t="s">
        <v>193</v>
      </c>
      <c r="J10" s="13"/>
      <c r="K10" s="75" t="str">
        <f>'Data Sheet'!X25</f>
        <v>Fuzhou</v>
      </c>
      <c r="L10" s="76"/>
      <c r="M10" s="76"/>
      <c r="N10" s="76"/>
      <c r="O10" s="77"/>
    </row>
    <row r="11" s="3" customFormat="1" ht="20.1" customHeight="1" spans="1:15">
      <c r="A11" s="9" t="s">
        <v>194</v>
      </c>
      <c r="B11" s="9"/>
      <c r="C11" s="18"/>
      <c r="D11" s="18"/>
      <c r="E11" s="18"/>
      <c r="F11" s="18"/>
      <c r="G11" s="18"/>
      <c r="H11" s="18"/>
      <c r="I11" s="13" t="s">
        <v>195</v>
      </c>
      <c r="J11" s="13"/>
      <c r="K11" s="75" t="str">
        <f>'Data Sheet'!B14</f>
        <v>China</v>
      </c>
      <c r="L11" s="76"/>
      <c r="M11" s="76"/>
      <c r="N11" s="76"/>
      <c r="O11" s="77"/>
    </row>
    <row r="12" s="2" customFormat="1" ht="35.25" customHeight="1" spans="1:15">
      <c r="A12" s="13" t="s">
        <v>196</v>
      </c>
      <c r="B12" s="13"/>
      <c r="C12" s="19" t="str">
        <f>'Data Sheet'!$Y$25</f>
        <v>MDF65%,MIRROR35%</v>
      </c>
      <c r="D12" s="20"/>
      <c r="E12" s="20"/>
      <c r="F12" s="20"/>
      <c r="G12" s="20"/>
      <c r="H12" s="21"/>
      <c r="I12" s="48" t="s">
        <v>197</v>
      </c>
      <c r="J12" s="48"/>
      <c r="K12" s="19" t="str">
        <f>'Data Sheet'!Z25</f>
        <v>MDF</v>
      </c>
      <c r="L12" s="20"/>
      <c r="M12" s="20"/>
      <c r="N12" s="20"/>
      <c r="O12" s="21"/>
    </row>
    <row r="13" s="4" customFormat="1" ht="20.1" customHeight="1" spans="1:15">
      <c r="A13" s="13" t="s">
        <v>198</v>
      </c>
      <c r="B13" s="13"/>
      <c r="C13" s="22" t="str">
        <f>'Data Sheet'!$C$25</f>
        <v>Wood Framed wall mirror</v>
      </c>
      <c r="D13" s="23"/>
      <c r="E13" s="23"/>
      <c r="F13" s="23"/>
      <c r="G13" s="23"/>
      <c r="H13" s="24"/>
      <c r="I13" s="13" t="s">
        <v>199</v>
      </c>
      <c r="J13" s="13"/>
      <c r="K13" s="78">
        <f>IF('Data Sheet'!V17="Case Weight (kgs)",'Data Sheet'!V25*2.20462,'Data Sheet'!V25)</f>
        <v>18</v>
      </c>
      <c r="L13" s="79" t="s">
        <v>200</v>
      </c>
      <c r="M13" s="80"/>
      <c r="N13" s="78">
        <f>IF('Data Sheet'!W17="Item Weight (kgs)",'Data Sheet'!W25*2.20462,'Data Sheet'!W25)</f>
        <v>4.07</v>
      </c>
      <c r="O13" s="81"/>
    </row>
    <row r="14" s="5" customFormat="1" ht="20.1" customHeight="1" spans="1:15">
      <c r="A14" s="13" t="s">
        <v>168</v>
      </c>
      <c r="B14" s="13"/>
      <c r="C14" s="25" t="str">
        <f>'Data Sheet'!$D$25</f>
        <v>Gold</v>
      </c>
      <c r="D14" s="25"/>
      <c r="E14" s="25"/>
      <c r="F14" s="25"/>
      <c r="G14" s="25"/>
      <c r="H14" s="25"/>
      <c r="I14" s="82" t="s">
        <v>201</v>
      </c>
      <c r="J14" s="83"/>
      <c r="K14" s="84">
        <f>'Data Sheet'!$AA$25</f>
        <v>500</v>
      </c>
      <c r="L14" s="85"/>
      <c r="M14" s="85"/>
      <c r="N14" s="85"/>
      <c r="O14" s="86"/>
    </row>
    <row r="15" s="1" customFormat="1" ht="20.1" customHeight="1" spans="1:15">
      <c r="A15" s="13" t="s">
        <v>202</v>
      </c>
      <c r="B15" s="13"/>
      <c r="C15" s="26" t="str">
        <f>'Data Sheet'!$E$25</f>
        <v>EA</v>
      </c>
      <c r="D15" s="26"/>
      <c r="E15" s="27"/>
      <c r="F15" s="27"/>
      <c r="G15" s="27"/>
      <c r="H15" s="27"/>
      <c r="I15" s="48" t="s">
        <v>203</v>
      </c>
      <c r="J15" s="48"/>
      <c r="K15" s="19" t="str">
        <f>'Data Sheet'!$F$25</f>
        <v>Bubble bag+Styrofoam+Carton</v>
      </c>
      <c r="L15" s="20"/>
      <c r="M15" s="20"/>
      <c r="N15" s="20"/>
      <c r="O15" s="21"/>
    </row>
    <row r="16" s="1" customFormat="1" ht="20.1" customHeight="1" spans="1:15">
      <c r="A16" s="13" t="s">
        <v>204</v>
      </c>
      <c r="B16" s="13"/>
      <c r="C16" s="28">
        <f>IF('Data Sheet'!$L$18="(IN INCHES)",'Data Sheet'!L$25,'Data Sheet'!L$25*0.393701)</f>
        <v>22.45</v>
      </c>
      <c r="D16" s="28">
        <f>IF('Data Sheet'!$L$18="(IN INCHES)",'Data Sheet'!M$25,'Data Sheet'!M$25*0.393701)</f>
        <v>6.89</v>
      </c>
      <c r="E16" s="28">
        <f>IF('Data Sheet'!$L$18="(IN INCHES)",'Data Sheet'!N$25,'Data Sheet'!N$25*0.393701)</f>
        <v>23.03</v>
      </c>
      <c r="F16" s="29" t="s">
        <v>205</v>
      </c>
      <c r="G16" s="30"/>
      <c r="H16" s="31"/>
      <c r="I16" s="48" t="s">
        <v>206</v>
      </c>
      <c r="J16" s="48"/>
      <c r="K16" s="19" t="str">
        <f>'Data Sheet'!$AB$25</f>
        <v>60Days</v>
      </c>
      <c r="L16" s="20"/>
      <c r="M16" s="20"/>
      <c r="N16" s="20"/>
      <c r="O16" s="21"/>
    </row>
    <row r="17" s="1" customFormat="1" ht="20.1" customHeight="1" spans="1:15">
      <c r="A17" s="13" t="s">
        <v>207</v>
      </c>
      <c r="B17" s="13"/>
      <c r="C17" s="28">
        <f>IF('Data Sheet'!$L$18="(IN INCHES)",'Data Sheet'!O$25,'Data Sheet'!O$25*0.393701)</f>
        <v>0</v>
      </c>
      <c r="D17" s="28">
        <f>IF('Data Sheet'!$L$18="(IN INCHES)",'Data Sheet'!P$25,'Data Sheet'!P$25*0.393701)</f>
        <v>0</v>
      </c>
      <c r="E17" s="28">
        <f>IF('Data Sheet'!$L$18="(IN INCHES)",'Data Sheet'!Q$25,'Data Sheet'!Q$25*0.393701)</f>
        <v>0</v>
      </c>
      <c r="F17" s="29" t="s">
        <v>205</v>
      </c>
      <c r="G17" s="30"/>
      <c r="H17" s="31"/>
      <c r="I17" s="48" t="s">
        <v>208</v>
      </c>
      <c r="J17" s="48"/>
      <c r="K17" s="87" t="str">
        <f>'Data Sheet'!$AC$25</f>
        <v>No</v>
      </c>
      <c r="L17" s="88" t="s">
        <v>83</v>
      </c>
      <c r="M17" s="88"/>
      <c r="N17" s="89" t="str">
        <f>'Data Sheet'!$AD$25</f>
        <v>No</v>
      </c>
      <c r="O17" s="90"/>
    </row>
    <row r="18" s="1" customFormat="1" ht="20.1" customHeight="1" spans="1:15">
      <c r="A18" s="13" t="s">
        <v>209</v>
      </c>
      <c r="B18" s="13"/>
      <c r="C18" s="28">
        <f>IF('Data Sheet'!$L$18="(IN INCHES)",'Data Sheet'!R$25,'Data Sheet'!R$25*0.393701)</f>
        <v>18.5</v>
      </c>
      <c r="D18" s="28">
        <f>IF('Data Sheet'!$L$18="(IN INCHES)",'Data Sheet'!S$25,'Data Sheet'!S$25*0.393701)</f>
        <v>18.5</v>
      </c>
      <c r="E18" s="28">
        <f>IF('Data Sheet'!$L$18="(IN INCHES)",'Data Sheet'!T$25,'Data Sheet'!T$25*0.393701)</f>
        <v>1</v>
      </c>
      <c r="F18" s="29" t="s">
        <v>205</v>
      </c>
      <c r="G18" s="30"/>
      <c r="H18" s="31"/>
      <c r="I18" s="13" t="s">
        <v>210</v>
      </c>
      <c r="J18" s="13"/>
      <c r="K18" s="91" t="str">
        <f>'Data Sheet'!$AE$25</f>
        <v>Quotation Only</v>
      </c>
      <c r="L18" s="92"/>
      <c r="M18" s="92"/>
      <c r="N18" s="92"/>
      <c r="O18" s="93"/>
    </row>
    <row r="19" s="1" customFormat="1" ht="15" customHeight="1" spans="1:14">
      <c r="A19" s="32"/>
      <c r="B19" s="33"/>
      <c r="C19" s="33"/>
      <c r="D19" s="33"/>
      <c r="E19" s="33"/>
      <c r="F19" s="33"/>
      <c r="G19" s="33"/>
      <c r="H19" s="33"/>
      <c r="I19" s="33"/>
      <c r="J19" s="33"/>
      <c r="K19" s="33"/>
      <c r="L19" s="33"/>
      <c r="M19" s="33"/>
      <c r="N19" s="33"/>
    </row>
    <row r="20" s="1" customFormat="1" ht="22.5" customHeight="1" spans="1:15">
      <c r="A20" s="34" t="s">
        <v>211</v>
      </c>
      <c r="B20" s="35"/>
      <c r="C20" s="36"/>
      <c r="D20" s="36"/>
      <c r="E20" s="36"/>
      <c r="F20" s="37"/>
      <c r="G20" s="38"/>
      <c r="H20" s="39"/>
      <c r="I20" s="39"/>
      <c r="J20" s="39"/>
      <c r="K20" s="39"/>
      <c r="L20" s="39"/>
      <c r="M20" s="39"/>
      <c r="N20" s="39"/>
      <c r="O20" s="94"/>
    </row>
    <row r="21" s="1" customFormat="1" ht="22.5" customHeight="1" spans="1:15">
      <c r="A21" s="40" t="s">
        <v>212</v>
      </c>
      <c r="B21" s="41"/>
      <c r="C21" s="42"/>
      <c r="D21" s="43"/>
      <c r="E21" s="44"/>
      <c r="F21" s="45"/>
      <c r="G21" s="46"/>
      <c r="H21" s="47"/>
      <c r="I21" s="47"/>
      <c r="J21" s="47"/>
      <c r="K21" s="47"/>
      <c r="L21" s="47"/>
      <c r="M21" s="47"/>
      <c r="N21" s="47"/>
      <c r="O21" s="95"/>
    </row>
    <row r="22" s="1" customFormat="1" ht="22.5" customHeight="1" spans="1:15">
      <c r="A22" s="48" t="s">
        <v>213</v>
      </c>
      <c r="B22" s="49"/>
      <c r="C22" s="50">
        <f>IF('Data Sheet'!$G$18="(H.K. $)",'Data Sheet'!G25/7.75,'Data Sheet'!G25)</f>
        <v>8.65</v>
      </c>
      <c r="D22" s="50"/>
      <c r="E22" s="51" t="str">
        <f>'Data Sheet'!H25</f>
        <v>/EA</v>
      </c>
      <c r="F22" s="47"/>
      <c r="G22" s="46"/>
      <c r="H22" s="47"/>
      <c r="I22" s="47"/>
      <c r="J22" s="47"/>
      <c r="K22" s="47"/>
      <c r="L22" s="47"/>
      <c r="M22" s="47"/>
      <c r="N22" s="47"/>
      <c r="O22" s="95"/>
    </row>
    <row r="23" ht="22.5" customHeight="1" spans="1:15">
      <c r="A23" s="52" t="s">
        <v>214</v>
      </c>
      <c r="B23" s="53"/>
      <c r="C23" s="54">
        <f>'Data Sheet'!$AP$25</f>
        <v>1.41728917335793</v>
      </c>
      <c r="D23" s="54"/>
      <c r="E23" s="55"/>
      <c r="F23" s="45"/>
      <c r="G23" s="46"/>
      <c r="H23" s="47"/>
      <c r="I23" s="47"/>
      <c r="J23" s="47"/>
      <c r="K23" s="47"/>
      <c r="L23" s="47"/>
      <c r="M23" s="47"/>
      <c r="N23" s="47"/>
      <c r="O23" s="96"/>
    </row>
    <row r="24" s="1" customFormat="1" ht="22.5" customHeight="1" spans="1:15">
      <c r="A24" s="48" t="s">
        <v>215</v>
      </c>
      <c r="B24" s="48"/>
      <c r="C24" s="56"/>
      <c r="D24" s="56"/>
      <c r="E24" s="56"/>
      <c r="F24" s="57"/>
      <c r="G24" s="46"/>
      <c r="H24" s="47"/>
      <c r="I24" s="47"/>
      <c r="J24" s="47"/>
      <c r="K24" s="47"/>
      <c r="L24" s="47"/>
      <c r="M24" s="47"/>
      <c r="N24" s="47"/>
      <c r="O24" s="95"/>
    </row>
    <row r="25" s="1" customFormat="1" ht="22.5" customHeight="1" spans="1:15">
      <c r="A25" s="52" t="s">
        <v>216</v>
      </c>
      <c r="B25" s="52"/>
      <c r="C25" s="54">
        <f>'Data Sheet'!AR25</f>
        <v>10.0672891733579</v>
      </c>
      <c r="D25" s="54"/>
      <c r="E25" s="54"/>
      <c r="F25" s="45"/>
      <c r="G25" s="46"/>
      <c r="H25" s="47"/>
      <c r="I25" s="47"/>
      <c r="J25" s="47"/>
      <c r="K25" s="47"/>
      <c r="L25" s="47"/>
      <c r="M25" s="47"/>
      <c r="N25" s="47"/>
      <c r="O25" s="95"/>
    </row>
    <row r="26" s="1" customFormat="1" ht="22.5" customHeight="1" spans="1:15">
      <c r="A26" s="52" t="s">
        <v>217</v>
      </c>
      <c r="B26" s="53"/>
      <c r="C26" s="58"/>
      <c r="D26" s="58"/>
      <c r="E26" s="59"/>
      <c r="F26" s="45"/>
      <c r="G26" s="46"/>
      <c r="H26" s="47"/>
      <c r="I26" s="47"/>
      <c r="J26" s="47"/>
      <c r="K26" s="47"/>
      <c r="L26" s="47"/>
      <c r="M26" s="47"/>
      <c r="N26" s="47"/>
      <c r="O26" s="95"/>
    </row>
    <row r="27" s="1" customFormat="1" ht="22.5" customHeight="1" spans="1:15">
      <c r="A27" s="40" t="s">
        <v>218</v>
      </c>
      <c r="B27" s="100"/>
      <c r="C27" s="101">
        <f>IFERROR(1-(C25/C26),)</f>
        <v>0</v>
      </c>
      <c r="D27" s="101"/>
      <c r="E27" s="101"/>
      <c r="F27" s="45"/>
      <c r="G27" s="46"/>
      <c r="H27" s="47"/>
      <c r="I27" s="47"/>
      <c r="J27" s="47"/>
      <c r="K27" s="47"/>
      <c r="L27" s="47"/>
      <c r="M27" s="47"/>
      <c r="N27" s="47"/>
      <c r="O27" s="95"/>
    </row>
    <row r="28" ht="22.5" customHeight="1" spans="1:15">
      <c r="A28" s="9" t="s">
        <v>219</v>
      </c>
      <c r="B28" s="9"/>
      <c r="C28" s="36"/>
      <c r="D28" s="36"/>
      <c r="E28" s="36"/>
      <c r="F28" s="45"/>
      <c r="G28" s="46"/>
      <c r="H28" s="47"/>
      <c r="I28" s="47"/>
      <c r="M28" s="47"/>
      <c r="N28" s="47"/>
      <c r="O28" s="96"/>
    </row>
    <row r="29" ht="22.5" customHeight="1" spans="1:15">
      <c r="A29" s="48" t="s">
        <v>220</v>
      </c>
      <c r="B29" s="48"/>
      <c r="C29" s="63">
        <f>'Data Sheet'!$K$25</f>
        <v>0</v>
      </c>
      <c r="D29" s="63"/>
      <c r="E29" s="63"/>
      <c r="F29" s="45"/>
      <c r="G29" s="46"/>
      <c r="H29" s="47"/>
      <c r="I29" s="47"/>
      <c r="J29" s="47"/>
      <c r="K29" s="47"/>
      <c r="L29" s="47"/>
      <c r="M29" s="47"/>
      <c r="N29" s="47"/>
      <c r="O29" s="96"/>
    </row>
    <row r="30" ht="22.5" customHeight="1" spans="1:15">
      <c r="A30" s="48" t="s">
        <v>221</v>
      </c>
      <c r="B30" s="48"/>
      <c r="C30" s="63">
        <f>'Data Sheet'!$J$25</f>
        <v>0</v>
      </c>
      <c r="D30" s="63"/>
      <c r="E30" s="63"/>
      <c r="F30" s="45"/>
      <c r="G30" s="46"/>
      <c r="H30" s="47"/>
      <c r="I30" s="47"/>
      <c r="J30" s="47"/>
      <c r="K30" s="47"/>
      <c r="L30" s="47"/>
      <c r="M30" s="47"/>
      <c r="N30" s="47"/>
      <c r="O30" s="96"/>
    </row>
    <row r="31" ht="22.5" customHeight="1" spans="1:15">
      <c r="A31" s="48" t="s">
        <v>222</v>
      </c>
      <c r="B31" s="48"/>
      <c r="C31" s="63">
        <f>'Data Sheet'!$I$25</f>
        <v>4</v>
      </c>
      <c r="D31" s="63"/>
      <c r="E31" s="63"/>
      <c r="F31" s="64"/>
      <c r="G31" s="46"/>
      <c r="H31" s="47"/>
      <c r="I31" s="47"/>
      <c r="J31" s="47"/>
      <c r="K31" s="47"/>
      <c r="L31" s="47"/>
      <c r="M31" s="47"/>
      <c r="N31" s="47"/>
      <c r="O31" s="96"/>
    </row>
    <row r="32" ht="22.5" customHeight="1" spans="1:15">
      <c r="A32" s="48" t="s">
        <v>223</v>
      </c>
      <c r="B32" s="48"/>
      <c r="C32" s="65">
        <f>'Data Sheet'!$U$25</f>
        <v>2.06151152488426</v>
      </c>
      <c r="D32" s="65"/>
      <c r="E32" s="65"/>
      <c r="F32" s="45"/>
      <c r="G32" s="46"/>
      <c r="H32" s="47"/>
      <c r="I32" s="47"/>
      <c r="J32" s="47"/>
      <c r="K32" s="47"/>
      <c r="L32" s="47"/>
      <c r="M32" s="47"/>
      <c r="N32" s="47"/>
      <c r="O32" s="96"/>
    </row>
    <row r="33" ht="22.5" customHeight="1" spans="1:15">
      <c r="A33" s="52" t="s">
        <v>224</v>
      </c>
      <c r="B33" s="53"/>
      <c r="C33" s="66">
        <f>'Data Sheet'!$AO$25</f>
        <v>2.75</v>
      </c>
      <c r="D33" s="66"/>
      <c r="E33" s="67"/>
      <c r="F33" s="45"/>
      <c r="G33" s="46"/>
      <c r="H33" s="47"/>
      <c r="I33" s="47"/>
      <c r="J33" s="47"/>
      <c r="K33" s="47"/>
      <c r="L33" s="47"/>
      <c r="M33" s="47"/>
      <c r="N33" s="47"/>
      <c r="O33" s="96"/>
    </row>
    <row r="34" ht="22.5" customHeight="1" spans="1:15">
      <c r="A34" s="68">
        <f>'Data Sheet'!$AF$25</f>
        <v>0</v>
      </c>
      <c r="B34" s="68"/>
      <c r="C34" s="69"/>
      <c r="D34" s="69"/>
      <c r="E34" s="69"/>
      <c r="F34" s="45"/>
      <c r="G34" s="46"/>
      <c r="H34" s="47"/>
      <c r="I34" s="47"/>
      <c r="J34" s="47"/>
      <c r="K34" s="47"/>
      <c r="L34" s="47"/>
      <c r="M34" s="47"/>
      <c r="N34" s="47"/>
      <c r="O34" s="96"/>
    </row>
    <row r="35" ht="23.25" customHeight="1" spans="1:15">
      <c r="A35" s="68">
        <f>'Data Sheet'!$AG$25</f>
        <v>0</v>
      </c>
      <c r="B35" s="68"/>
      <c r="C35" s="68"/>
      <c r="D35" s="68"/>
      <c r="E35" s="68"/>
      <c r="F35" s="2"/>
      <c r="G35" s="70"/>
      <c r="H35" s="71"/>
      <c r="I35" s="71"/>
      <c r="J35" s="71"/>
      <c r="K35" s="71"/>
      <c r="L35" s="71"/>
      <c r="M35" s="71"/>
      <c r="N35" s="71"/>
      <c r="O35" s="97"/>
    </row>
    <row r="36" ht="15" customHeight="1" spans="1:14">
      <c r="A36" s="2"/>
      <c r="B36" s="2"/>
      <c r="C36" s="2"/>
      <c r="D36" s="2"/>
      <c r="E36" s="2"/>
      <c r="F36" s="2"/>
      <c r="G36" s="2"/>
      <c r="H36" s="2"/>
      <c r="I36" s="2"/>
      <c r="J36" s="2"/>
      <c r="K36" s="2"/>
      <c r="L36" s="2"/>
      <c r="M36" s="2"/>
      <c r="N36" s="2"/>
    </row>
    <row r="37" ht="15" customHeight="1" spans="1:9">
      <c r="A37" s="2"/>
      <c r="B37" s="2"/>
      <c r="C37" s="2"/>
      <c r="D37" s="2"/>
      <c r="E37" s="2"/>
      <c r="F37" s="2"/>
      <c r="G37" s="2"/>
      <c r="H37" s="2"/>
      <c r="I37" s="2"/>
    </row>
    <row r="38" ht="15" customHeight="1" spans="1:9">
      <c r="A38" s="2"/>
      <c r="B38" s="2"/>
      <c r="C38" s="2"/>
      <c r="D38" s="2"/>
      <c r="E38" s="2"/>
      <c r="F38" s="2"/>
      <c r="G38" s="2"/>
      <c r="H38" s="2"/>
      <c r="I38" s="2"/>
    </row>
    <row r="39" ht="15" customHeight="1" spans="2:9">
      <c r="B39" s="2"/>
      <c r="C39" s="2"/>
      <c r="D39" s="2"/>
      <c r="E39" s="2"/>
      <c r="F39" s="2"/>
      <c r="G39" s="2"/>
      <c r="H39" s="2"/>
      <c r="I39" s="2"/>
    </row>
    <row r="40" ht="15" customHeight="1" spans="2:9">
      <c r="B40" s="2"/>
      <c r="C40" s="2"/>
      <c r="D40" s="2"/>
      <c r="E40" s="2"/>
      <c r="F40" s="2"/>
      <c r="I40" s="2"/>
    </row>
    <row r="41" ht="15" customHeight="1" spans="6:6">
      <c r="F41" s="2"/>
    </row>
    <row r="42" ht="15" customHeight="1" spans="6:6">
      <c r="F42" s="2"/>
    </row>
  </sheetData>
  <sheetProtection sheet="1" selectLockedCells="1" scenarios="1"/>
  <mergeCells count="97">
    <mergeCell ref="A1:O1"/>
    <mergeCell ref="A2:O2"/>
    <mergeCell ref="A3:B3"/>
    <mergeCell ref="C3:H3"/>
    <mergeCell ref="I3:J3"/>
    <mergeCell ref="K3:O3"/>
    <mergeCell ref="A4:B4"/>
    <mergeCell ref="C4:H4"/>
    <mergeCell ref="I4:J4"/>
    <mergeCell ref="K4:O4"/>
    <mergeCell ref="A5:B5"/>
    <mergeCell ref="C5:H5"/>
    <mergeCell ref="I5:J5"/>
    <mergeCell ref="K5:O5"/>
    <mergeCell ref="A6:B6"/>
    <mergeCell ref="C6:H6"/>
    <mergeCell ref="I6:J6"/>
    <mergeCell ref="K6:O6"/>
    <mergeCell ref="A7:B7"/>
    <mergeCell ref="C7:H7"/>
    <mergeCell ref="I7:J7"/>
    <mergeCell ref="K7:O7"/>
    <mergeCell ref="A8:B8"/>
    <mergeCell ref="C8:H8"/>
    <mergeCell ref="I8:J8"/>
    <mergeCell ref="K8:O8"/>
    <mergeCell ref="A9:B9"/>
    <mergeCell ref="C9:H9"/>
    <mergeCell ref="I9:J9"/>
    <mergeCell ref="K9:O9"/>
    <mergeCell ref="A10:B10"/>
    <mergeCell ref="C10:H10"/>
    <mergeCell ref="I10:J10"/>
    <mergeCell ref="K10:O10"/>
    <mergeCell ref="A11:B11"/>
    <mergeCell ref="C11:H11"/>
    <mergeCell ref="I11:J11"/>
    <mergeCell ref="K11:O11"/>
    <mergeCell ref="A12:B12"/>
    <mergeCell ref="C12:H12"/>
    <mergeCell ref="I12:J12"/>
    <mergeCell ref="K12:O12"/>
    <mergeCell ref="A13:B13"/>
    <mergeCell ref="C13:H13"/>
    <mergeCell ref="I13:J13"/>
    <mergeCell ref="L13:M13"/>
    <mergeCell ref="N13:O13"/>
    <mergeCell ref="A14:B14"/>
    <mergeCell ref="C14:H14"/>
    <mergeCell ref="I14:J14"/>
    <mergeCell ref="K14:O14"/>
    <mergeCell ref="A15:B15"/>
    <mergeCell ref="C15:H15"/>
    <mergeCell ref="I15:J15"/>
    <mergeCell ref="K15:O15"/>
    <mergeCell ref="A16:B16"/>
    <mergeCell ref="F16:H16"/>
    <mergeCell ref="I16:J16"/>
    <mergeCell ref="K16:O16"/>
    <mergeCell ref="A17:B17"/>
    <mergeCell ref="F17:H17"/>
    <mergeCell ref="I17:J17"/>
    <mergeCell ref="L17:M17"/>
    <mergeCell ref="N17:O17"/>
    <mergeCell ref="A18:B18"/>
    <mergeCell ref="F18:H18"/>
    <mergeCell ref="I18:J18"/>
    <mergeCell ref="K18:O18"/>
    <mergeCell ref="A20:B20"/>
    <mergeCell ref="A21:B21"/>
    <mergeCell ref="C21:E21"/>
    <mergeCell ref="A22:B22"/>
    <mergeCell ref="C22:D22"/>
    <mergeCell ref="A23:B23"/>
    <mergeCell ref="C23:E23"/>
    <mergeCell ref="A24:B24"/>
    <mergeCell ref="C24:E24"/>
    <mergeCell ref="A25:B25"/>
    <mergeCell ref="C25:E25"/>
    <mergeCell ref="A26:B26"/>
    <mergeCell ref="C26:E26"/>
    <mergeCell ref="A27:B27"/>
    <mergeCell ref="C27:E27"/>
    <mergeCell ref="A28:B28"/>
    <mergeCell ref="C28:E28"/>
    <mergeCell ref="A29:B29"/>
    <mergeCell ref="C29:E29"/>
    <mergeCell ref="A30:B30"/>
    <mergeCell ref="C30:E30"/>
    <mergeCell ref="A31:B31"/>
    <mergeCell ref="C31:E31"/>
    <mergeCell ref="A32:B32"/>
    <mergeCell ref="C32:E32"/>
    <mergeCell ref="A33:B33"/>
    <mergeCell ref="C33:E33"/>
    <mergeCell ref="A34:E34"/>
    <mergeCell ref="A35:E35"/>
  </mergeCells>
  <conditionalFormatting sqref="C12:H12">
    <cfRule type="cellIs" dxfId="44" priority="1" stopIfTrue="1" operator="between">
      <formula>0</formula>
      <formula>0</formula>
    </cfRule>
  </conditionalFormatting>
  <conditionalFormatting sqref="K12:O12">
    <cfRule type="cellIs" dxfId="45" priority="2" stopIfTrue="1" operator="between">
      <formula>0</formula>
      <formula>0</formula>
    </cfRule>
  </conditionalFormatting>
  <conditionalFormatting sqref="N17:O17">
    <cfRule type="cellIs" dxfId="46" priority="3" stopIfTrue="1" operator="between">
      <formula>0</formula>
      <formula>0</formula>
    </cfRule>
  </conditionalFormatting>
  <conditionalFormatting sqref="C24:E24">
    <cfRule type="cellIs" dxfId="47" priority="4" stopIfTrue="1" operator="between">
      <formula>0</formula>
      <formula>0</formula>
    </cfRule>
  </conditionalFormatting>
  <printOptions horizontalCentered="1"/>
  <pageMargins left="0.249305555555556" right="0.249305555555556" top="0.499305555555556" bottom="0.499305555555556" header="0.249305555555556" footer="0.249305555555556"/>
  <pageSetup paperSize="1" scale="72" orientation="landscape"/>
  <headerFooter>
    <oddFooter>&amp;C&amp;"宋体,常规"&amp;12Item 5&amp;R&amp;"宋体,常规"&amp;12&amp;F</oddFooter>
  </headerFooter>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O41"/>
  <sheetViews>
    <sheetView zoomScale="75" zoomScaleNormal="75" topLeftCell="A10" workbookViewId="0">
      <selection activeCell="K13" sqref="K13"/>
    </sheetView>
  </sheetViews>
  <sheetFormatPr defaultColWidth="9.14285714285714" defaultRowHeight="12.75"/>
  <cols>
    <col min="1" max="1" width="17" style="6" customWidth="1"/>
    <col min="2" max="2" width="18.2857142857143" style="6" customWidth="1"/>
    <col min="3" max="4" width="13.5714285714286" style="6" customWidth="1"/>
    <col min="5" max="5" width="13.2857142857143" style="6" customWidth="1"/>
    <col min="6" max="6" width="6.57142857142857" style="6" customWidth="1"/>
    <col min="7" max="7" width="3.28571428571429" style="6" customWidth="1"/>
    <col min="8" max="8" width="9.28571428571429" style="6" customWidth="1"/>
    <col min="9" max="9" width="11.1428571428571" style="6" customWidth="1"/>
    <col min="10" max="10" width="13.1428571428571" style="6" customWidth="1"/>
    <col min="11" max="11" width="13.8571428571429" style="6" customWidth="1"/>
    <col min="12" max="12" width="13.1428571428571" style="6" customWidth="1"/>
    <col min="13" max="13" width="11.8571428571429" style="6" customWidth="1"/>
    <col min="14" max="14" width="13.5714285714286" style="6" customWidth="1"/>
    <col min="15" max="15" width="12" style="6" customWidth="1"/>
    <col min="16" max="16384" width="9.14285714285714" style="6"/>
  </cols>
  <sheetData>
    <row r="1" s="1" customFormat="1" ht="36" customHeight="1" spans="1:15">
      <c r="A1" s="7" t="s">
        <v>180</v>
      </c>
      <c r="B1" s="7"/>
      <c r="C1" s="7"/>
      <c r="D1" s="7"/>
      <c r="E1" s="7"/>
      <c r="F1" s="7"/>
      <c r="G1" s="7"/>
      <c r="H1" s="7"/>
      <c r="I1" s="7"/>
      <c r="J1" s="7"/>
      <c r="K1" s="7"/>
      <c r="L1" s="7"/>
      <c r="M1" s="7"/>
      <c r="N1" s="7"/>
      <c r="O1" s="7"/>
    </row>
    <row r="2" s="2" customFormat="1" ht="24.75" customHeight="1" spans="1:15">
      <c r="A2" s="8" t="s">
        <v>181</v>
      </c>
      <c r="B2" s="8"/>
      <c r="C2" s="8"/>
      <c r="D2" s="8"/>
      <c r="E2" s="8"/>
      <c r="F2" s="8"/>
      <c r="G2" s="8"/>
      <c r="H2" s="8"/>
      <c r="I2" s="8"/>
      <c r="J2" s="8"/>
      <c r="K2" s="8"/>
      <c r="L2" s="8"/>
      <c r="M2" s="8"/>
      <c r="N2" s="8"/>
      <c r="O2" s="8"/>
    </row>
    <row r="3" s="1" customFormat="1" ht="20.1" customHeight="1" spans="1:15">
      <c r="A3" s="9" t="s">
        <v>182</v>
      </c>
      <c r="B3" s="9"/>
      <c r="C3" s="10"/>
      <c r="D3" s="11"/>
      <c r="E3" s="11"/>
      <c r="F3" s="11"/>
      <c r="G3" s="11"/>
      <c r="H3" s="12"/>
      <c r="I3" s="9" t="s">
        <v>183</v>
      </c>
      <c r="J3" s="9"/>
      <c r="K3" s="72"/>
      <c r="L3" s="73"/>
      <c r="M3" s="73"/>
      <c r="N3" s="73"/>
      <c r="O3" s="74"/>
    </row>
    <row r="4" s="1" customFormat="1" ht="20.1" customHeight="1" spans="1:15">
      <c r="A4" s="13" t="s">
        <v>184</v>
      </c>
      <c r="B4" s="13"/>
      <c r="C4" s="14" t="str">
        <f>'Data Sheet'!B3</f>
        <v>FUZHOU YUNFEI HOME DECOR CO.,LTD</v>
      </c>
      <c r="D4" s="14"/>
      <c r="E4" s="14"/>
      <c r="F4" s="14"/>
      <c r="G4" s="14"/>
      <c r="H4" s="15"/>
      <c r="I4" s="13" t="s">
        <v>185</v>
      </c>
      <c r="J4" s="13"/>
      <c r="K4" s="75">
        <f>'Data Sheet'!B9</f>
        <v>42090</v>
      </c>
      <c r="L4" s="76"/>
      <c r="M4" s="76"/>
      <c r="N4" s="76"/>
      <c r="O4" s="77"/>
    </row>
    <row r="5" s="3" customFormat="1" ht="20.1" customHeight="1" spans="1:15">
      <c r="A5" s="13" t="s">
        <v>186</v>
      </c>
      <c r="B5" s="16"/>
      <c r="C5" s="14" t="str">
        <f>'Data Sheet'!B4</f>
        <v>Sarah Ou</v>
      </c>
      <c r="D5" s="14"/>
      <c r="E5" s="14"/>
      <c r="F5" s="14"/>
      <c r="G5" s="14"/>
      <c r="H5" s="15"/>
      <c r="I5" s="13" t="s">
        <v>187</v>
      </c>
      <c r="J5" s="13"/>
      <c r="K5" s="75" t="str">
        <f>'Data Sheet'!B10</f>
        <v>sarah@yunfei.com.cn</v>
      </c>
      <c r="L5" s="76"/>
      <c r="M5" s="76"/>
      <c r="N5" s="76"/>
      <c r="O5" s="77"/>
    </row>
    <row r="6" s="3" customFormat="1" ht="20.1" customHeight="1" spans="1:15">
      <c r="A6" s="13" t="s">
        <v>38</v>
      </c>
      <c r="B6" s="16"/>
      <c r="C6" s="14" t="str">
        <f>'Data Sheet'!B5</f>
        <v>NIUTOUSHAN INDUSTRIAL ZONE,HONGWEI,MINHOU,FUZHOU,FUJIAN,CHINA</v>
      </c>
      <c r="D6" s="14"/>
      <c r="E6" s="14"/>
      <c r="F6" s="14"/>
      <c r="G6" s="14"/>
      <c r="H6" s="15"/>
      <c r="I6" s="13" t="s">
        <v>188</v>
      </c>
      <c r="J6" s="13"/>
      <c r="K6" s="75" t="str">
        <f>'Data Sheet'!B11</f>
        <v>lyonyunfei@vip.163.com</v>
      </c>
      <c r="L6" s="76"/>
      <c r="M6" s="76"/>
      <c r="N6" s="76"/>
      <c r="O6" s="77"/>
    </row>
    <row r="7" s="3" customFormat="1" ht="20.1" customHeight="1" spans="1:15">
      <c r="A7" s="13" t="s">
        <v>40</v>
      </c>
      <c r="B7" s="16"/>
      <c r="C7" s="14">
        <f>'Data Sheet'!B6</f>
        <v>0</v>
      </c>
      <c r="D7" s="14"/>
      <c r="E7" s="14"/>
      <c r="F7" s="14"/>
      <c r="G7" s="14"/>
      <c r="H7" s="15"/>
      <c r="I7" s="13" t="s">
        <v>189</v>
      </c>
      <c r="J7" s="13"/>
      <c r="K7" s="19" t="str">
        <f>'Data Sheet'!B12</f>
        <v>0086-591-62099910</v>
      </c>
      <c r="L7" s="20"/>
      <c r="M7" s="20"/>
      <c r="N7" s="20"/>
      <c r="O7" s="21"/>
    </row>
    <row r="8" s="3" customFormat="1" ht="20.1" customHeight="1" spans="1:15">
      <c r="A8" s="13" t="s">
        <v>41</v>
      </c>
      <c r="B8" s="16"/>
      <c r="C8" s="14">
        <f>'Data Sheet'!B7</f>
        <v>0</v>
      </c>
      <c r="D8" s="14"/>
      <c r="E8" s="14"/>
      <c r="F8" s="14"/>
      <c r="G8" s="14"/>
      <c r="H8" s="15"/>
      <c r="I8" s="13" t="s">
        <v>190</v>
      </c>
      <c r="J8" s="13"/>
      <c r="K8" s="19" t="str">
        <f>'Data Sheet'!B13</f>
        <v>0086-591-22976113</v>
      </c>
      <c r="L8" s="20"/>
      <c r="M8" s="20"/>
      <c r="N8" s="20"/>
      <c r="O8" s="21"/>
    </row>
    <row r="9" s="3" customFormat="1" ht="20.1" customHeight="1" spans="1:15">
      <c r="A9" s="13" t="s">
        <v>42</v>
      </c>
      <c r="B9" s="16"/>
      <c r="C9" s="14">
        <f>'Data Sheet'!B8</f>
        <v>0</v>
      </c>
      <c r="D9" s="14"/>
      <c r="E9" s="14"/>
      <c r="F9" s="14"/>
      <c r="G9" s="14"/>
      <c r="H9" s="15"/>
      <c r="I9" s="13" t="s">
        <v>191</v>
      </c>
      <c r="J9" s="13"/>
      <c r="K9" s="75" t="str">
        <f>'Data Sheet'!B15</f>
        <v>T/T</v>
      </c>
      <c r="L9" s="76"/>
      <c r="M9" s="76"/>
      <c r="N9" s="76"/>
      <c r="O9" s="77"/>
    </row>
    <row r="10" s="3" customFormat="1" ht="20.1" customHeight="1" spans="1:15">
      <c r="A10" s="13" t="s">
        <v>192</v>
      </c>
      <c r="B10" s="13"/>
      <c r="C10" s="17" t="str">
        <f>'Data Sheet'!B26</f>
        <v>15A5934</v>
      </c>
      <c r="D10" s="17"/>
      <c r="E10" s="17"/>
      <c r="F10" s="17"/>
      <c r="G10" s="17"/>
      <c r="H10" s="17"/>
      <c r="I10" s="13" t="s">
        <v>193</v>
      </c>
      <c r="J10" s="13"/>
      <c r="K10" s="75" t="str">
        <f>'Data Sheet'!X26</f>
        <v>Fuzhou</v>
      </c>
      <c r="L10" s="76"/>
      <c r="M10" s="76"/>
      <c r="N10" s="76"/>
      <c r="O10" s="77"/>
    </row>
    <row r="11" s="3" customFormat="1" ht="20.1" customHeight="1" spans="1:15">
      <c r="A11" s="9" t="s">
        <v>194</v>
      </c>
      <c r="B11" s="9"/>
      <c r="C11" s="18"/>
      <c r="D11" s="18"/>
      <c r="E11" s="18"/>
      <c r="F11" s="18"/>
      <c r="G11" s="18"/>
      <c r="H11" s="18"/>
      <c r="I11" s="13" t="s">
        <v>195</v>
      </c>
      <c r="J11" s="13"/>
      <c r="K11" s="75" t="str">
        <f>'Data Sheet'!B14</f>
        <v>China</v>
      </c>
      <c r="L11" s="76"/>
      <c r="M11" s="76"/>
      <c r="N11" s="76"/>
      <c r="O11" s="77"/>
    </row>
    <row r="12" s="2" customFormat="1" ht="35.25" customHeight="1" spans="1:15">
      <c r="A12" s="13" t="s">
        <v>196</v>
      </c>
      <c r="B12" s="13"/>
      <c r="C12" s="19" t="str">
        <f>'Data Sheet'!$Y$26</f>
        <v>MDF30%,RESIN15%,MIRROR55%</v>
      </c>
      <c r="D12" s="20"/>
      <c r="E12" s="20"/>
      <c r="F12" s="20"/>
      <c r="G12" s="20"/>
      <c r="H12" s="21"/>
      <c r="I12" s="48" t="s">
        <v>197</v>
      </c>
      <c r="J12" s="48"/>
      <c r="K12" s="19" t="str">
        <f>'Data Sheet'!Z26</f>
        <v>MDF</v>
      </c>
      <c r="L12" s="20"/>
      <c r="M12" s="20"/>
      <c r="N12" s="20"/>
      <c r="O12" s="21"/>
    </row>
    <row r="13" s="4" customFormat="1" ht="20.1" customHeight="1" spans="1:15">
      <c r="A13" s="13" t="s">
        <v>198</v>
      </c>
      <c r="B13" s="13"/>
      <c r="C13" s="22" t="str">
        <f>'Data Sheet'!$C$26</f>
        <v>Wood Framed wall mirror</v>
      </c>
      <c r="D13" s="23"/>
      <c r="E13" s="23"/>
      <c r="F13" s="23"/>
      <c r="G13" s="23"/>
      <c r="H13" s="24"/>
      <c r="I13" s="13" t="s">
        <v>199</v>
      </c>
      <c r="J13" s="13"/>
      <c r="K13" s="78">
        <f>IF('Data Sheet'!V17="Case Weight (kgs)",'Data Sheet'!V26*2.20462,'Data Sheet'!V26)</f>
        <v>30.5</v>
      </c>
      <c r="L13" s="79" t="s">
        <v>200</v>
      </c>
      <c r="M13" s="80"/>
      <c r="N13" s="78">
        <f>IF('Data Sheet'!W17="Item Weight (kgs)",'Data Sheet'!W26*2.20462,'Data Sheet'!W26)</f>
        <v>14.3</v>
      </c>
      <c r="O13" s="81"/>
    </row>
    <row r="14" s="5" customFormat="1" ht="20.1" customHeight="1" spans="1:15">
      <c r="A14" s="13" t="s">
        <v>168</v>
      </c>
      <c r="B14" s="13"/>
      <c r="C14" s="25" t="str">
        <f>'Data Sheet'!$D$26</f>
        <v>Gold</v>
      </c>
      <c r="D14" s="25"/>
      <c r="E14" s="25"/>
      <c r="F14" s="25"/>
      <c r="G14" s="25"/>
      <c r="H14" s="25"/>
      <c r="I14" s="82" t="s">
        <v>201</v>
      </c>
      <c r="J14" s="83"/>
      <c r="K14" s="84">
        <f>'Data Sheet'!$AA$26</f>
        <v>500</v>
      </c>
      <c r="L14" s="85"/>
      <c r="M14" s="85"/>
      <c r="N14" s="85"/>
      <c r="O14" s="86"/>
    </row>
    <row r="15" s="1" customFormat="1" ht="20.1" customHeight="1" spans="1:15">
      <c r="A15" s="13" t="s">
        <v>202</v>
      </c>
      <c r="B15" s="13"/>
      <c r="C15" s="26" t="str">
        <f>'Data Sheet'!$E$26</f>
        <v>EA</v>
      </c>
      <c r="D15" s="26"/>
      <c r="E15" s="27"/>
      <c r="F15" s="27"/>
      <c r="G15" s="27"/>
      <c r="H15" s="27"/>
      <c r="I15" s="48" t="s">
        <v>203</v>
      </c>
      <c r="J15" s="48"/>
      <c r="K15" s="19" t="str">
        <f>'Data Sheet'!$F$26</f>
        <v>Bubble bag+Styrofoam+Carton</v>
      </c>
      <c r="L15" s="20"/>
      <c r="M15" s="20"/>
      <c r="N15" s="20"/>
      <c r="O15" s="21"/>
    </row>
    <row r="16" s="1" customFormat="1" ht="20.1" customHeight="1" spans="1:15">
      <c r="A16" s="13" t="s">
        <v>204</v>
      </c>
      <c r="B16" s="13"/>
      <c r="C16" s="28">
        <f>IF('Data Sheet'!$L$18="(IN INCHES)",'Data Sheet'!L$26,'Data Sheet'!L$26*0.393701)</f>
        <v>40</v>
      </c>
      <c r="D16" s="28">
        <f>IF('Data Sheet'!$L$18="(IN INCHES)",'Data Sheet'!M$26,'Data Sheet'!M$26*0.393701)</f>
        <v>5.12</v>
      </c>
      <c r="E16" s="28">
        <f>IF('Data Sheet'!$L$18="(IN INCHES)",'Data Sheet'!N$26,'Data Sheet'!N$26*0.393701)</f>
        <v>28.54</v>
      </c>
      <c r="F16" s="29" t="s">
        <v>205</v>
      </c>
      <c r="G16" s="30"/>
      <c r="H16" s="31"/>
      <c r="I16" s="48" t="s">
        <v>206</v>
      </c>
      <c r="J16" s="48"/>
      <c r="K16" s="19" t="str">
        <f>'Data Sheet'!$AB$26</f>
        <v>60Days</v>
      </c>
      <c r="L16" s="20"/>
      <c r="M16" s="20"/>
      <c r="N16" s="20"/>
      <c r="O16" s="21"/>
    </row>
    <row r="17" s="1" customFormat="1" ht="20.1" customHeight="1" spans="1:15">
      <c r="A17" s="13" t="s">
        <v>207</v>
      </c>
      <c r="B17" s="13"/>
      <c r="C17" s="28">
        <f>IF('Data Sheet'!$L$18="(IN INCHES)",'Data Sheet'!O$26,'Data Sheet'!O$26*0.393701)</f>
        <v>0</v>
      </c>
      <c r="D17" s="28">
        <f>IF('Data Sheet'!$L$18="(IN INCHES)",'Data Sheet'!P$26,'Data Sheet'!P$26*0.393701)</f>
        <v>0</v>
      </c>
      <c r="E17" s="28">
        <f>IF('Data Sheet'!$L$18="(IN INCHES)",'Data Sheet'!Q$26,'Data Sheet'!Q$26*0.393701)</f>
        <v>0</v>
      </c>
      <c r="F17" s="29" t="s">
        <v>205</v>
      </c>
      <c r="G17" s="30"/>
      <c r="H17" s="31"/>
      <c r="I17" s="48" t="s">
        <v>208</v>
      </c>
      <c r="J17" s="48"/>
      <c r="K17" s="87" t="str">
        <f>'Data Sheet'!$AC$26</f>
        <v>No</v>
      </c>
      <c r="L17" s="88" t="s">
        <v>83</v>
      </c>
      <c r="M17" s="88"/>
      <c r="N17" s="89" t="str">
        <f>'Data Sheet'!$AD$26</f>
        <v>No</v>
      </c>
      <c r="O17" s="90"/>
    </row>
    <row r="18" s="1" customFormat="1" ht="20.1" customHeight="1" spans="1:15">
      <c r="A18" s="13" t="s">
        <v>209</v>
      </c>
      <c r="B18" s="13"/>
      <c r="C18" s="28">
        <f>IF('Data Sheet'!$L$18="(IN INCHES)",'Data Sheet'!R$26,'Data Sheet'!R$26*0.393701)</f>
        <v>24</v>
      </c>
      <c r="D18" s="28">
        <f>IF('Data Sheet'!$L$18="(IN INCHES)",'Data Sheet'!S$26,'Data Sheet'!S$26*0.393701)</f>
        <v>36</v>
      </c>
      <c r="E18" s="28">
        <f>IF('Data Sheet'!$L$18="(IN INCHES)",'Data Sheet'!T$26,'Data Sheet'!T$26*0.393701)</f>
        <v>1</v>
      </c>
      <c r="F18" s="29" t="s">
        <v>205</v>
      </c>
      <c r="G18" s="30"/>
      <c r="H18" s="31"/>
      <c r="I18" s="13" t="s">
        <v>210</v>
      </c>
      <c r="J18" s="13"/>
      <c r="K18" s="91" t="str">
        <f>'Data Sheet'!$AE$26</f>
        <v>Quotation Only</v>
      </c>
      <c r="L18" s="92"/>
      <c r="M18" s="92"/>
      <c r="N18" s="92"/>
      <c r="O18" s="93"/>
    </row>
    <row r="19" s="1" customFormat="1" ht="15" customHeight="1" spans="1:14">
      <c r="A19" s="32"/>
      <c r="B19" s="33"/>
      <c r="C19" s="33"/>
      <c r="D19" s="33"/>
      <c r="E19" s="33"/>
      <c r="F19" s="33"/>
      <c r="G19" s="33"/>
      <c r="H19" s="33"/>
      <c r="I19" s="33"/>
      <c r="J19" s="33"/>
      <c r="K19" s="33"/>
      <c r="L19" s="33"/>
      <c r="M19" s="33"/>
      <c r="N19" s="33"/>
    </row>
    <row r="20" s="1" customFormat="1" ht="22.5" customHeight="1" spans="1:15">
      <c r="A20" s="34" t="s">
        <v>211</v>
      </c>
      <c r="B20" s="35"/>
      <c r="C20" s="36"/>
      <c r="D20" s="36"/>
      <c r="E20" s="36"/>
      <c r="F20" s="37"/>
      <c r="G20" s="38"/>
      <c r="H20" s="39"/>
      <c r="I20" s="39"/>
      <c r="J20" s="39"/>
      <c r="K20" s="39"/>
      <c r="L20" s="39"/>
      <c r="M20" s="39"/>
      <c r="N20" s="39"/>
      <c r="O20" s="94"/>
    </row>
    <row r="21" s="1" customFormat="1" ht="22.5" customHeight="1" spans="1:15">
      <c r="A21" s="40" t="s">
        <v>212</v>
      </c>
      <c r="B21" s="41"/>
      <c r="C21" s="42"/>
      <c r="D21" s="43"/>
      <c r="E21" s="44"/>
      <c r="F21" s="45"/>
      <c r="G21" s="46"/>
      <c r="H21" s="47"/>
      <c r="I21" s="47"/>
      <c r="J21" s="47"/>
      <c r="K21" s="47"/>
      <c r="L21" s="47"/>
      <c r="M21" s="47"/>
      <c r="N21" s="47"/>
      <c r="O21" s="95"/>
    </row>
    <row r="22" s="1" customFormat="1" ht="22.5" customHeight="1" spans="1:15">
      <c r="A22" s="48" t="s">
        <v>213</v>
      </c>
      <c r="B22" s="49"/>
      <c r="C22" s="50">
        <f>IF('Data Sheet'!$G$18="(H.K. $)",'Data Sheet'!G26/7.75,'Data Sheet'!G26)</f>
        <v>24.5</v>
      </c>
      <c r="D22" s="50"/>
      <c r="E22" s="51" t="str">
        <f>'Data Sheet'!H26</f>
        <v>/EA</v>
      </c>
      <c r="F22" s="47"/>
      <c r="G22" s="46"/>
      <c r="H22" s="47"/>
      <c r="I22" s="47"/>
      <c r="J22" s="47"/>
      <c r="K22" s="47"/>
      <c r="L22" s="47"/>
      <c r="M22" s="47"/>
      <c r="N22" s="47"/>
      <c r="O22" s="95"/>
    </row>
    <row r="23" ht="22.5" customHeight="1" spans="1:15">
      <c r="A23" s="52" t="s">
        <v>214</v>
      </c>
      <c r="B23" s="53"/>
      <c r="C23" s="54">
        <f>'Data Sheet'!$AP$26</f>
        <v>4.65096296296296</v>
      </c>
      <c r="D23" s="54"/>
      <c r="E23" s="55"/>
      <c r="F23" s="45"/>
      <c r="G23" s="46"/>
      <c r="H23" s="47"/>
      <c r="I23" s="47"/>
      <c r="J23" s="47"/>
      <c r="K23" s="47"/>
      <c r="L23" s="47"/>
      <c r="M23" s="47"/>
      <c r="N23" s="47"/>
      <c r="O23" s="96"/>
    </row>
    <row r="24" s="1" customFormat="1" ht="22.5" customHeight="1" spans="1:15">
      <c r="A24" s="48" t="s">
        <v>215</v>
      </c>
      <c r="B24" s="48"/>
      <c r="C24" s="56"/>
      <c r="D24" s="56"/>
      <c r="E24" s="56"/>
      <c r="F24" s="57"/>
      <c r="G24" s="46"/>
      <c r="H24" s="47"/>
      <c r="I24" s="47"/>
      <c r="J24" s="47"/>
      <c r="K24" s="47"/>
      <c r="L24" s="47"/>
      <c r="M24" s="47"/>
      <c r="N24" s="47"/>
      <c r="O24" s="95"/>
    </row>
    <row r="25" s="1" customFormat="1" ht="22.5" customHeight="1" spans="1:15">
      <c r="A25" s="52" t="s">
        <v>216</v>
      </c>
      <c r="B25" s="52"/>
      <c r="C25" s="54">
        <f>'Data Sheet'!AR26</f>
        <v>29.150962962963</v>
      </c>
      <c r="D25" s="54"/>
      <c r="E25" s="54"/>
      <c r="F25" s="45"/>
      <c r="G25" s="46"/>
      <c r="H25" s="47"/>
      <c r="I25" s="47"/>
      <c r="J25" s="47"/>
      <c r="K25" s="47"/>
      <c r="L25" s="47"/>
      <c r="M25" s="47"/>
      <c r="N25" s="47"/>
      <c r="O25" s="95"/>
    </row>
    <row r="26" s="1" customFormat="1" ht="22.5" customHeight="1" spans="1:15">
      <c r="A26" s="52" t="s">
        <v>217</v>
      </c>
      <c r="B26" s="53"/>
      <c r="C26" s="58"/>
      <c r="D26" s="58"/>
      <c r="E26" s="59"/>
      <c r="F26" s="45"/>
      <c r="G26" s="46"/>
      <c r="H26" s="47"/>
      <c r="I26" s="47"/>
      <c r="J26" s="47"/>
      <c r="K26" s="47"/>
      <c r="L26" s="47"/>
      <c r="M26" s="47"/>
      <c r="N26" s="47"/>
      <c r="O26" s="95"/>
    </row>
    <row r="27" s="1" customFormat="1" ht="22.5" customHeight="1" spans="1:15">
      <c r="A27" s="40" t="s">
        <v>218</v>
      </c>
      <c r="B27" s="100"/>
      <c r="C27" s="101">
        <f>IFERROR(1-(C25/C26),)</f>
        <v>0</v>
      </c>
      <c r="D27" s="101"/>
      <c r="E27" s="101"/>
      <c r="F27" s="45"/>
      <c r="G27" s="46"/>
      <c r="H27" s="47"/>
      <c r="I27" s="47"/>
      <c r="J27" s="47"/>
      <c r="K27" s="47"/>
      <c r="L27" s="47"/>
      <c r="M27" s="47"/>
      <c r="N27" s="47"/>
      <c r="O27" s="95"/>
    </row>
    <row r="28" ht="22.5" customHeight="1" spans="1:15">
      <c r="A28" s="9" t="s">
        <v>219</v>
      </c>
      <c r="B28" s="9"/>
      <c r="C28" s="36"/>
      <c r="D28" s="36"/>
      <c r="E28" s="36"/>
      <c r="F28" s="45"/>
      <c r="G28" s="46"/>
      <c r="H28" s="47"/>
      <c r="I28" s="47"/>
      <c r="M28" s="47"/>
      <c r="N28" s="47"/>
      <c r="O28" s="96"/>
    </row>
    <row r="29" ht="22.5" customHeight="1" spans="1:15">
      <c r="A29" s="48" t="s">
        <v>220</v>
      </c>
      <c r="B29" s="48"/>
      <c r="C29" s="63">
        <f>'Data Sheet'!$K$26</f>
        <v>0</v>
      </c>
      <c r="D29" s="63"/>
      <c r="E29" s="63"/>
      <c r="F29" s="45"/>
      <c r="G29" s="46"/>
      <c r="H29" s="47"/>
      <c r="I29" s="47"/>
      <c r="J29" s="47"/>
      <c r="K29" s="47"/>
      <c r="L29" s="47"/>
      <c r="M29" s="47"/>
      <c r="N29" s="47"/>
      <c r="O29" s="96"/>
    </row>
    <row r="30" ht="22.5" customHeight="1" spans="1:15">
      <c r="A30" s="48" t="s">
        <v>221</v>
      </c>
      <c r="B30" s="48"/>
      <c r="C30" s="63">
        <f>'Data Sheet'!$J$26</f>
        <v>0</v>
      </c>
      <c r="D30" s="63"/>
      <c r="E30" s="63"/>
      <c r="F30" s="45"/>
      <c r="G30" s="46"/>
      <c r="H30" s="47"/>
      <c r="I30" s="47"/>
      <c r="J30" s="47"/>
      <c r="K30" s="47"/>
      <c r="L30" s="47"/>
      <c r="M30" s="47"/>
      <c r="N30" s="47"/>
      <c r="O30" s="96"/>
    </row>
    <row r="31" ht="22.5" customHeight="1" spans="1:15">
      <c r="A31" s="48" t="s">
        <v>222</v>
      </c>
      <c r="B31" s="48"/>
      <c r="C31" s="63">
        <f>'Data Sheet'!$I$26</f>
        <v>2</v>
      </c>
      <c r="D31" s="63"/>
      <c r="E31" s="63"/>
      <c r="F31" s="64"/>
      <c r="G31" s="46"/>
      <c r="H31" s="47"/>
      <c r="I31" s="47"/>
      <c r="J31" s="47"/>
      <c r="K31" s="47"/>
      <c r="L31" s="47"/>
      <c r="M31" s="47"/>
      <c r="N31" s="47"/>
      <c r="O31" s="96"/>
    </row>
    <row r="32" ht="22.5" customHeight="1" spans="1:15">
      <c r="A32" s="48" t="s">
        <v>223</v>
      </c>
      <c r="B32" s="48"/>
      <c r="C32" s="65">
        <f>'Data Sheet'!$U$26</f>
        <v>3.38251851851852</v>
      </c>
      <c r="D32" s="65"/>
      <c r="E32" s="65"/>
      <c r="F32" s="45"/>
      <c r="G32" s="46"/>
      <c r="H32" s="47"/>
      <c r="I32" s="47"/>
      <c r="J32" s="47"/>
      <c r="K32" s="47"/>
      <c r="L32" s="47"/>
      <c r="M32" s="47"/>
      <c r="N32" s="47"/>
      <c r="O32" s="96"/>
    </row>
    <row r="33" ht="22.5" customHeight="1" spans="1:15">
      <c r="A33" s="52" t="s">
        <v>224</v>
      </c>
      <c r="B33" s="53"/>
      <c r="C33" s="66">
        <f>'Data Sheet'!$AO$26</f>
        <v>2.75</v>
      </c>
      <c r="D33" s="66"/>
      <c r="E33" s="67"/>
      <c r="F33" s="45"/>
      <c r="G33" s="46"/>
      <c r="H33" s="47"/>
      <c r="I33" s="47"/>
      <c r="J33" s="47"/>
      <c r="K33" s="47"/>
      <c r="L33" s="47"/>
      <c r="M33" s="47"/>
      <c r="N33" s="47"/>
      <c r="O33" s="96"/>
    </row>
    <row r="34" ht="22.5" customHeight="1" spans="1:15">
      <c r="A34" s="68">
        <f>'Data Sheet'!$AF$26</f>
        <v>0</v>
      </c>
      <c r="B34" s="68"/>
      <c r="C34" s="69"/>
      <c r="D34" s="69"/>
      <c r="E34" s="69"/>
      <c r="F34" s="45"/>
      <c r="G34" s="46"/>
      <c r="H34" s="47"/>
      <c r="I34" s="47"/>
      <c r="J34" s="47"/>
      <c r="K34" s="47"/>
      <c r="L34" s="47"/>
      <c r="M34" s="47"/>
      <c r="N34" s="47"/>
      <c r="O34" s="96"/>
    </row>
    <row r="35" ht="23.25" customHeight="1" spans="1:15">
      <c r="A35" s="68">
        <f>'Data Sheet'!$AG$26</f>
        <v>0</v>
      </c>
      <c r="B35" s="68"/>
      <c r="C35" s="68"/>
      <c r="D35" s="68"/>
      <c r="E35" s="68"/>
      <c r="F35" s="2"/>
      <c r="G35" s="70"/>
      <c r="H35" s="71"/>
      <c r="I35" s="71"/>
      <c r="J35" s="71"/>
      <c r="K35" s="71"/>
      <c r="L35" s="71"/>
      <c r="M35" s="71"/>
      <c r="N35" s="71"/>
      <c r="O35" s="97"/>
    </row>
    <row r="36" ht="15" customHeight="1" spans="1:14">
      <c r="A36" s="2"/>
      <c r="B36" s="2"/>
      <c r="C36" s="2"/>
      <c r="D36" s="2"/>
      <c r="E36" s="2"/>
      <c r="F36" s="2"/>
      <c r="G36" s="2"/>
      <c r="H36" s="2"/>
      <c r="I36" s="2"/>
      <c r="J36" s="2"/>
      <c r="K36" s="2"/>
      <c r="L36" s="2"/>
      <c r="M36" s="2"/>
      <c r="N36" s="2"/>
    </row>
    <row r="37" ht="15" customHeight="1" spans="1:9">
      <c r="A37" s="2"/>
      <c r="B37" s="2"/>
      <c r="C37" s="2"/>
      <c r="D37" s="2"/>
      <c r="E37" s="2"/>
      <c r="F37" s="2"/>
      <c r="G37" s="2"/>
      <c r="H37" s="2"/>
      <c r="I37" s="2"/>
    </row>
    <row r="38" ht="15" customHeight="1" spans="2:9">
      <c r="B38" s="2"/>
      <c r="C38" s="2"/>
      <c r="D38" s="2"/>
      <c r="E38" s="2"/>
      <c r="F38" s="2"/>
      <c r="G38" s="2"/>
      <c r="H38" s="2"/>
      <c r="I38" s="2"/>
    </row>
    <row r="39" ht="15" customHeight="1" spans="2:9">
      <c r="B39" s="2"/>
      <c r="C39" s="2"/>
      <c r="D39" s="2"/>
      <c r="E39" s="2"/>
      <c r="F39" s="2"/>
      <c r="G39" s="2"/>
      <c r="H39" s="2"/>
      <c r="I39" s="2"/>
    </row>
    <row r="40" ht="15" customHeight="1" spans="6:9">
      <c r="F40" s="2"/>
      <c r="I40" s="2"/>
    </row>
    <row r="41" ht="15" customHeight="1" spans="6:6">
      <c r="F41" s="2"/>
    </row>
  </sheetData>
  <sheetProtection sheet="1" selectLockedCells="1" scenarios="1"/>
  <mergeCells count="97">
    <mergeCell ref="A1:O1"/>
    <mergeCell ref="A2:O2"/>
    <mergeCell ref="A3:B3"/>
    <mergeCell ref="C3:H3"/>
    <mergeCell ref="I3:J3"/>
    <mergeCell ref="K3:O3"/>
    <mergeCell ref="A4:B4"/>
    <mergeCell ref="C4:H4"/>
    <mergeCell ref="I4:J4"/>
    <mergeCell ref="K4:O4"/>
    <mergeCell ref="A5:B5"/>
    <mergeCell ref="C5:H5"/>
    <mergeCell ref="I5:J5"/>
    <mergeCell ref="K5:O5"/>
    <mergeCell ref="A6:B6"/>
    <mergeCell ref="C6:H6"/>
    <mergeCell ref="I6:J6"/>
    <mergeCell ref="K6:O6"/>
    <mergeCell ref="A7:B7"/>
    <mergeCell ref="C7:H7"/>
    <mergeCell ref="I7:J7"/>
    <mergeCell ref="K7:O7"/>
    <mergeCell ref="A8:B8"/>
    <mergeCell ref="C8:H8"/>
    <mergeCell ref="I8:J8"/>
    <mergeCell ref="K8:O8"/>
    <mergeCell ref="A9:B9"/>
    <mergeCell ref="C9:H9"/>
    <mergeCell ref="I9:J9"/>
    <mergeCell ref="K9:O9"/>
    <mergeCell ref="A10:B10"/>
    <mergeCell ref="C10:H10"/>
    <mergeCell ref="I10:J10"/>
    <mergeCell ref="K10:O10"/>
    <mergeCell ref="A11:B11"/>
    <mergeCell ref="C11:H11"/>
    <mergeCell ref="I11:J11"/>
    <mergeCell ref="K11:O11"/>
    <mergeCell ref="A12:B12"/>
    <mergeCell ref="C12:H12"/>
    <mergeCell ref="I12:J12"/>
    <mergeCell ref="K12:O12"/>
    <mergeCell ref="A13:B13"/>
    <mergeCell ref="C13:H13"/>
    <mergeCell ref="I13:J13"/>
    <mergeCell ref="L13:M13"/>
    <mergeCell ref="N13:O13"/>
    <mergeCell ref="A14:B14"/>
    <mergeCell ref="C14:H14"/>
    <mergeCell ref="I14:J14"/>
    <mergeCell ref="K14:O14"/>
    <mergeCell ref="A15:B15"/>
    <mergeCell ref="C15:H15"/>
    <mergeCell ref="I15:J15"/>
    <mergeCell ref="K15:O15"/>
    <mergeCell ref="A16:B16"/>
    <mergeCell ref="F16:H16"/>
    <mergeCell ref="I16:J16"/>
    <mergeCell ref="K16:O16"/>
    <mergeCell ref="A17:B17"/>
    <mergeCell ref="F17:H17"/>
    <mergeCell ref="I17:J17"/>
    <mergeCell ref="L17:M17"/>
    <mergeCell ref="N17:O17"/>
    <mergeCell ref="A18:B18"/>
    <mergeCell ref="F18:H18"/>
    <mergeCell ref="I18:J18"/>
    <mergeCell ref="K18:O18"/>
    <mergeCell ref="A20:B20"/>
    <mergeCell ref="A21:B21"/>
    <mergeCell ref="C21:E21"/>
    <mergeCell ref="A22:B22"/>
    <mergeCell ref="C22:D22"/>
    <mergeCell ref="A23:B23"/>
    <mergeCell ref="C23:E23"/>
    <mergeCell ref="A24:B24"/>
    <mergeCell ref="C24:E24"/>
    <mergeCell ref="A25:B25"/>
    <mergeCell ref="C25:E25"/>
    <mergeCell ref="A26:B26"/>
    <mergeCell ref="C26:E26"/>
    <mergeCell ref="A27:B27"/>
    <mergeCell ref="C27:E27"/>
    <mergeCell ref="A28:B28"/>
    <mergeCell ref="C28:E28"/>
    <mergeCell ref="A29:B29"/>
    <mergeCell ref="C29:E29"/>
    <mergeCell ref="A30:B30"/>
    <mergeCell ref="C30:E30"/>
    <mergeCell ref="A31:B31"/>
    <mergeCell ref="C31:E31"/>
    <mergeCell ref="A32:B32"/>
    <mergeCell ref="C32:E32"/>
    <mergeCell ref="A33:B33"/>
    <mergeCell ref="C33:E33"/>
    <mergeCell ref="A34:E34"/>
    <mergeCell ref="A35:E35"/>
  </mergeCells>
  <conditionalFormatting sqref="C12:H12">
    <cfRule type="cellIs" dxfId="48" priority="1" stopIfTrue="1" operator="between">
      <formula>0</formula>
      <formula>0</formula>
    </cfRule>
  </conditionalFormatting>
  <conditionalFormatting sqref="K12:O12">
    <cfRule type="cellIs" dxfId="49" priority="2" stopIfTrue="1" operator="between">
      <formula>0</formula>
      <formula>0</formula>
    </cfRule>
  </conditionalFormatting>
  <conditionalFormatting sqref="N17:O17">
    <cfRule type="cellIs" dxfId="50" priority="3" stopIfTrue="1" operator="between">
      <formula>0</formula>
      <formula>0</formula>
    </cfRule>
  </conditionalFormatting>
  <conditionalFormatting sqref="C24:E24">
    <cfRule type="cellIs" dxfId="51" priority="4" stopIfTrue="1" operator="between">
      <formula>0</formula>
      <formula>0</formula>
    </cfRule>
  </conditionalFormatting>
  <printOptions horizontalCentered="1"/>
  <pageMargins left="0.249305555555556" right="0.249305555555556" top="0.499305555555556" bottom="0.499305555555556" header="0.249305555555556" footer="0.249305555555556"/>
  <pageSetup paperSize="1" scale="72" orientation="landscape"/>
  <headerFooter>
    <oddFooter>&amp;C&amp;"宋体,常规"&amp;12Item 6&amp;R&amp;"宋体,常规"&amp;12&amp;F</oddFooter>
  </headerFooter>
  <drawing r:id="rId1"/>
  <legacyDrawing r:id="rId2"/>
</worksheet>
</file>

<file path=docProps/app.xml><?xml version="1.0" encoding="utf-8"?>
<Properties xmlns="http://schemas.openxmlformats.org/officeDocument/2006/extended-properties" xmlns:vt="http://schemas.openxmlformats.org/officeDocument/2006/docPropsVTypes">
  <Template>Normal.eit</Template>
  <Company>Hobby Lobby Stores, Inc.</Company>
  <Application>Yozo_Office</Application>
  <HeadingPairs>
    <vt:vector size="2" baseType="variant">
      <vt:variant>
        <vt:lpstr>工作表</vt:lpstr>
      </vt:variant>
      <vt:variant>
        <vt:i4>13</vt:i4>
      </vt:variant>
    </vt:vector>
  </HeadingPairs>
  <TitlesOfParts>
    <vt:vector size="13" baseType="lpstr">
      <vt:lpstr>Vendor Instruction</vt:lpstr>
      <vt:lpstr>Data Sheet</vt:lpstr>
      <vt:lpstr>Sample Tags</vt:lpstr>
      <vt:lpstr>Item (1)</vt:lpstr>
      <vt:lpstr>Item (2)</vt:lpstr>
      <vt:lpstr>Item (3)</vt:lpstr>
      <vt:lpstr>Item (4)</vt:lpstr>
      <vt:lpstr>Item (5)</vt:lpstr>
      <vt:lpstr>Item (6)</vt:lpstr>
      <vt:lpstr>Item (7)</vt:lpstr>
      <vt:lpstr>Item (8)</vt:lpstr>
      <vt:lpstr>Item (9)</vt:lpstr>
      <vt:lpstr>Item (10)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arkelse1</dc:creator>
  <cp:lastModifiedBy>微软用户</cp:lastModifiedBy>
  <cp:version>0</cp:version>
  <dcterms:created xsi:type="dcterms:W3CDTF">2010-04-07T19:53:00Z</dcterms:created>
  <cp:lastPrinted>2014-09-08T16:35:00Z</cp:lastPrinted>
  <dcterms:modified xsi:type="dcterms:W3CDTF">2015-08-13T03:32:48Z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2052-9.1.0.5132</vt:lpwstr>
  </property>
</Properties>
</file>