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lopez\Desktop\Unidad-Riesgo\mercado\presentaciones\2023\mayo\"/>
    </mc:Choice>
  </mc:AlternateContent>
  <xr:revisionPtr revIDLastSave="0" documentId="13_ncr:20001_{1D1D11B7-824D-443B-AB4E-675406F4593C}" xr6:coauthVersionLast="47" xr6:coauthVersionMax="47" xr10:uidLastSave="{00000000-0000-0000-0000-000000000000}"/>
  <bookViews>
    <workbookView xWindow="-110" yWindow="-110" windowWidth="19420" windowHeight="10420" firstSheet="21" activeTab="22" xr2:uid="{00000000-000D-0000-FFFF-FFFF00000000}"/>
  </bookViews>
  <sheets>
    <sheet name="distribución inversiones" sheetId="1" r:id="rId1"/>
    <sheet name="distribución moneda" sheetId="2" r:id="rId2"/>
    <sheet name="distribución sector" sheetId="3" r:id="rId3"/>
    <sheet name="distribución moneda nacional" sheetId="4" r:id="rId4"/>
    <sheet name="distribución moneda extranjera" sheetId="5" r:id="rId5"/>
    <sheet name="distribución por plazo mon. ext" sheetId="6" r:id="rId6"/>
    <sheet name="distribución por plazo mon. nac" sheetId="7" r:id="rId7"/>
    <sheet name="distribución vencimiento" sheetId="8" r:id="rId8"/>
    <sheet name="limites sector" sheetId="9" r:id="rId9"/>
    <sheet name="limites instrumento" sheetId="10" r:id="rId10"/>
    <sheet name="lim_emisor literal a" sheetId="11" r:id="rId11"/>
    <sheet name="lim_emisor literal b" sheetId="12" r:id="rId12"/>
    <sheet name="Distribucion saldo credito" sheetId="13" r:id="rId13"/>
    <sheet name="Dist. crédit personales" sheetId="14" r:id="rId14"/>
    <sheet name="Dist. crédit hipotecarios" sheetId="15" r:id="rId15"/>
    <sheet name="dist. tasa casos personales" sheetId="16" r:id="rId16"/>
    <sheet name="Dist por institución creditos" sheetId="17" r:id="rId17"/>
    <sheet name="Inversiones por mes" sheetId="18" r:id="rId18"/>
    <sheet name="Excedentes financieros" sheetId="19" r:id="rId19"/>
    <sheet name="Intereses financieros" sheetId="20" r:id="rId20"/>
    <sheet name="rentabilidad por rubro" sheetId="21" r:id="rId21"/>
    <sheet name="indice de concentración" sheetId="22" r:id="rId22"/>
    <sheet name="mora trimestral" sheetId="23" r:id="rId23"/>
    <sheet name="mora por instirucion" sheetId="24" r:id="rId24"/>
  </sheets>
  <calcPr calcId="191029"/>
  <pivotCaches>
    <pivotCache cacheId="5" r:id="rId2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0" l="1"/>
  <c r="I6" i="20"/>
  <c r="B11" i="13"/>
  <c r="B9" i="13"/>
  <c r="B10" i="13"/>
  <c r="D16" i="12"/>
  <c r="D15" i="12"/>
  <c r="D19" i="12"/>
  <c r="D20" i="12"/>
  <c r="D14" i="12"/>
  <c r="D21" i="12"/>
  <c r="D17" i="12"/>
  <c r="D12" i="12"/>
  <c r="D7" i="12"/>
  <c r="D9" i="12"/>
  <c r="D13" i="12"/>
  <c r="D8" i="12"/>
  <c r="D3" i="12"/>
  <c r="D11" i="12"/>
  <c r="D5" i="12"/>
  <c r="D10" i="12"/>
  <c r="D6" i="12"/>
  <c r="D22" i="12"/>
  <c r="D2" i="12"/>
  <c r="D4" i="12"/>
  <c r="D18" i="12"/>
  <c r="G16" i="12"/>
  <c r="G15" i="12"/>
  <c r="G19" i="12"/>
  <c r="G20" i="12"/>
  <c r="G14" i="12"/>
  <c r="G21" i="12"/>
  <c r="G17" i="12"/>
  <c r="G12" i="12"/>
  <c r="G7" i="12"/>
  <c r="G9" i="12"/>
  <c r="G13" i="12"/>
  <c r="G8" i="12"/>
  <c r="G3" i="12"/>
  <c r="G11" i="12"/>
  <c r="G5" i="12"/>
  <c r="G10" i="12"/>
  <c r="G6" i="12"/>
  <c r="G22" i="12"/>
  <c r="G2" i="12"/>
  <c r="G4" i="12"/>
  <c r="G18" i="12"/>
  <c r="J16" i="12"/>
  <c r="J15" i="12"/>
  <c r="J19" i="12"/>
  <c r="J20" i="12"/>
  <c r="J14" i="12"/>
  <c r="J21" i="12"/>
  <c r="J17" i="12"/>
  <c r="J12" i="12"/>
  <c r="J7" i="12"/>
  <c r="J9" i="12"/>
  <c r="J13" i="12"/>
  <c r="J8" i="12"/>
  <c r="J3" i="12"/>
  <c r="J11" i="12"/>
  <c r="J5" i="12"/>
  <c r="J10" i="12"/>
  <c r="J6" i="12"/>
  <c r="J22" i="12"/>
  <c r="J2" i="12"/>
  <c r="J4" i="12"/>
  <c r="J18" i="12"/>
  <c r="K16" i="12"/>
  <c r="K15" i="12"/>
  <c r="K19" i="12"/>
  <c r="K20" i="12"/>
  <c r="K14" i="12"/>
  <c r="K21" i="12"/>
  <c r="K17" i="12"/>
  <c r="K12" i="12"/>
  <c r="K7" i="12"/>
  <c r="K9" i="12"/>
  <c r="K13" i="12"/>
  <c r="K8" i="12"/>
  <c r="K3" i="12"/>
  <c r="K11" i="12"/>
  <c r="K5" i="12"/>
  <c r="K10" i="12"/>
  <c r="K6" i="12"/>
  <c r="K22" i="12"/>
  <c r="K2" i="12"/>
  <c r="K4" i="12"/>
  <c r="K18" i="12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K9" i="9"/>
  <c r="K8" i="9"/>
  <c r="K7" i="9"/>
  <c r="K6" i="9"/>
  <c r="K5" i="9"/>
  <c r="K4" i="9"/>
  <c r="K3" i="9"/>
  <c r="K2" i="9"/>
  <c r="J9" i="9"/>
  <c r="J8" i="9"/>
  <c r="J7" i="9"/>
  <c r="J6" i="9"/>
  <c r="J5" i="9"/>
  <c r="J4" i="9"/>
  <c r="J3" i="9"/>
  <c r="J2" i="9"/>
  <c r="G9" i="9"/>
  <c r="G8" i="9"/>
  <c r="G7" i="9"/>
  <c r="G6" i="9"/>
  <c r="G5" i="9"/>
  <c r="G4" i="9"/>
  <c r="G3" i="9"/>
  <c r="G2" i="9"/>
  <c r="D9" i="9"/>
  <c r="D8" i="9"/>
  <c r="D7" i="9"/>
  <c r="D6" i="9"/>
  <c r="D5" i="9"/>
  <c r="D4" i="9"/>
  <c r="D3" i="9"/>
  <c r="D2" i="9"/>
</calcChain>
</file>

<file path=xl/sharedStrings.xml><?xml version="1.0" encoding="utf-8"?>
<sst xmlns="http://schemas.openxmlformats.org/spreadsheetml/2006/main" count="314" uniqueCount="170">
  <si>
    <t>Instrumento</t>
  </si>
  <si>
    <t>Enero</t>
  </si>
  <si>
    <t>Febrero</t>
  </si>
  <si>
    <t>Marzo</t>
  </si>
  <si>
    <t>Bonos nacionales</t>
  </si>
  <si>
    <t>Certificado Depósito a Plazo Fijo</t>
  </si>
  <si>
    <t>Prestamos Personales</t>
  </si>
  <si>
    <t>Deuda Subordinada</t>
  </si>
  <si>
    <t>CCG2</t>
  </si>
  <si>
    <t>Prestamos Hipotecarios</t>
  </si>
  <si>
    <t>Bono Corporativo</t>
  </si>
  <si>
    <t>Acciones</t>
  </si>
  <si>
    <t xml:space="preserve"> Edificios</t>
  </si>
  <si>
    <t>Terrenos</t>
  </si>
  <si>
    <t>Fideicomiso</t>
  </si>
  <si>
    <t>Moneda</t>
  </si>
  <si>
    <t>Lempiras</t>
  </si>
  <si>
    <t>Dólares</t>
  </si>
  <si>
    <t>Sector</t>
  </si>
  <si>
    <t>Sector publico</t>
  </si>
  <si>
    <t>Sector privado</t>
  </si>
  <si>
    <t>Tasa</t>
  </si>
  <si>
    <t>V</t>
  </si>
  <si>
    <t>F</t>
  </si>
  <si>
    <t>plazos</t>
  </si>
  <si>
    <t>Largo plazo</t>
  </si>
  <si>
    <t>Corto plazo</t>
  </si>
  <si>
    <t>Mediano plazo</t>
  </si>
  <si>
    <t>Vencimiento</t>
  </si>
  <si>
    <t>Monto</t>
  </si>
  <si>
    <t>Participación</t>
  </si>
  <si>
    <t>Literal</t>
  </si>
  <si>
    <t>Valor Permitido Enero</t>
  </si>
  <si>
    <t>% Permitido invertido Enero</t>
  </si>
  <si>
    <t>Valor Permitido Febrero</t>
  </si>
  <si>
    <t>% Permitido invertido Febrero</t>
  </si>
  <si>
    <t>Valor Permitido Marzo</t>
  </si>
  <si>
    <t>% Permitido invertido Marzo</t>
  </si>
  <si>
    <t>a</t>
  </si>
  <si>
    <t>b</t>
  </si>
  <si>
    <t>d</t>
  </si>
  <si>
    <t>e</t>
  </si>
  <si>
    <t>f</t>
  </si>
  <si>
    <t>Calificación</t>
  </si>
  <si>
    <t>BBB</t>
  </si>
  <si>
    <t>AAA</t>
  </si>
  <si>
    <t>AA</t>
  </si>
  <si>
    <t>A</t>
  </si>
  <si>
    <t>-</t>
  </si>
  <si>
    <t>c</t>
  </si>
  <si>
    <t>g</t>
  </si>
  <si>
    <t>h</t>
  </si>
  <si>
    <t>i</t>
  </si>
  <si>
    <t>j</t>
  </si>
  <si>
    <t>k</t>
  </si>
  <si>
    <t>l</t>
  </si>
  <si>
    <t>m</t>
  </si>
  <si>
    <t>n</t>
  </si>
  <si>
    <t>Emisor</t>
  </si>
  <si>
    <t>ARGOS HONDURAS</t>
  </si>
  <si>
    <t>BAC HONDURAS</t>
  </si>
  <si>
    <t>BANADESA</t>
  </si>
  <si>
    <t>BANCO ATLANTIDA</t>
  </si>
  <si>
    <t>BANCO AZTECA</t>
  </si>
  <si>
    <t>BANCO CENTRAL DE HONDURAS</t>
  </si>
  <si>
    <t>BANCO DAVIVIENDA</t>
  </si>
  <si>
    <t>BANCO DE HONDURAS</t>
  </si>
  <si>
    <t>BANCO DE LOS TRABAJADORES</t>
  </si>
  <si>
    <t>BANCO DE OCCIDENTE</t>
  </si>
  <si>
    <t>BANCO DEL PAIS</t>
  </si>
  <si>
    <t>BANCO FICENSA</t>
  </si>
  <si>
    <t>BANCO FICOHSA</t>
  </si>
  <si>
    <t>BANCO LAFISE</t>
  </si>
  <si>
    <t>BANCO POPULAR</t>
  </si>
  <si>
    <t>BANCO PROMERICA</t>
  </si>
  <si>
    <t>BANRURAL</t>
  </si>
  <si>
    <t>COFINTER</t>
  </si>
  <si>
    <t>CREFISA</t>
  </si>
  <si>
    <t>DOIH</t>
  </si>
  <si>
    <t xml:space="preserve">FINANCIERA CREDI Q </t>
  </si>
  <si>
    <t>FINCA</t>
  </si>
  <si>
    <t>FINSOL</t>
  </si>
  <si>
    <t>LEASING ATLANTIDA</t>
  </si>
  <si>
    <t>ODEF</t>
  </si>
  <si>
    <t>Fecha</t>
  </si>
  <si>
    <t>Cuenta</t>
  </si>
  <si>
    <t>Saldo</t>
  </si>
  <si>
    <t>Cambio %</t>
  </si>
  <si>
    <t>12.92%</t>
  </si>
  <si>
    <t>Cambio abs</t>
  </si>
  <si>
    <t>Tipo</t>
  </si>
  <si>
    <t>Casos</t>
  </si>
  <si>
    <t>% Saldos</t>
  </si>
  <si>
    <t>% Casos</t>
  </si>
  <si>
    <t>Préstamos personales</t>
  </si>
  <si>
    <t>Préstamos alivio de deuda trabajadores</t>
  </si>
  <si>
    <t>Préstamo por consolidacion de deuda</t>
  </si>
  <si>
    <t>Crédito ya (decimo cuarto mes salario)</t>
  </si>
  <si>
    <t>Credito vacacional</t>
  </si>
  <si>
    <t>Crédito ya (decimo tercer mes salario)</t>
  </si>
  <si>
    <t>Préstamos personales a jubilados</t>
  </si>
  <si>
    <t>% Saldo</t>
  </si>
  <si>
    <t>Hipotecarios adquisición de vivienda particular</t>
  </si>
  <si>
    <t>Hipotecarios construcción de viviendas</t>
  </si>
  <si>
    <t>Hipotecarios liberación y gravamen</t>
  </si>
  <si>
    <t>Otros préstamos con garantía hipotecaria</t>
  </si>
  <si>
    <t>Adquisición de terreno y construcción</t>
  </si>
  <si>
    <t>Hipotecarios adquisición de viviendo para proyectos</t>
  </si>
  <si>
    <t>Hipotecarios ampliación y mejoras</t>
  </si>
  <si>
    <t>Hipotecarios adquisición por remate</t>
  </si>
  <si>
    <t>Ramo</t>
  </si>
  <si>
    <t>Secretaria de salud</t>
  </si>
  <si>
    <t>Corte suprema de justicia</t>
  </si>
  <si>
    <t>Ministerio publico</t>
  </si>
  <si>
    <t>Ministerio educacion publica(siar)</t>
  </si>
  <si>
    <t>Hospital escuela universitario</t>
  </si>
  <si>
    <t>Empresa hondureña de telecomunicaciones</t>
  </si>
  <si>
    <t>Alcaldia municipal del distrito central</t>
  </si>
  <si>
    <t>Inversión</t>
  </si>
  <si>
    <t>INVERSIONES</t>
  </si>
  <si>
    <t>PRESTAMOS PARA VIVIENDA</t>
  </si>
  <si>
    <t>PRESTAMOS PERSONALES</t>
  </si>
  <si>
    <t>PRESTAMOS, CONVENIOS Y PROYECTOS S.P.S.</t>
  </si>
  <si>
    <t>fecha</t>
  </si>
  <si>
    <t>Inversiones</t>
  </si>
  <si>
    <t>Excedente</t>
  </si>
  <si>
    <t>Índice excedentes</t>
  </si>
  <si>
    <t>Índice acumulado</t>
  </si>
  <si>
    <t>Intereses</t>
  </si>
  <si>
    <t>Interés acumulado</t>
  </si>
  <si>
    <t>Índice intereses</t>
  </si>
  <si>
    <t>Tasa nominal Enero</t>
  </si>
  <si>
    <t>Tasa efectiva Enero</t>
  </si>
  <si>
    <t>Tasa nominal Febrero</t>
  </si>
  <si>
    <t>Tasa efectiva Febrero</t>
  </si>
  <si>
    <t>Tasa nominal Marzo</t>
  </si>
  <si>
    <t>Tasa efectiva Marzo</t>
  </si>
  <si>
    <t>Cartera</t>
  </si>
  <si>
    <t>IHH cartera</t>
  </si>
  <si>
    <t>IHH sector privado</t>
  </si>
  <si>
    <t>Clasificación</t>
  </si>
  <si>
    <t>Saldo en mora IV Trimestre 2022</t>
  </si>
  <si>
    <t>Casos IV Trimestre 2022</t>
  </si>
  <si>
    <t>Saldo en mora I Trimestre 2023</t>
  </si>
  <si>
    <t>Casos I Trimestre 2023</t>
  </si>
  <si>
    <t>Dif saldo</t>
  </si>
  <si>
    <t>Dif casos</t>
  </si>
  <si>
    <t>Dif %saldo</t>
  </si>
  <si>
    <t>Dif %casos</t>
  </si>
  <si>
    <t>Total</t>
  </si>
  <si>
    <t>Grupo</t>
  </si>
  <si>
    <t>Saldo en mora</t>
  </si>
  <si>
    <t>% Participación</t>
  </si>
  <si>
    <t>Grupo 1</t>
  </si>
  <si>
    <t>Grupo 2</t>
  </si>
  <si>
    <t>c.i</t>
  </si>
  <si>
    <t>c.ii</t>
  </si>
  <si>
    <t>c.iii</t>
  </si>
  <si>
    <t>Límites</t>
  </si>
  <si>
    <t>Invertido Enero</t>
  </si>
  <si>
    <t>Invertido Febrero</t>
  </si>
  <si>
    <t>Invertido Marzo</t>
  </si>
  <si>
    <t>Préstamos hipotecarios</t>
  </si>
  <si>
    <t>Etiquetas de fila</t>
  </si>
  <si>
    <t>Total general</t>
  </si>
  <si>
    <t>ene</t>
  </si>
  <si>
    <t>feb</t>
  </si>
  <si>
    <t>mar</t>
  </si>
  <si>
    <t>Suma de Monto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</si>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</sst>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L&quot;* #,##0.00_-;\-&quot;L&quot;* #,##0.00_-;_-&quot;L&quot;* &quot;-&quot;??_-;_-@_-"/>
    <numFmt numFmtId="43" formatCode="_-* #,##0.00_-;\-* #,##0.00_-;_-* &quot;-&quot;??_-;_-@_-"/>
    <numFmt numFmtId="166" formatCode="yyyy\-mm\-dd"/>
    <numFmt numFmtId="168" formatCode="0.000%"/>
    <numFmt numFmtId="170" formatCode="yyyy"/>
    <numFmt numFmtId="171" formatCode="&quot;L&quot;#,##0.00"/>
    <numFmt numFmtId="172" formatCode="_-[$L-480A]* #,##0.00_-;\-[$L-480A]* #,##0.00_-;_-[$L-480A]* &quot;-&quot;??_-;_-@_-"/>
    <numFmt numFmtId="173" formatCode="mmm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9" fontId="0" fillId="0" borderId="0" xfId="2" applyFont="1"/>
    <xf numFmtId="10" fontId="0" fillId="0" borderId="0" xfId="2" applyNumberFormat="1" applyFont="1"/>
    <xf numFmtId="168" fontId="0" fillId="0" borderId="0" xfId="2" applyNumberFormat="1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70" fontId="0" fillId="0" borderId="0" xfId="0" applyNumberFormat="1"/>
    <xf numFmtId="171" fontId="0" fillId="0" borderId="0" xfId="0" applyNumberFormat="1"/>
    <xf numFmtId="171" fontId="1" fillId="0" borderId="1" xfId="0" applyNumberFormat="1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43" fontId="0" fillId="0" borderId="0" xfId="1" applyFont="1"/>
    <xf numFmtId="171" fontId="0" fillId="0" borderId="0" xfId="1" applyNumberFormat="1" applyFont="1"/>
    <xf numFmtId="0" fontId="1" fillId="0" borderId="0" xfId="0" applyFont="1" applyBorder="1" applyAlignment="1">
      <alignment horizontal="center" vertical="top"/>
    </xf>
    <xf numFmtId="44" fontId="0" fillId="0" borderId="0" xfId="2" applyNumberFormat="1" applyFont="1"/>
    <xf numFmtId="4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0" fontId="1" fillId="0" borderId="3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73" fontId="1" fillId="0" borderId="1" xfId="0" applyNumberFormat="1" applyFont="1" applyBorder="1" applyAlignment="1">
      <alignment horizontal="center" vertical="top"/>
    </xf>
    <xf numFmtId="168" fontId="1" fillId="0" borderId="1" xfId="2" applyNumberFormat="1" applyFont="1" applyBorder="1" applyAlignment="1">
      <alignment horizontal="center" vertical="top"/>
    </xf>
    <xf numFmtId="10" fontId="0" fillId="0" borderId="0" xfId="0" applyNumberFormat="1"/>
    <xf numFmtId="172" fontId="1" fillId="0" borderId="1" xfId="0" applyNumberFormat="1" applyFont="1" applyBorder="1" applyAlignment="1">
      <alignment horizontal="center" vertical="top"/>
    </xf>
    <xf numFmtId="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2" formatCode="_-[$L-480A]* #,##0.00_-;\-[$L-480A]* #,##0.00_-;_-[$L-480A]* &quot;-&quot;??_-;_-@_-"/>
    </dxf>
    <dxf>
      <numFmt numFmtId="173" formatCode="mmmm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2" formatCode="_-[$L-480A]* #,##0.00_-;\-[$L-480A]* #,##0.00_-;_-[$L-480A]* &quot;-&quot;??_-;_-@_-"/>
    </dxf>
    <dxf>
      <numFmt numFmtId="172" formatCode="_-[$L-480A]* #,##0.00_-;\-[$L-480A]* #,##0.00_-;_-[$L-480A]* &quot;-&quot;??_-;_-@_-"/>
    </dxf>
    <dxf>
      <numFmt numFmtId="172" formatCode="_-[$L-480A]* #,##0.00_-;\-[$L-480A]* #,##0.00_-;_-[$L-480A]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</a:t>
            </a:r>
            <a:r>
              <a:rPr lang="es-MX" baseline="0"/>
              <a:t> de portafolio de inversiones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'distribución inversiones'!$B$1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'distribución inversiones'!$A$2:$A$12</c:f>
              <c:strCache>
                <c:ptCount val="11"/>
                <c:pt idx="0">
                  <c:v>Bonos nacionales</c:v>
                </c:pt>
                <c:pt idx="1">
                  <c:v>Certificado Depósito a Plazo Fijo</c:v>
                </c:pt>
                <c:pt idx="2">
                  <c:v>Prestamos Personales</c:v>
                </c:pt>
                <c:pt idx="3">
                  <c:v>Deuda Subordinada</c:v>
                </c:pt>
                <c:pt idx="4">
                  <c:v>CCG2</c:v>
                </c:pt>
                <c:pt idx="5">
                  <c:v>Prestamos Hipotecarios</c:v>
                </c:pt>
                <c:pt idx="6">
                  <c:v>Bono Corporativo</c:v>
                </c:pt>
                <c:pt idx="7">
                  <c:v>Acciones</c:v>
                </c:pt>
                <c:pt idx="8">
                  <c:v> Edificios</c:v>
                </c:pt>
                <c:pt idx="9">
                  <c:v>Terrenos</c:v>
                </c:pt>
                <c:pt idx="10">
                  <c:v>Fideicomiso</c:v>
                </c:pt>
              </c:strCache>
            </c:strRef>
          </c:cat>
          <c:val>
            <c:numRef>
              <c:f>'distribución inversiones'!$B$2:$B$12</c:f>
              <c:numCache>
                <c:formatCode>0.00%</c:formatCode>
                <c:ptCount val="11"/>
                <c:pt idx="0">
                  <c:v>0.49673372479512812</c:v>
                </c:pt>
                <c:pt idx="1">
                  <c:v>0.1876169440063308</c:v>
                </c:pt>
                <c:pt idx="2">
                  <c:v>0.1543713240145721</c:v>
                </c:pt>
                <c:pt idx="3">
                  <c:v>5.181698748489369E-2</c:v>
                </c:pt>
                <c:pt idx="4">
                  <c:v>3.3513531159265773E-2</c:v>
                </c:pt>
                <c:pt idx="5">
                  <c:v>3.1395926568544522E-2</c:v>
                </c:pt>
                <c:pt idx="6">
                  <c:v>2.8475419513879351E-2</c:v>
                </c:pt>
                <c:pt idx="7">
                  <c:v>6.6870097658650752E-3</c:v>
                </c:pt>
                <c:pt idx="8">
                  <c:v>4.0324612955227089E-3</c:v>
                </c:pt>
                <c:pt idx="9">
                  <c:v>3.695584680546603E-3</c:v>
                </c:pt>
                <c:pt idx="10">
                  <c:v>1.6610867154511139E-3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A-4FDF-8E62-A1B4BCB18795}"/>
            </c:ext>
          </c:extLst>
        </c:ser>
        <c:ser>
          <c:idx val="1"/>
          <c:order val="1"/>
          <c:tx>
            <c:strRef>
              <c:f>'distribución inversiones'!$C$1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'distribución inversiones'!$A$2:$A$12</c:f>
              <c:strCache>
                <c:ptCount val="11"/>
                <c:pt idx="0">
                  <c:v>Bonos nacionales</c:v>
                </c:pt>
                <c:pt idx="1">
                  <c:v>Certificado Depósito a Plazo Fijo</c:v>
                </c:pt>
                <c:pt idx="2">
                  <c:v>Prestamos Personales</c:v>
                </c:pt>
                <c:pt idx="3">
                  <c:v>Deuda Subordinada</c:v>
                </c:pt>
                <c:pt idx="4">
                  <c:v>CCG2</c:v>
                </c:pt>
                <c:pt idx="5">
                  <c:v>Prestamos Hipotecarios</c:v>
                </c:pt>
                <c:pt idx="6">
                  <c:v>Bono Corporativo</c:v>
                </c:pt>
                <c:pt idx="7">
                  <c:v>Acciones</c:v>
                </c:pt>
                <c:pt idx="8">
                  <c:v> Edificios</c:v>
                </c:pt>
                <c:pt idx="9">
                  <c:v>Terrenos</c:v>
                </c:pt>
                <c:pt idx="10">
                  <c:v>Fideicomiso</c:v>
                </c:pt>
              </c:strCache>
            </c:strRef>
          </c:cat>
          <c:val>
            <c:numRef>
              <c:f>'distribución inversiones'!$C$2:$C$12</c:f>
              <c:numCache>
                <c:formatCode>0.00%</c:formatCode>
                <c:ptCount val="11"/>
                <c:pt idx="0">
                  <c:v>0.49418022309882681</c:v>
                </c:pt>
                <c:pt idx="1">
                  <c:v>0.18898298004845299</c:v>
                </c:pt>
                <c:pt idx="2">
                  <c:v>0.15615242565349821</c:v>
                </c:pt>
                <c:pt idx="3">
                  <c:v>5.1731927060576458E-2</c:v>
                </c:pt>
                <c:pt idx="4">
                  <c:v>3.3446821440759923E-2</c:v>
                </c:pt>
                <c:pt idx="5">
                  <c:v>3.107542993798584E-2</c:v>
                </c:pt>
                <c:pt idx="6">
                  <c:v>2.8421829326423748E-2</c:v>
                </c:pt>
                <c:pt idx="7">
                  <c:v>6.6740897637519803E-3</c:v>
                </c:pt>
                <c:pt idx="8">
                  <c:v>4.0146680634338848E-3</c:v>
                </c:pt>
                <c:pt idx="9">
                  <c:v>3.6884444245048791E-3</c:v>
                </c:pt>
                <c:pt idx="10">
                  <c:v>1.631161181785271E-3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A-4FDF-8E62-A1B4BCB18795}"/>
            </c:ext>
          </c:extLst>
        </c:ser>
        <c:ser>
          <c:idx val="2"/>
          <c:order val="2"/>
          <c:tx>
            <c:strRef>
              <c:f>'distribución inversiones'!$D$1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'distribución inversiones'!$A$2:$A$12</c:f>
              <c:strCache>
                <c:ptCount val="11"/>
                <c:pt idx="0">
                  <c:v>Bonos nacionales</c:v>
                </c:pt>
                <c:pt idx="1">
                  <c:v>Certificado Depósito a Plazo Fijo</c:v>
                </c:pt>
                <c:pt idx="2">
                  <c:v>Prestamos Personales</c:v>
                </c:pt>
                <c:pt idx="3">
                  <c:v>Deuda Subordinada</c:v>
                </c:pt>
                <c:pt idx="4">
                  <c:v>CCG2</c:v>
                </c:pt>
                <c:pt idx="5">
                  <c:v>Prestamos Hipotecarios</c:v>
                </c:pt>
                <c:pt idx="6">
                  <c:v>Bono Corporativo</c:v>
                </c:pt>
                <c:pt idx="7">
                  <c:v>Acciones</c:v>
                </c:pt>
                <c:pt idx="8">
                  <c:v> Edificios</c:v>
                </c:pt>
                <c:pt idx="9">
                  <c:v>Terrenos</c:v>
                </c:pt>
                <c:pt idx="10">
                  <c:v>Fideicomiso</c:v>
                </c:pt>
              </c:strCache>
            </c:strRef>
          </c:cat>
          <c:val>
            <c:numRef>
              <c:f>'distribución inversiones'!$D$2:$D$12</c:f>
              <c:numCache>
                <c:formatCode>0.00%</c:formatCode>
                <c:ptCount val="11"/>
                <c:pt idx="0">
                  <c:v>0.49250520316742158</c:v>
                </c:pt>
                <c:pt idx="1">
                  <c:v>0.18968091305168189</c:v>
                </c:pt>
                <c:pt idx="2">
                  <c:v>0.15820071974274949</c:v>
                </c:pt>
                <c:pt idx="3">
                  <c:v>5.1574445095526007E-2</c:v>
                </c:pt>
                <c:pt idx="4">
                  <c:v>3.3348134052225593E-2</c:v>
                </c:pt>
                <c:pt idx="5">
                  <c:v>3.0460415318588788E-2</c:v>
                </c:pt>
                <c:pt idx="6">
                  <c:v>2.8325929375513269E-2</c:v>
                </c:pt>
                <c:pt idx="7">
                  <c:v>6.651111019702804E-3</c:v>
                </c:pt>
                <c:pt idx="8">
                  <c:v>3.9908779917823363E-3</c:v>
                </c:pt>
                <c:pt idx="9">
                  <c:v>3.6757451915951519E-3</c:v>
                </c:pt>
                <c:pt idx="10">
                  <c:v>1.5865059932130021E-3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A-4FDF-8E62-A1B4BCB187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183759"/>
        <c:axId val="1027090559"/>
      </c:barChart>
      <c:catAx>
        <c:axId val="6201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7090559"/>
        <c:crosses val="autoZero"/>
        <c:auto val="1"/>
        <c:lblAlgn val="ctr"/>
        <c:lblOffset val="100"/>
        <c:noMultiLvlLbl val="0"/>
      </c:catAx>
      <c:valAx>
        <c:axId val="102709055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1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[tablas_informe_trimestral_inversiones.xlsx]Inversiones por mes!TablaDinámica2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</a:t>
            </a:r>
            <a:r>
              <a:rPr lang="es-MX" baseline="0"/>
              <a:t> de los activos productivos</a:t>
            </a:r>
          </a:p>
          <a:p>
            <a:pPr>
              <a:defRPr/>
            </a:pPr>
            <a:r>
              <a:rPr lang="es-MX" baseline="0"/>
              <a:t>(Balance General Enero a Marzo 2023)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22768739810607"/>
          <c:y val="0.43866063348416295"/>
          <c:w val="0.67287245481979951"/>
          <c:h val="0.41593358748708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'Inversiones por mes'!$B$18:$B$19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'Inversiones por mes'!$A$20:$A$24</c:f>
              <c:strCache>
                <c:ptCount val="4"/>
                <c:pt idx="0">
                  <c:v>INVERSIONES</c:v>
                </c:pt>
                <c:pt idx="1">
                  <c:v>PRESTAMOS PARA VIVIENDA</c:v>
                </c:pt>
                <c:pt idx="2">
                  <c:v>PRESTAMOS PERSONALES</c:v>
                </c:pt>
                <c:pt idx="3">
                  <c:v>PRESTAMOS, CONVENIOS Y PROYECTOS S.P.S.</c:v>
                </c:pt>
              </c:strCache>
            </c:strRef>
          </c:cat>
          <c:val>
            <c:numRef>
              <c:f>'Inversiones por mes'!$B$20:$B$24</c:f>
              <c:numCache>
                <c:formatCode>_("L"* #,##0.00_);_("L"* \(#,##0.00\);_("L"* "-"??_);_(@_)</c:formatCode>
                <c:ptCount val="4"/>
                <c:pt idx="0">
                  <c:v>29790174782.130001</c:v>
                </c:pt>
                <c:pt idx="1">
                  <c:v>1163046527.26</c:v>
                </c:pt>
                <c:pt idx="2">
                  <c:v>5718609129.4899998</c:v>
                </c:pt>
                <c:pt idx="3">
                  <c:v>61534133.469999999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7-4884-833F-FFDB57273F9E}"/>
            </c:ext>
          </c:extLst>
        </c:ser>
        <c:ser>
          <c:idx val="1"/>
          <c:order val="1"/>
          <c:tx>
            <c:strRef>
              <c:f>'Inversiones por mes'!$C$18:$C$19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'Inversiones por mes'!$A$20:$A$24</c:f>
              <c:strCache>
                <c:ptCount val="4"/>
                <c:pt idx="0">
                  <c:v>INVERSIONES</c:v>
                </c:pt>
                <c:pt idx="1">
                  <c:v>PRESTAMOS PARA VIVIENDA</c:v>
                </c:pt>
                <c:pt idx="2">
                  <c:v>PRESTAMOS PERSONALES</c:v>
                </c:pt>
                <c:pt idx="3">
                  <c:v>PRESTAMOS, CONVENIOS Y PROYECTOS S.P.S.</c:v>
                </c:pt>
              </c:strCache>
            </c:strRef>
          </c:cat>
          <c:val>
            <c:numRef>
              <c:f>'Inversiones por mes'!$C$20:$C$24</c:f>
              <c:numCache>
                <c:formatCode>_("L"* #,##0.00_);_("L"* \(#,##0.00\);_("L"* "-"??_);_(@_)</c:formatCode>
                <c:ptCount val="4"/>
                <c:pt idx="0">
                  <c:v>29795736353.25</c:v>
                </c:pt>
                <c:pt idx="1">
                  <c:v>1153402382.5599999</c:v>
                </c:pt>
                <c:pt idx="2">
                  <c:v>5795787223.2399998</c:v>
                </c:pt>
                <c:pt idx="3">
                  <c:v>60542531.420000002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7-4884-833F-FFDB57273F9E}"/>
            </c:ext>
          </c:extLst>
        </c:ser>
        <c:ser>
          <c:idx val="2"/>
          <c:order val="2"/>
          <c:tx>
            <c:strRef>
              <c:f>'Inversiones por mes'!$D$18:$D$19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'Inversiones por mes'!$A$20:$A$24</c:f>
              <c:strCache>
                <c:ptCount val="4"/>
                <c:pt idx="0">
                  <c:v>INVERSIONES</c:v>
                </c:pt>
                <c:pt idx="1">
                  <c:v>PRESTAMOS PARA VIVIENDA</c:v>
                </c:pt>
                <c:pt idx="2">
                  <c:v>PRESTAMOS PERSONALES</c:v>
                </c:pt>
                <c:pt idx="3">
                  <c:v>PRESTAMOS, CONVENIOS Y PROYECTOS S.P.S.</c:v>
                </c:pt>
              </c:strCache>
            </c:strRef>
          </c:cat>
          <c:val>
            <c:numRef>
              <c:f>'Inversiones por mes'!$D$20:$D$24</c:f>
              <c:numCache>
                <c:formatCode>_("L"* #,##0.00_);_("L"* \(#,##0.00\);_("L"* "-"??_);_(@_)</c:formatCode>
                <c:ptCount val="4"/>
                <c:pt idx="0">
                  <c:v>29848425519.389999</c:v>
                </c:pt>
                <c:pt idx="1">
                  <c:v>1134481361.1900001</c:v>
                </c:pt>
                <c:pt idx="2">
                  <c:v>5892098515.3299999</c:v>
                </c:pt>
                <c:pt idx="3">
                  <c:v>59088540.32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7-4884-833F-FFDB57273F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7244847"/>
        <c:axId val="1467247759"/>
      </c:barChart>
      <c:catAx>
        <c:axId val="14672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247759"/>
        <c:crosses val="autoZero"/>
        <c:auto val="1"/>
        <c:lblAlgn val="ctr"/>
        <c:lblOffset val="100"/>
        <c:noMultiLvlLbl val="0"/>
      </c:catAx>
      <c:valAx>
        <c:axId val="1467247759"/>
        <c:scaling>
          <c:orientation val="minMax"/>
        </c:scaling>
        <c:delete val="0"/>
        <c:axPos val="l"/>
        <c:numFmt formatCode="_(&quot;L&quot;* #,##0.00_);_(&quot;L&quot;* \(#,##0.00\);_(&quot;L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2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59571332653188"/>
          <c:y val="0.4879392401531204"/>
          <c:w val="6.7239064830552572E-2"/>
          <c:h val="0.18325920119713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Índice</a:t>
            </a:r>
            <a:r>
              <a:rPr lang="es-MX" baseline="0"/>
              <a:t> de rentabilidad de los activos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'Excedentes financieros'!$B$1</c:f>
              <c:strCache>
                <c:ptCount val="1"/>
                <c:pt idx="0">
                  <c:v>Inversiones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'Excedentes financieros'!$A$2:$A$4</c:f>
              <c:numCache>
                <c:formatCode>mmmm</c:formatCode>
                <c:ptCount val="3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</c:numCache>
            </c:numRef>
          </c:cat>
          <c:val>
            <c:numRef>
              <c:f>'Excedentes financieros'!$B$2:$B$4</c:f>
              <c:numCache>
                <c:formatCode>_-[$L-480A]* #,##0.00_-;\-[$L-480A]* #,##0.00_-;_-[$L-480A]* "-"??_-;_-@_-</c:formatCode>
                <c:ptCount val="3"/>
                <c:pt idx="0">
                  <c:v>36733364572.349998</c:v>
                </c:pt>
                <c:pt idx="1">
                  <c:v>36805468490.470001</c:v>
                </c:pt>
                <c:pt idx="2">
                  <c:v>36934093936.230003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5-4A47-A877-C63CC26D1A44}"/>
            </c:ext>
          </c:extLst>
        </c:ser>
        <c:ser>
          <c:idx val="1"/>
          <c:order val="1"/>
          <c:tx>
            <c:strRef>
              <c:f>'Excedentes financieros'!$C$1</c:f>
              <c:strCache>
                <c:ptCount val="1"/>
                <c:pt idx="0">
                  <c:v>Excedente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'Excedentes financieros'!$A$2:$A$4</c:f>
              <c:numCache>
                <c:formatCode>mmmm</c:formatCode>
                <c:ptCount val="3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</c:numCache>
            </c:numRef>
          </c:cat>
          <c:val>
            <c:numRef>
              <c:f>'Excedentes financieros'!$C$2:$C$4</c:f>
              <c:numCache>
                <c:formatCode>_-[$L-480A]* #,##0.00_-;\-[$L-480A]* #,##0.00_-;_-[$L-480A]* "-"??_-;_-@_-</c:formatCode>
                <c:ptCount val="3"/>
                <c:pt idx="0">
                  <c:v>315253001.83999997</c:v>
                </c:pt>
                <c:pt idx="1">
                  <c:v>322700604.72000003</c:v>
                </c:pt>
                <c:pt idx="2">
                  <c:v>478227845.42000008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5-4A47-A877-C63CC26D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38735"/>
        <c:axId val="1044039151"/>
      </c:barChart>
      <c:lineChart>
        <c:grouping val="standard"/>
        <c:varyColors val="0"/>
        <c:ser>
          <c:idx val="2"/>
          <c:order val="2"/>
          <c:tx>
            <c:strRef>
              <c:f>'Excedentes financieros'!$D$1</c:f>
              <c:strCache>
                <c:ptCount val="1"/>
                <c:pt idx="0">
                  <c:v>Índice excedentes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softEdge rad="127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'Excedentes financieros'!$A$2:$A$4</c:f>
              <c:numCache>
                <c:formatCode>mmmm</c:formatCode>
                <c:ptCount val="3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</c:numCache>
            </c:numRef>
          </c:cat>
          <c:val>
            <c:numRef>
              <c:f>'Excedentes financieros'!$D$2:$D$4</c:f>
              <c:numCache>
                <c:formatCode>0.00%</c:formatCode>
                <c:ptCount val="3"/>
                <c:pt idx="0">
                  <c:v>8.5821978332280991E-3</c:v>
                </c:pt>
                <c:pt idx="1">
                  <c:v>8.7677352837814432E-3</c:v>
                </c:pt>
                <c:pt idx="2">
                  <c:v>1.294814071371842E-2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5-4A47-A877-C63CC26D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135359"/>
        <c:axId val="1184134943"/>
      </c:lineChart>
      <c:dateAx>
        <c:axId val="1044038735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039151"/>
        <c:auto val="1"/>
        <c:lblOffset val="100"/>
        <c:baseTimeUnit val="months"/>
      </c:dateAx>
      <c:valAx>
        <c:axId val="10440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L-480A]* #,##0.00_-;\-[$L-480A]* #,##0.00_-;_-[$L-4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038735"/>
        <c:crossBetween val="between"/>
      </c:valAx>
      <c:valAx>
        <c:axId val="118413494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135359"/>
        <c:crosses val="max"/>
        <c:crossBetween val="between"/>
      </c:valAx>
      <c:dateAx>
        <c:axId val="1184135359"/>
        <c:scaling>
          <c:orientation val="minMax"/>
        </c:scaling>
        <c:delete val="1"/>
        <c:axPos val="b"/>
        <c:numFmt formatCode="mmmm" sourceLinked="1"/>
        <c:majorTickMark val="out"/>
        <c:minorTickMark val="none"/>
        <c:tickLblPos val="nextTo"/>
        <c:crossAx val="1184134943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Índice</a:t>
            </a:r>
            <a:r>
              <a:rPr lang="es-MX" baseline="0"/>
              <a:t> de rentabilidad de los activos acumulado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'Excedentes financieros'!$B$1</c:f>
              <c:strCache>
                <c:ptCount val="1"/>
                <c:pt idx="0">
                  <c:v>Inversiones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'Excedentes financieros'!$A$2:$A$4</c:f>
              <c:numCache>
                <c:formatCode>mmmm</c:formatCode>
                <c:ptCount val="3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</c:numCache>
            </c:numRef>
          </c:cat>
          <c:val>
            <c:numRef>
              <c:f>'Excedentes financieros'!$B$2:$B$4</c:f>
              <c:numCache>
                <c:formatCode>_-[$L-480A]* #,##0.00_-;\-[$L-480A]* #,##0.00_-;_-[$L-480A]* "-"??_-;_-@_-</c:formatCode>
                <c:ptCount val="3"/>
                <c:pt idx="0">
                  <c:v>36733364572.349998</c:v>
                </c:pt>
                <c:pt idx="1">
                  <c:v>36805468490.470001</c:v>
                </c:pt>
                <c:pt idx="2">
                  <c:v>36934093936.230003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1-4E0E-B1C7-080DC9CDD74A}"/>
            </c:ext>
          </c:extLst>
        </c:ser>
        <c:ser>
          <c:idx val="1"/>
          <c:order val="1"/>
          <c:tx>
            <c:strRef>
              <c:f>'Excedentes financieros'!$C$1</c:f>
              <c:strCache>
                <c:ptCount val="1"/>
                <c:pt idx="0">
                  <c:v>Excedente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'Excedentes financieros'!$A$2:$A$4</c:f>
              <c:numCache>
                <c:formatCode>mmmm</c:formatCode>
                <c:ptCount val="3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</c:numCache>
            </c:numRef>
          </c:cat>
          <c:val>
            <c:numRef>
              <c:f>'Excedentes financieros'!$C$2:$C$4</c:f>
              <c:numCache>
                <c:formatCode>_-[$L-480A]* #,##0.00_-;\-[$L-480A]* #,##0.00_-;_-[$L-480A]* "-"??_-;_-@_-</c:formatCode>
                <c:ptCount val="3"/>
                <c:pt idx="0">
                  <c:v>315253001.83999997</c:v>
                </c:pt>
                <c:pt idx="1">
                  <c:v>322700604.72000003</c:v>
                </c:pt>
                <c:pt idx="2">
                  <c:v>478227845.42000008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1-4E0E-B1C7-080DC9CD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38735"/>
        <c:axId val="1044039151"/>
      </c:barChart>
      <c:lineChart>
        <c:grouping val="standard"/>
        <c:varyColors val="0"/>
        <c:ser>
          <c:idx val="2"/>
          <c:order val="2"/>
          <c:tx>
            <c:strRef>
              <c:f>'Excedentes financieros'!$E$1</c:f>
              <c:strCache>
                <c:ptCount val="1"/>
                <c:pt idx="0">
                  <c:v>Índice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softEdge rad="127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'Excedentes financieros'!$A$2:$A$4</c:f>
              <c:numCache>
                <c:formatCode>mmmm</c:formatCode>
                <c:ptCount val="3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</c:numCache>
            </c:numRef>
          </c:cat>
          <c:val>
            <c:numRef>
              <c:f>'Excedentes financieros'!$E$2:$E$4</c:f>
              <c:numCache>
                <c:formatCode>0.00%</c:formatCode>
                <c:ptCount val="3"/>
                <c:pt idx="0">
                  <c:v>8.5821978332280991E-3</c:v>
                </c:pt>
                <c:pt idx="1">
                  <c:v>1.7349933117009539E-2</c:v>
                </c:pt>
                <c:pt idx="2">
                  <c:v>3.029807383072796E-2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1-4E0E-B1C7-080DC9CD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135359"/>
        <c:axId val="1184134943"/>
      </c:lineChart>
      <c:dateAx>
        <c:axId val="1044038735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039151"/>
        <c:crosses val="autoZero"/>
        <c:auto val="1"/>
        <c:lblOffset val="100"/>
        <c:baseTimeUnit val="months"/>
      </c:dateAx>
      <c:valAx>
        <c:axId val="10440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L-480A]* #,##0.00_-;\-[$L-480A]* #,##0.00_-;_-[$L-4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038735"/>
        <c:crosses val="autoZero"/>
        <c:crossBetween val="between"/>
      </c:valAx>
      <c:valAx>
        <c:axId val="118413494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135359"/>
        <c:crosses val="max"/>
        <c:crossBetween val="between"/>
      </c:valAx>
      <c:dateAx>
        <c:axId val="1184135359"/>
        <c:scaling>
          <c:orientation val="minMax"/>
        </c:scaling>
        <c:delete val="1"/>
        <c:axPos val="b"/>
        <c:numFmt formatCode="mmmm" sourceLinked="1"/>
        <c:majorTickMark val="out"/>
        <c:minorTickMark val="none"/>
        <c:tickLblPos val="nextTo"/>
        <c:crossAx val="118413494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intereses</a:t>
            </a:r>
            <a:r>
              <a:rPr lang="en-US" baseline="0"/>
              <a:t> devengados</a:t>
            </a:r>
            <a:r>
              <a:rPr lang="en-US"/>
              <a:t> acumulados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9216370520056675"/>
          <c:y val="0.36832320205734503"/>
          <c:w val="0.78895723875223567"/>
          <c:h val="0.56908604028786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'Intereses financieros'!$D$1</c:f>
              <c:strCache>
                <c:ptCount val="1"/>
                <c:pt idx="0">
                  <c:v>Interés acumulado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'Intereses financieros'!$A$2:$A$4</c:f>
              <c:numCache>
                <c:formatCode>mmmm</c:formatCode>
                <c:ptCount val="3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</c:numCache>
            </c:numRef>
          </c:cat>
          <c:val>
            <c:numRef>
              <c:f>'Intereses financieros'!$D$2:$D$4</c:f>
              <c:numCache>
                <c:formatCode>_-[$L-480A]* #,##0.00_-;\-[$L-480A]* #,##0.00_-;_-[$L-480A]* "-"??_-;_-@_-</c:formatCode>
                <c:ptCount val="3"/>
                <c:pt idx="0">
                  <c:v>343346116.27999997</c:v>
                </c:pt>
                <c:pt idx="1">
                  <c:v>651536028.17999995</c:v>
                </c:pt>
                <c:pt idx="2">
                  <c:v>1012993104.85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9-48C8-9B5D-F6A44D23F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993423"/>
        <c:axId val="1251993839"/>
      </c:barChart>
      <c:dateAx>
        <c:axId val="1251993423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1993839"/>
        <c:crosses val="autoZero"/>
        <c:auto val="1"/>
        <c:lblOffset val="100"/>
        <c:baseTimeUnit val="months"/>
      </c:dateAx>
      <c:valAx>
        <c:axId val="1251993839"/>
        <c:scaling>
          <c:orientation val="minMax"/>
        </c:scaling>
        <c:delete val="0"/>
        <c:axPos val="l"/>
        <c:numFmt formatCode="_-[$L-480A]* #,##0.00_-;\-[$L-480A]* #,##0.00_-;_-[$L-4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199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</a:t>
            </a:r>
            <a:r>
              <a:rPr lang="es-MX" baseline="0"/>
              <a:t> de mora de la cartera de préstamos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'mora trimestral'!$A$2:$A$3</c:f>
              <c:strCache>
                <c:ptCount val="2"/>
                <c:pt idx="0">
                  <c:v>Prestamos Hipotecarios</c:v>
                </c:pt>
                <c:pt idx="1">
                  <c:v>Prestamos Personales</c:v>
                </c:pt>
              </c:strCache>
            </c:strRef>
          </c:cat>
          <c:val>
            <c:numRef>
              <c:f>'mora trimestral'!$D$2:$D$3</c:f>
              <c:numCache>
                <c:formatCode>_-[$L-480A]* #,##0.00_-;\-[$L-480A]* #,##0.00_-;_-[$L-480A]* "-"??_-;_-@_-</c:formatCode>
                <c:ptCount val="2"/>
                <c:pt idx="0">
                  <c:v>59047365.030000001</c:v>
                </c:pt>
                <c:pt idx="1">
                  <c:v>52576604.149999999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1-4320-A6AC-50FA3D5DAB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Vencimientos y recuperación</a:t>
            </a:r>
            <a:r>
              <a:rPr lang="es-MX" baseline="0"/>
              <a:t> de capital de las inversiones</a:t>
            </a:r>
            <a:endParaRPr lang="es-MX"/>
          </a:p>
        </c:rich>
      </c:tx>
      <c:layout>
        <c:manualLayout>
          <c:xMode val="edge"/>
          <c:yMode val="edge"/>
          <c:x val="0.24412432346035268"/>
          <c:y val="2.309620230688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'distribución vencimiento'!$B$1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'distribución vencimiento'!$A$2:$A$13</c:f>
              <c:numCache>
                <c:formatCode>yyyy</c:formatCode>
                <c:ptCount val="12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52962</c:v>
                </c:pt>
              </c:numCache>
            </c:numRef>
          </c:cat>
          <c:val>
            <c:numRef>
              <c:f>'distribución vencimiento'!$B$2:$B$13</c:f>
              <c:numCache>
                <c:formatCode>"L"#,##0.00</c:formatCode>
                <c:ptCount val="12"/>
                <c:pt idx="0">
                  <c:v>7082672860.0804996</c:v>
                </c:pt>
                <c:pt idx="1">
                  <c:v>5863779534.0200005</c:v>
                </c:pt>
                <c:pt idx="2">
                  <c:v>1331872950</c:v>
                </c:pt>
                <c:pt idx="3">
                  <c:v>3413258000</c:v>
                </c:pt>
                <c:pt idx="4">
                  <c:v>802934000</c:v>
                </c:pt>
                <c:pt idx="5">
                  <c:v>2844143000</c:v>
                </c:pt>
                <c:pt idx="6">
                  <c:v>785710000</c:v>
                </c:pt>
                <c:pt idx="7">
                  <c:v>3293370750</c:v>
                </c:pt>
                <c:pt idx="8">
                  <c:v>798866250</c:v>
                </c:pt>
                <c:pt idx="9">
                  <c:v>1252215500</c:v>
                </c:pt>
                <c:pt idx="10">
                  <c:v>914668000</c:v>
                </c:pt>
                <c:pt idx="11">
                  <c:v>1242032852.048068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3-437D-A763-80A7E817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66479"/>
        <c:axId val="1037076047"/>
      </c:barChart>
      <c:lineChart>
        <c:grouping val="standard"/>
        <c:varyColors val="0"/>
        <c:ser>
          <c:idx val="1"/>
          <c:order val="1"/>
          <c:tx>
            <c:strRef>
              <c:f>'distribución vencimiento'!$C$1</c:f>
              <c:strCache>
                <c:ptCount val="1"/>
                <c:pt idx="0">
                  <c:v>Participación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95000"/>
                  <a:alpha val="5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'distribución vencimiento'!$A$2:$A$13</c:f>
              <c:numCache>
                <c:formatCode>yyyy</c:formatCode>
                <c:ptCount val="12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52962</c:v>
                </c:pt>
              </c:numCache>
            </c:numRef>
          </c:cat>
          <c:val>
            <c:numRef>
              <c:f>'distribución vencimiento'!$C$2:$C$13</c:f>
              <c:numCache>
                <c:formatCode>0.00%</c:formatCode>
                <c:ptCount val="12"/>
                <c:pt idx="0">
                  <c:v>0.23907333867658431</c:v>
                </c:pt>
                <c:pt idx="1">
                  <c:v>0.19792998747165819</c:v>
                </c:pt>
                <c:pt idx="2">
                  <c:v>4.4956941982198559E-2</c:v>
                </c:pt>
                <c:pt idx="3">
                  <c:v>0.1152134232295018</c:v>
                </c:pt>
                <c:pt idx="4">
                  <c:v>2.71027782744102E-2</c:v>
                </c:pt>
                <c:pt idx="5">
                  <c:v>9.6003129908206461E-2</c:v>
                </c:pt>
                <c:pt idx="6">
                  <c:v>2.6521387708064219E-2</c:v>
                </c:pt>
                <c:pt idx="7">
                  <c:v>0.111166667761831</c:v>
                </c:pt>
                <c:pt idx="8">
                  <c:v>2.6965472684753099E-2</c:v>
                </c:pt>
                <c:pt idx="9">
                  <c:v>4.2268130441953773E-2</c:v>
                </c:pt>
                <c:pt idx="10">
                  <c:v>3.0874323417240061E-2</c:v>
                </c:pt>
                <c:pt idx="11">
                  <c:v>4.1924418443598239E-2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3-437D-A763-80A7E817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934031"/>
        <c:axId val="1052936527"/>
      </c:lineChart>
      <c:catAx>
        <c:axId val="1037066479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076047"/>
        <c:auto val="0"/>
        <c:lblAlgn val="ctr"/>
        <c:lblOffset val="100"/>
        <c:noMultiLvlLbl val="0"/>
      </c:catAx>
      <c:valAx>
        <c:axId val="1037076047"/>
        <c:scaling>
          <c:orientation val="minMax"/>
        </c:scaling>
        <c:delete val="0"/>
        <c:axPos val="l"/>
        <c:numFmt formatCode="&quot;L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066479"/>
        <c:crossBetween val="between"/>
      </c:valAx>
      <c:valAx>
        <c:axId val="105293652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2934031"/>
        <c:crosses val="max"/>
        <c:crossBetween val="between"/>
      </c:valAx>
      <c:dateAx>
        <c:axId val="1052934031"/>
        <c:scaling>
          <c:orientation val="minMax"/>
        </c:scaling>
        <c:delete val="1"/>
        <c:axPos val="b"/>
        <c:numFmt formatCode="yyyy" sourceLinked="1"/>
        <c:majorTickMark val="out"/>
        <c:minorTickMark val="none"/>
        <c:tickLblPos val="nextTo"/>
        <c:crossAx val="1052936527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Límites de inversión</a:t>
            </a:r>
            <a:r>
              <a:rPr lang="es-MX" baseline="0"/>
              <a:t> según artículo 42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246342212542582"/>
          <c:y val="0.13348022548317823"/>
          <c:w val="0.79611813815826216"/>
          <c:h val="0.64112562634216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'limites sector'!$D$1</c:f>
              <c:strCache>
                <c:ptCount val="1"/>
                <c:pt idx="0">
                  <c:v>Invertido Enero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'limites sector'!$A$2:$A$9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c.i</c:v>
                </c:pt>
                <c:pt idx="3">
                  <c:v>c.ii</c:v>
                </c:pt>
                <c:pt idx="4">
                  <c:v>c.iii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</c:strCache>
            </c:strRef>
          </c:cat>
          <c:val>
            <c:numRef>
              <c:f>'limites sector'!$D$2:$D$9</c:f>
              <c:numCache>
                <c:formatCode>_("L"* #,##0.00_);_("L"* \(#,##0.00\);_("L"* "-"??_);_(@_)</c:formatCode>
                <c:ptCount val="8"/>
                <c:pt idx="0">
                  <c:v>18401254453.649998</c:v>
                </c:pt>
                <c:pt idx="1">
                  <c:v>11920813868.674774</c:v>
                </c:pt>
                <c:pt idx="2">
                  <c:v>6881655656.749999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211-4B51-A6F5-27F92DDBFB1A}"/>
            </c:ext>
          </c:extLst>
        </c:ser>
        <c:ser>
          <c:idx val="1"/>
          <c:order val="1"/>
          <c:tx>
            <c:strRef>
              <c:f>'limites sector'!$G$1</c:f>
              <c:strCache>
                <c:ptCount val="1"/>
                <c:pt idx="0">
                  <c:v>Invertido Febrero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'limites sector'!$A$2:$A$9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c.i</c:v>
                </c:pt>
                <c:pt idx="3">
                  <c:v>c.ii</c:v>
                </c:pt>
                <c:pt idx="4">
                  <c:v>c.iii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</c:strCache>
            </c:strRef>
          </c:cat>
          <c:val>
            <c:numRef>
              <c:f>'limites sector'!$G$2:$G$9</c:f>
              <c:numCache>
                <c:formatCode>_("L"* #,##0.00_);_("L"* \(#,##0.00\);_("L"* "-"??_);_(@_)</c:formatCode>
                <c:ptCount val="8"/>
                <c:pt idx="0">
                  <c:v>18342100105.250004</c:v>
                </c:pt>
                <c:pt idx="1">
                  <c:v>11818641760.294226</c:v>
                </c:pt>
                <c:pt idx="2">
                  <c:v>6949189605.8000011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211-4B51-A6F5-27F92DDBFB1A}"/>
            </c:ext>
          </c:extLst>
        </c:ser>
        <c:ser>
          <c:idx val="2"/>
          <c:order val="2"/>
          <c:tx>
            <c:strRef>
              <c:f>'limites sector'!$J$1</c:f>
              <c:strCache>
                <c:ptCount val="1"/>
                <c:pt idx="0">
                  <c:v>Invertido Marzo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'limites sector'!$A$2:$A$9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c.i</c:v>
                </c:pt>
                <c:pt idx="3">
                  <c:v>c.ii</c:v>
                </c:pt>
                <c:pt idx="4">
                  <c:v>c.iii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</c:strCache>
            </c:strRef>
          </c:cat>
          <c:val>
            <c:numRef>
              <c:f>'limites sector'!$J$2:$J$9</c:f>
              <c:numCache>
                <c:formatCode>_("L"* #,##0.00_);_("L"* \(#,##0.00\);_("L"* "-"??_);_(@_)</c:formatCode>
                <c:ptCount val="8"/>
                <c:pt idx="0">
                  <c:v>18343084539.02</c:v>
                </c:pt>
                <c:pt idx="1">
                  <c:v>11897572451.038568</c:v>
                </c:pt>
                <c:pt idx="2">
                  <c:v>7026579876.5200014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211-4B51-A6F5-27F92DDBF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4135775"/>
        <c:axId val="1184124543"/>
      </c:barChart>
      <c:lineChart>
        <c:grouping val="standard"/>
        <c:varyColors val="0"/>
        <c:ser>
          <c:idx val="3"/>
          <c:order val="3"/>
          <c:tx>
            <c:strRef>
              <c:f>'limites sector'!$K$1</c:f>
              <c:strCache>
                <c:ptCount val="1"/>
                <c:pt idx="0">
                  <c:v>Límites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'limites sector'!$K$2:$K$9</c:f>
              <c:numCache>
                <c:formatCode>"L"#,##0.00</c:formatCode>
                <c:ptCount val="8"/>
                <c:pt idx="0">
                  <c:v>23339158865.394001</c:v>
                </c:pt>
                <c:pt idx="1">
                  <c:v>27229018676.292999</c:v>
                </c:pt>
                <c:pt idx="2">
                  <c:v>13614509338.1465</c:v>
                </c:pt>
                <c:pt idx="3">
                  <c:v>0</c:v>
                </c:pt>
                <c:pt idx="4">
                  <c:v>1944929905.4495001</c:v>
                </c:pt>
                <c:pt idx="5">
                  <c:v>3889859810.8990002</c:v>
                </c:pt>
                <c:pt idx="6">
                  <c:v>9724649527.2474995</c:v>
                </c:pt>
                <c:pt idx="7">
                  <c:v>9724649527.2474995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211-4B51-A6F5-27F92DDBF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135775"/>
        <c:axId val="1184124543"/>
      </c:lineChart>
      <c:catAx>
        <c:axId val="11841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124543"/>
        <c:crosses val="autoZero"/>
        <c:auto val="1"/>
        <c:lblAlgn val="ctr"/>
        <c:lblOffset val="100"/>
        <c:noMultiLvlLbl val="0"/>
      </c:catAx>
      <c:valAx>
        <c:axId val="1184124543"/>
        <c:scaling>
          <c:orientation val="minMax"/>
        </c:scaling>
        <c:delete val="0"/>
        <c:axPos val="l"/>
        <c:numFmt formatCode="_(&quot;L&quot;* #,##0.00_);_(&quot;L&quot;* \(#,##0.00\);_(&quot;L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1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Límites de inversión según artículo 43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'limites instrumento'!$E$1</c:f>
              <c:strCache>
                <c:ptCount val="1"/>
                <c:pt idx="0">
                  <c:v>Invertido Enero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'limites instrumento'!$A$2:$A$18</c:f>
              <c:strCache>
                <c:ptCount val="17"/>
                <c:pt idx="0">
                  <c:v>BBB</c:v>
                </c:pt>
                <c:pt idx="1">
                  <c:v>AAA</c:v>
                </c:pt>
                <c:pt idx="2">
                  <c:v>AA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d</c:v>
                </c:pt>
                <c:pt idx="7">
                  <c:v>e</c:v>
                </c:pt>
                <c:pt idx="8">
                  <c:v>f</c:v>
                </c:pt>
                <c:pt idx="9">
                  <c:v>g</c:v>
                </c:pt>
                <c:pt idx="10">
                  <c:v>h</c:v>
                </c:pt>
                <c:pt idx="11">
                  <c:v>i</c:v>
                </c:pt>
                <c:pt idx="12">
                  <c:v>j</c:v>
                </c:pt>
                <c:pt idx="13">
                  <c:v>k</c:v>
                </c:pt>
                <c:pt idx="14">
                  <c:v>l</c:v>
                </c:pt>
                <c:pt idx="15">
                  <c:v>m</c:v>
                </c:pt>
                <c:pt idx="16">
                  <c:v>n</c:v>
                </c:pt>
              </c:strCache>
            </c:strRef>
          </c:cat>
          <c:val>
            <c:numRef>
              <c:f>'limites instrumento'!$E$2:$E$18</c:f>
              <c:numCache>
                <c:formatCode>_("L"* #,##0.00_);_("L"* \(#,##0.00\);_("L"* "-"??_);_(@_)</c:formatCode>
                <c:ptCount val="17"/>
                <c:pt idx="0">
                  <c:v>48000000</c:v>
                </c:pt>
                <c:pt idx="1">
                  <c:v>337147871.99999994</c:v>
                </c:pt>
                <c:pt idx="2">
                  <c:v>74559599.999999985</c:v>
                </c:pt>
                <c:pt idx="3">
                  <c:v>1283036400</c:v>
                </c:pt>
                <c:pt idx="4">
                  <c:v>6166942525.2000008</c:v>
                </c:pt>
                <c:pt idx="5">
                  <c:v>0</c:v>
                </c:pt>
                <c:pt idx="6">
                  <c:v>61534133.470000014</c:v>
                </c:pt>
                <c:pt idx="7">
                  <c:v>0</c:v>
                </c:pt>
                <c:pt idx="8">
                  <c:v>247716959.99999991</c:v>
                </c:pt>
                <c:pt idx="9">
                  <c:v>0</c:v>
                </c:pt>
                <c:pt idx="10">
                  <c:v>1241492138.9851758</c:v>
                </c:pt>
                <c:pt idx="11">
                  <c:v>1919534600</c:v>
                </c:pt>
                <c:pt idx="12">
                  <c:v>0</c:v>
                </c:pt>
                <c:pt idx="13">
                  <c:v>290836194.92999995</c:v>
                </c:pt>
                <c:pt idx="14">
                  <c:v>294769822.08999991</c:v>
                </c:pt>
                <c:pt idx="15">
                  <c:v>487304257.18999976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41A6-8D4E-9BF03E214BE4}"/>
            </c:ext>
          </c:extLst>
        </c:ser>
        <c:ser>
          <c:idx val="2"/>
          <c:order val="2"/>
          <c:tx>
            <c:strRef>
              <c:f>'limites instrumento'!$H$1</c:f>
              <c:strCache>
                <c:ptCount val="1"/>
                <c:pt idx="0">
                  <c:v>Invertido Febrero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'limites instrumento'!$H$2:$H$17</c:f>
              <c:numCache>
                <c:formatCode>_("L"* #,##0.00_);_("L"* \(#,##0.00\);_("L"* "-"??_);_(@_)</c:formatCode>
                <c:ptCount val="16"/>
                <c:pt idx="0">
                  <c:v>48000000.000000022</c:v>
                </c:pt>
                <c:pt idx="1">
                  <c:v>337155088</c:v>
                </c:pt>
                <c:pt idx="2">
                  <c:v>74568400</c:v>
                </c:pt>
                <c:pt idx="3">
                  <c:v>1283115600.0000002</c:v>
                </c:pt>
                <c:pt idx="4">
                  <c:v>6231042810.8000002</c:v>
                </c:pt>
                <c:pt idx="5">
                  <c:v>0</c:v>
                </c:pt>
                <c:pt idx="6">
                  <c:v>60542531.419999987</c:v>
                </c:pt>
                <c:pt idx="7">
                  <c:v>0</c:v>
                </c:pt>
                <c:pt idx="8">
                  <c:v>247716960.00000003</c:v>
                </c:pt>
                <c:pt idx="9">
                  <c:v>0</c:v>
                </c:pt>
                <c:pt idx="10">
                  <c:v>1241419462.7658238</c:v>
                </c:pt>
                <c:pt idx="11">
                  <c:v>1920093399.9999995</c:v>
                </c:pt>
                <c:pt idx="12">
                  <c:v>0</c:v>
                </c:pt>
                <c:pt idx="13">
                  <c:v>290582919.53000003</c:v>
                </c:pt>
                <c:pt idx="14">
                  <c:v>294769822.09000003</c:v>
                </c:pt>
                <c:pt idx="15">
                  <c:v>293986352.64000005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05-41A6-8D4E-9BF03E214BE4}"/>
            </c:ext>
          </c:extLst>
        </c:ser>
        <c:ser>
          <c:idx val="3"/>
          <c:order val="3"/>
          <c:tx>
            <c:strRef>
              <c:f>'limites instrumento'!$K$1</c:f>
              <c:strCache>
                <c:ptCount val="1"/>
                <c:pt idx="0">
                  <c:v>Invertido Marzo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'limites instrumento'!$K$2:$K$18</c:f>
              <c:numCache>
                <c:formatCode>_("L"* #,##0.00_);_("L"* \(#,##0.00\);_("L"* "-"??_);_(@_)</c:formatCode>
                <c:ptCount val="17"/>
                <c:pt idx="0">
                  <c:v>48000000.000000015</c:v>
                </c:pt>
                <c:pt idx="1">
                  <c:v>337165010.00000006</c:v>
                </c:pt>
                <c:pt idx="2">
                  <c:v>74580500</c:v>
                </c:pt>
                <c:pt idx="3">
                  <c:v>1283224500.0000005</c:v>
                </c:pt>
                <c:pt idx="4">
                  <c:v>6281193203.500001</c:v>
                </c:pt>
                <c:pt idx="5">
                  <c:v>0</c:v>
                </c:pt>
                <c:pt idx="6">
                  <c:v>59088540.32</c:v>
                </c:pt>
                <c:pt idx="7">
                  <c:v>0</c:v>
                </c:pt>
                <c:pt idx="8">
                  <c:v>247716960</c:v>
                </c:pt>
                <c:pt idx="9">
                  <c:v>0</c:v>
                </c:pt>
                <c:pt idx="10">
                  <c:v>1242032852.0480676</c:v>
                </c:pt>
                <c:pt idx="11">
                  <c:v>1920861750.0000002</c:v>
                </c:pt>
                <c:pt idx="12">
                  <c:v>0</c:v>
                </c:pt>
                <c:pt idx="13">
                  <c:v>290147321.13</c:v>
                </c:pt>
                <c:pt idx="14">
                  <c:v>294769822.08999997</c:v>
                </c:pt>
                <c:pt idx="15">
                  <c:v>323020841.91000009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05-41A6-8D4E-9BF03E21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671887"/>
        <c:axId val="1180672719"/>
      </c:barChart>
      <c:lineChart>
        <c:grouping val="standard"/>
        <c:varyColors val="0"/>
        <c:ser>
          <c:idx val="1"/>
          <c:order val="1"/>
          <c:tx>
            <c:strRef>
              <c:f>'limites instrumento'!$L$1</c:f>
              <c:strCache>
                <c:ptCount val="1"/>
                <c:pt idx="0">
                  <c:v>Límites</c:v>
                </c:pt>
              </c:strCache>
            </c:strRef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'limites instrumento'!$A$2:$A$18</c:f>
              <c:strCache>
                <c:ptCount val="17"/>
                <c:pt idx="0">
                  <c:v>BBB</c:v>
                </c:pt>
                <c:pt idx="1">
                  <c:v>AAA</c:v>
                </c:pt>
                <c:pt idx="2">
                  <c:v>AA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d</c:v>
                </c:pt>
                <c:pt idx="7">
                  <c:v>e</c:v>
                </c:pt>
                <c:pt idx="8">
                  <c:v>f</c:v>
                </c:pt>
                <c:pt idx="9">
                  <c:v>g</c:v>
                </c:pt>
                <c:pt idx="10">
                  <c:v>h</c:v>
                </c:pt>
                <c:pt idx="11">
                  <c:v>i</c:v>
                </c:pt>
                <c:pt idx="12">
                  <c:v>j</c:v>
                </c:pt>
                <c:pt idx="13">
                  <c:v>k</c:v>
                </c:pt>
                <c:pt idx="14">
                  <c:v>l</c:v>
                </c:pt>
                <c:pt idx="15">
                  <c:v>m</c:v>
                </c:pt>
                <c:pt idx="16">
                  <c:v>n</c:v>
                </c:pt>
              </c:strCache>
            </c:strRef>
          </c:cat>
          <c:val>
            <c:numRef>
              <c:f>'limites instrumento'!$L$2:$L$18</c:f>
              <c:numCache>
                <c:formatCode>_("L"* #,##0.00_);_("L"* \(#,##0.00\);_("L"* "-"??_);_(@_)</c:formatCode>
                <c:ptCount val="17"/>
                <c:pt idx="0">
                  <c:v>3889859810.8990002</c:v>
                </c:pt>
                <c:pt idx="1">
                  <c:v>27229018676.292999</c:v>
                </c:pt>
                <c:pt idx="2">
                  <c:v>19449299054.494999</c:v>
                </c:pt>
                <c:pt idx="3">
                  <c:v>11669579432.697001</c:v>
                </c:pt>
                <c:pt idx="4">
                  <c:v>9724649527.2474995</c:v>
                </c:pt>
                <c:pt idx="5">
                  <c:v>5834789716.3484993</c:v>
                </c:pt>
                <c:pt idx="6">
                  <c:v>5834789716.3484993</c:v>
                </c:pt>
                <c:pt idx="7">
                  <c:v>2722901867.6293001</c:v>
                </c:pt>
                <c:pt idx="8">
                  <c:v>11669579432.697001</c:v>
                </c:pt>
                <c:pt idx="9">
                  <c:v>5834789716.3484993</c:v>
                </c:pt>
                <c:pt idx="10">
                  <c:v>3889859810.8990002</c:v>
                </c:pt>
                <c:pt idx="11">
                  <c:v>5834789716.3484993</c:v>
                </c:pt>
                <c:pt idx="12">
                  <c:v>1944929905.4495001</c:v>
                </c:pt>
                <c:pt idx="13">
                  <c:v>1166957943.2697001</c:v>
                </c:pt>
                <c:pt idx="14">
                  <c:v>3889859810.8990002</c:v>
                </c:pt>
                <c:pt idx="15">
                  <c:v>1944929905.4495001</c:v>
                </c:pt>
                <c:pt idx="16">
                  <c:v>388985981.08990002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5-41A6-8D4E-9BF03E21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71887"/>
        <c:axId val="1180672719"/>
      </c:lineChart>
      <c:catAx>
        <c:axId val="1180671887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0672719"/>
        <c:auto val="0"/>
        <c:lblAlgn val="ctr"/>
        <c:lblOffset val="100"/>
        <c:noMultiLvlLbl val="0"/>
      </c:catAx>
      <c:valAx>
        <c:axId val="1180672719"/>
        <c:scaling>
          <c:orientation val="minMax"/>
        </c:scaling>
        <c:delete val="0"/>
        <c:axPos val="l"/>
        <c:numFmt formatCode="_(&quot;L&quot;* #,##0.00_);_(&quot;L&quot;* \(#,##0.00\);_(&quot;L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067188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'lim_emisor literal a'!$D$1</c:f>
              <c:strCache>
                <c:ptCount val="1"/>
                <c:pt idx="0">
                  <c:v>Invertido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'lim_emisor literal a'!$A$2:$A$26</c:f>
              <c:strCache>
                <c:ptCount val="25"/>
                <c:pt idx="0">
                  <c:v>ARGOS HONDURAS</c:v>
                </c:pt>
                <c:pt idx="1">
                  <c:v>BAC HONDURAS</c:v>
                </c:pt>
                <c:pt idx="2">
                  <c:v>BANADESA</c:v>
                </c:pt>
                <c:pt idx="3">
                  <c:v>BANCO ATLANTIDA</c:v>
                </c:pt>
                <c:pt idx="4">
                  <c:v>BANCO AZTECA</c:v>
                </c:pt>
                <c:pt idx="5">
                  <c:v>BANCO CENTRAL DE HONDURAS</c:v>
                </c:pt>
                <c:pt idx="6">
                  <c:v>BANCO DAVIVIENDA</c:v>
                </c:pt>
                <c:pt idx="7">
                  <c:v>BANCO DE HONDURAS</c:v>
                </c:pt>
                <c:pt idx="8">
                  <c:v>BANCO DE LOS TRABAJADORES</c:v>
                </c:pt>
                <c:pt idx="9">
                  <c:v>BANCO DE OCCIDENTE</c:v>
                </c:pt>
                <c:pt idx="10">
                  <c:v>BANCO DEL PAIS</c:v>
                </c:pt>
                <c:pt idx="11">
                  <c:v>BANCO FICENSA</c:v>
                </c:pt>
                <c:pt idx="12">
                  <c:v>BANCO FICOHSA</c:v>
                </c:pt>
                <c:pt idx="13">
                  <c:v>BANCO LAFISE</c:v>
                </c:pt>
                <c:pt idx="14">
                  <c:v>BANCO POPULAR</c:v>
                </c:pt>
                <c:pt idx="15">
                  <c:v>BANCO PROMERICA</c:v>
                </c:pt>
                <c:pt idx="16">
                  <c:v>BANRURAL</c:v>
                </c:pt>
                <c:pt idx="17">
                  <c:v>COFINTER</c:v>
                </c:pt>
                <c:pt idx="18">
                  <c:v>CREFISA</c:v>
                </c:pt>
                <c:pt idx="19">
                  <c:v>DOIH</c:v>
                </c:pt>
                <c:pt idx="20">
                  <c:v>FINANCIERA CREDI Q </c:v>
                </c:pt>
                <c:pt idx="21">
                  <c:v>FINCA</c:v>
                </c:pt>
                <c:pt idx="22">
                  <c:v>FINSOL</c:v>
                </c:pt>
                <c:pt idx="23">
                  <c:v>LEASING ATLANTIDA</c:v>
                </c:pt>
                <c:pt idx="24">
                  <c:v>ODEF</c:v>
                </c:pt>
              </c:strCache>
            </c:strRef>
          </c:cat>
          <c:val>
            <c:numRef>
              <c:f>'lim_emisor literal a'!$D$2:$D$26</c:f>
              <c:numCache>
                <c:formatCode>_-[$L-480A]* #,##0.00_-;\-[$L-480A]* #,##0.00_-;_-[$L-480A]* "-"??_-;_-@_-</c:formatCode>
                <c:ptCount val="25"/>
                <c:pt idx="0">
                  <c:v>3238399.9999999995</c:v>
                </c:pt>
                <c:pt idx="1">
                  <c:v>252805163.31</c:v>
                </c:pt>
                <c:pt idx="2">
                  <c:v>367409</c:v>
                </c:pt>
                <c:pt idx="3">
                  <c:v>2235015262.9096003</c:v>
                </c:pt>
                <c:pt idx="4">
                  <c:v>20000000</c:v>
                </c:pt>
                <c:pt idx="5">
                  <c:v>41435236.130000003</c:v>
                </c:pt>
                <c:pt idx="6">
                  <c:v>998449470.74999976</c:v>
                </c:pt>
                <c:pt idx="7">
                  <c:v>182894769.96000001</c:v>
                </c:pt>
                <c:pt idx="8">
                  <c:v>104610418.36000003</c:v>
                </c:pt>
                <c:pt idx="9">
                  <c:v>2915222.56</c:v>
                </c:pt>
                <c:pt idx="10">
                  <c:v>2775792069.6700001</c:v>
                </c:pt>
                <c:pt idx="11">
                  <c:v>511258666.69000006</c:v>
                </c:pt>
                <c:pt idx="12">
                  <c:v>2220080544.0300002</c:v>
                </c:pt>
                <c:pt idx="13">
                  <c:v>328592742.17000002</c:v>
                </c:pt>
                <c:pt idx="14">
                  <c:v>37570734.670000002</c:v>
                </c:pt>
                <c:pt idx="15">
                  <c:v>466778154.62</c:v>
                </c:pt>
                <c:pt idx="16">
                  <c:v>279040402.12000006</c:v>
                </c:pt>
                <c:pt idx="17">
                  <c:v>10000000</c:v>
                </c:pt>
                <c:pt idx="18">
                  <c:v>24000000</c:v>
                </c:pt>
                <c:pt idx="19">
                  <c:v>1241492138.9851758</c:v>
                </c:pt>
                <c:pt idx="20">
                  <c:v>107559600</c:v>
                </c:pt>
                <c:pt idx="21">
                  <c:v>8896267.8699999992</c:v>
                </c:pt>
                <c:pt idx="22">
                  <c:v>10000000</c:v>
                </c:pt>
                <c:pt idx="23">
                  <c:v>89823839.999999985</c:v>
                </c:pt>
                <c:pt idx="24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D-419B-A4CA-430378FE0AF4}"/>
            </c:ext>
          </c:extLst>
        </c:ser>
        <c:ser>
          <c:idx val="2"/>
          <c:order val="2"/>
          <c:tx>
            <c:strRef>
              <c:f>'lim_emisor literal a'!$G$1</c:f>
              <c:strCache>
                <c:ptCount val="1"/>
                <c:pt idx="0">
                  <c:v>Invertido Febrero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'lim_emisor literal a'!$G$2:$G$26</c:f>
              <c:numCache>
                <c:formatCode>_-[$L-480A]* #,##0.00_-;\-[$L-480A]* #,##0.00_-;_-[$L-480A]* "-"??_-;_-@_-</c:formatCode>
                <c:ptCount val="25"/>
                <c:pt idx="0">
                  <c:v>3238400.0000000005</c:v>
                </c:pt>
                <c:pt idx="1">
                  <c:v>254516763.07999995</c:v>
                </c:pt>
                <c:pt idx="2">
                  <c:v>367408.99999999994</c:v>
                </c:pt>
                <c:pt idx="3">
                  <c:v>2098715542.8383994</c:v>
                </c:pt>
                <c:pt idx="4">
                  <c:v>19999999.999999993</c:v>
                </c:pt>
                <c:pt idx="5">
                  <c:v>13993490.499999996</c:v>
                </c:pt>
                <c:pt idx="6">
                  <c:v>1255074143.9200003</c:v>
                </c:pt>
                <c:pt idx="7">
                  <c:v>17490499.469999991</c:v>
                </c:pt>
                <c:pt idx="8">
                  <c:v>84890705.020000011</c:v>
                </c:pt>
                <c:pt idx="9">
                  <c:v>3021677.7999999989</c:v>
                </c:pt>
                <c:pt idx="10">
                  <c:v>2701570344.4799991</c:v>
                </c:pt>
                <c:pt idx="11">
                  <c:v>511446695.08999991</c:v>
                </c:pt>
                <c:pt idx="12">
                  <c:v>2203366447.8799996</c:v>
                </c:pt>
                <c:pt idx="13">
                  <c:v>434606024.56999993</c:v>
                </c:pt>
                <c:pt idx="14">
                  <c:v>35579446.899999991</c:v>
                </c:pt>
                <c:pt idx="15">
                  <c:v>402266623.25999993</c:v>
                </c:pt>
                <c:pt idx="16">
                  <c:v>291102465.85999995</c:v>
                </c:pt>
                <c:pt idx="17">
                  <c:v>9999999.9999999963</c:v>
                </c:pt>
                <c:pt idx="18">
                  <c:v>23999999.999999996</c:v>
                </c:pt>
                <c:pt idx="19">
                  <c:v>1241419462.7658241</c:v>
                </c:pt>
                <c:pt idx="20">
                  <c:v>107568399.99999997</c:v>
                </c:pt>
                <c:pt idx="21">
                  <c:v>8940757.3600000013</c:v>
                </c:pt>
                <c:pt idx="22">
                  <c:v>9999999.9999999963</c:v>
                </c:pt>
                <c:pt idx="23">
                  <c:v>89827359.99999997</c:v>
                </c:pt>
                <c:pt idx="24">
                  <c:v>9999999.9999999963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AD-419B-A4CA-430378FE0AF4}"/>
            </c:ext>
          </c:extLst>
        </c:ser>
        <c:ser>
          <c:idx val="3"/>
          <c:order val="3"/>
          <c:tx>
            <c:strRef>
              <c:f>'lim_emisor literal a'!$J$1</c:f>
              <c:strCache>
                <c:ptCount val="1"/>
                <c:pt idx="0">
                  <c:v>Invertido Marzo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'lim_emisor literal a'!$J$2:$J$26</c:f>
              <c:numCache>
                <c:formatCode>_-[$L-480A]* #,##0.00_-;\-[$L-480A]* #,##0.00_-;_-[$L-480A]* "-"??_-;_-@_-</c:formatCode>
                <c:ptCount val="25"/>
                <c:pt idx="0">
                  <c:v>3238399.9999999995</c:v>
                </c:pt>
                <c:pt idx="1">
                  <c:v>301934161.04000002</c:v>
                </c:pt>
                <c:pt idx="2">
                  <c:v>367409</c:v>
                </c:pt>
                <c:pt idx="3">
                  <c:v>2167710331.8004999</c:v>
                </c:pt>
                <c:pt idx="4">
                  <c:v>0</c:v>
                </c:pt>
                <c:pt idx="5">
                  <c:v>14325639.319999998</c:v>
                </c:pt>
                <c:pt idx="6">
                  <c:v>1297325555.76</c:v>
                </c:pt>
                <c:pt idx="7">
                  <c:v>95384158.219999984</c:v>
                </c:pt>
                <c:pt idx="8">
                  <c:v>82895248.64000003</c:v>
                </c:pt>
                <c:pt idx="9">
                  <c:v>3103182.6999999997</c:v>
                </c:pt>
                <c:pt idx="10">
                  <c:v>2621378492.6599998</c:v>
                </c:pt>
                <c:pt idx="11">
                  <c:v>469869983.56000006</c:v>
                </c:pt>
                <c:pt idx="12">
                  <c:v>2162541698.6399994</c:v>
                </c:pt>
                <c:pt idx="13">
                  <c:v>434720891.52999997</c:v>
                </c:pt>
                <c:pt idx="14">
                  <c:v>29747009.619999997</c:v>
                </c:pt>
                <c:pt idx="15">
                  <c:v>413035207.89999998</c:v>
                </c:pt>
                <c:pt idx="16">
                  <c:v>242261651.13</c:v>
                </c:pt>
                <c:pt idx="17">
                  <c:v>19999999.999999996</c:v>
                </c:pt>
                <c:pt idx="18">
                  <c:v>24000000.000000004</c:v>
                </c:pt>
                <c:pt idx="19">
                  <c:v>1242032852.0480678</c:v>
                </c:pt>
                <c:pt idx="20">
                  <c:v>107580500</c:v>
                </c:pt>
                <c:pt idx="21">
                  <c:v>8980925.790000001</c:v>
                </c:pt>
                <c:pt idx="22">
                  <c:v>9999999.9999999981</c:v>
                </c:pt>
                <c:pt idx="23">
                  <c:v>149832199.99999997</c:v>
                </c:pt>
                <c:pt idx="24">
                  <c:v>9999999.9999999981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AD-419B-A4CA-430378FE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523407"/>
        <c:axId val="1248524239"/>
      </c:barChart>
      <c:lineChart>
        <c:grouping val="standard"/>
        <c:varyColors val="0"/>
        <c:ser>
          <c:idx val="1"/>
          <c:order val="1"/>
          <c:tx>
            <c:strRef>
              <c:f>'lim_emisor literal a'!$K$1</c:f>
              <c:strCache>
                <c:ptCount val="1"/>
                <c:pt idx="0">
                  <c:v>Límites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'lim_emisor literal a'!$A$2:$A$26</c:f>
              <c:strCache>
                <c:ptCount val="25"/>
                <c:pt idx="0">
                  <c:v>ARGOS HONDURAS</c:v>
                </c:pt>
                <c:pt idx="1">
                  <c:v>BAC HONDURAS</c:v>
                </c:pt>
                <c:pt idx="2">
                  <c:v>BANADESA</c:v>
                </c:pt>
                <c:pt idx="3">
                  <c:v>BANCO ATLANTIDA</c:v>
                </c:pt>
                <c:pt idx="4">
                  <c:v>BANCO AZTECA</c:v>
                </c:pt>
                <c:pt idx="5">
                  <c:v>BANCO CENTRAL DE HONDURAS</c:v>
                </c:pt>
                <c:pt idx="6">
                  <c:v>BANCO DAVIVIENDA</c:v>
                </c:pt>
                <c:pt idx="7">
                  <c:v>BANCO DE HONDURAS</c:v>
                </c:pt>
                <c:pt idx="8">
                  <c:v>BANCO DE LOS TRABAJADORES</c:v>
                </c:pt>
                <c:pt idx="9">
                  <c:v>BANCO DE OCCIDENTE</c:v>
                </c:pt>
                <c:pt idx="10">
                  <c:v>BANCO DEL PAIS</c:v>
                </c:pt>
                <c:pt idx="11">
                  <c:v>BANCO FICENSA</c:v>
                </c:pt>
                <c:pt idx="12">
                  <c:v>BANCO FICOHSA</c:v>
                </c:pt>
                <c:pt idx="13">
                  <c:v>BANCO LAFISE</c:v>
                </c:pt>
                <c:pt idx="14">
                  <c:v>BANCO POPULAR</c:v>
                </c:pt>
                <c:pt idx="15">
                  <c:v>BANCO PROMERICA</c:v>
                </c:pt>
                <c:pt idx="16">
                  <c:v>BANRURAL</c:v>
                </c:pt>
                <c:pt idx="17">
                  <c:v>COFINTER</c:v>
                </c:pt>
                <c:pt idx="18">
                  <c:v>CREFISA</c:v>
                </c:pt>
                <c:pt idx="19">
                  <c:v>DOIH</c:v>
                </c:pt>
                <c:pt idx="20">
                  <c:v>FINANCIERA CREDI Q </c:v>
                </c:pt>
                <c:pt idx="21">
                  <c:v>FINCA</c:v>
                </c:pt>
                <c:pt idx="22">
                  <c:v>FINSOL</c:v>
                </c:pt>
                <c:pt idx="23">
                  <c:v>LEASING ATLANTIDA</c:v>
                </c:pt>
                <c:pt idx="24">
                  <c:v>ODEF</c:v>
                </c:pt>
              </c:strCache>
            </c:strRef>
          </c:cat>
          <c:val>
            <c:numRef>
              <c:f>'lim_emisor literal a'!$K$2:$K$26</c:f>
              <c:numCache>
                <c:formatCode>_(* #,##0.00_);_(* \(#,##0.00\);_(* "-"??_);_(@_)</c:formatCode>
                <c:ptCount val="25"/>
                <c:pt idx="0">
                  <c:v>1944929905.4495001</c:v>
                </c:pt>
                <c:pt idx="1">
                  <c:v>5834789716.3484993</c:v>
                </c:pt>
                <c:pt idx="2">
                  <c:v>5834789716.3484993</c:v>
                </c:pt>
                <c:pt idx="3">
                  <c:v>5834789716.3484993</c:v>
                </c:pt>
                <c:pt idx="4">
                  <c:v>0</c:v>
                </c:pt>
                <c:pt idx="5">
                  <c:v>5834789716.3484993</c:v>
                </c:pt>
                <c:pt idx="6">
                  <c:v>5834789716.3484993</c:v>
                </c:pt>
                <c:pt idx="7">
                  <c:v>5834789716.3484993</c:v>
                </c:pt>
                <c:pt idx="8">
                  <c:v>5834789716.3484993</c:v>
                </c:pt>
                <c:pt idx="9">
                  <c:v>5834789716.3484993</c:v>
                </c:pt>
                <c:pt idx="10">
                  <c:v>5834789716.3484993</c:v>
                </c:pt>
                <c:pt idx="11">
                  <c:v>5834789716.3484993</c:v>
                </c:pt>
                <c:pt idx="12">
                  <c:v>5834789716.3484993</c:v>
                </c:pt>
                <c:pt idx="13">
                  <c:v>5834789716.3484993</c:v>
                </c:pt>
                <c:pt idx="14">
                  <c:v>5834789716.3484993</c:v>
                </c:pt>
                <c:pt idx="15">
                  <c:v>5834789716.3484993</c:v>
                </c:pt>
                <c:pt idx="16">
                  <c:v>5834789716.3484993</c:v>
                </c:pt>
                <c:pt idx="17">
                  <c:v>5834789716.3484993</c:v>
                </c:pt>
                <c:pt idx="18">
                  <c:v>5834789716.3484993</c:v>
                </c:pt>
                <c:pt idx="19">
                  <c:v>1944929905.4495001</c:v>
                </c:pt>
                <c:pt idx="20">
                  <c:v>5834789716.3484993</c:v>
                </c:pt>
                <c:pt idx="21">
                  <c:v>5834789716.3484993</c:v>
                </c:pt>
                <c:pt idx="22">
                  <c:v>5834789716.3484993</c:v>
                </c:pt>
                <c:pt idx="23">
                  <c:v>5834789716.3484993</c:v>
                </c:pt>
                <c:pt idx="24">
                  <c:v>5834789716.3484993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D-419B-A4CA-430378FE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523407"/>
        <c:axId val="1248524239"/>
      </c:lineChart>
      <c:catAx>
        <c:axId val="124852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524239"/>
        <c:auto val="1"/>
        <c:lblAlgn val="ctr"/>
        <c:lblOffset val="100"/>
        <c:noMultiLvlLbl val="0"/>
      </c:catAx>
      <c:valAx>
        <c:axId val="12485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L-480A]* #,##0.00_-;\-[$L-480A]* #,##0.00_-;_-[$L-4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52340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Límites por emisor según artículo 44 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'lim_emisor literal b'!$D$1</c:f>
              <c:strCache>
                <c:ptCount val="1"/>
                <c:pt idx="0">
                  <c:v>Invertido Enero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'lim_emisor literal b'!$A$2:$A$22</c:f>
              <c:strCache>
                <c:ptCount val="21"/>
                <c:pt idx="0">
                  <c:v>BANCO ATLANTIDA</c:v>
                </c:pt>
                <c:pt idx="1">
                  <c:v>BANCO FICOHSA</c:v>
                </c:pt>
                <c:pt idx="2">
                  <c:v>BAC HONDURAS</c:v>
                </c:pt>
                <c:pt idx="3">
                  <c:v>BANCO DEL PAIS</c:v>
                </c:pt>
                <c:pt idx="4">
                  <c:v>BANCO DAVIVIENDA</c:v>
                </c:pt>
                <c:pt idx="5">
                  <c:v>BANRURAL</c:v>
                </c:pt>
                <c:pt idx="6">
                  <c:v>BANCO LAFISE</c:v>
                </c:pt>
                <c:pt idx="7">
                  <c:v>BANCO PROMERICA</c:v>
                </c:pt>
                <c:pt idx="8">
                  <c:v>BANCO DE LOS TRABAJADORES</c:v>
                </c:pt>
                <c:pt idx="9">
                  <c:v>BANCO FICENSA</c:v>
                </c:pt>
                <c:pt idx="10">
                  <c:v>COFINTER</c:v>
                </c:pt>
                <c:pt idx="11">
                  <c:v>BANCO POPULAR</c:v>
                </c:pt>
                <c:pt idx="12">
                  <c:v>FINANCIERA CREDI Q </c:v>
                </c:pt>
                <c:pt idx="13">
                  <c:v>LEASING ATLANTIDA</c:v>
                </c:pt>
                <c:pt idx="14">
                  <c:v>ODEF</c:v>
                </c:pt>
                <c:pt idx="15">
                  <c:v>CREFISA</c:v>
                </c:pt>
                <c:pt idx="16">
                  <c:v>ARGOS HONDURAS</c:v>
                </c:pt>
                <c:pt idx="17">
                  <c:v>FINSOL</c:v>
                </c:pt>
                <c:pt idx="18">
                  <c:v>FINCA</c:v>
                </c:pt>
                <c:pt idx="19">
                  <c:v>DOIH</c:v>
                </c:pt>
                <c:pt idx="20">
                  <c:v>BANCO AZTECA</c:v>
                </c:pt>
              </c:strCache>
            </c:strRef>
          </c:cat>
          <c:val>
            <c:numRef>
              <c:f>'lim_emisor literal b'!$D$2:$D$22</c:f>
              <c:numCache>
                <c:formatCode>_-[$L-480A]* #,##0.00_-;\-[$L-480A]* #,##0.00_-;_-[$L-480A]* "-"??_-;_-@_-</c:formatCode>
                <c:ptCount val="21"/>
                <c:pt idx="0">
                  <c:v>2226552568.5595999</c:v>
                </c:pt>
                <c:pt idx="1">
                  <c:v>2070172076.1900001</c:v>
                </c:pt>
                <c:pt idx="2">
                  <c:v>244515752</c:v>
                </c:pt>
                <c:pt idx="3">
                  <c:v>2760811420.8800001</c:v>
                </c:pt>
                <c:pt idx="4">
                  <c:v>993400000</c:v>
                </c:pt>
                <c:pt idx="5">
                  <c:v>264559600</c:v>
                </c:pt>
                <c:pt idx="6">
                  <c:v>325067520</c:v>
                </c:pt>
                <c:pt idx="7">
                  <c:v>437596000</c:v>
                </c:pt>
                <c:pt idx="8">
                  <c:v>102000000</c:v>
                </c:pt>
                <c:pt idx="9">
                  <c:v>490523339.99999994</c:v>
                </c:pt>
                <c:pt idx="10">
                  <c:v>9999999.9999999981</c:v>
                </c:pt>
                <c:pt idx="11">
                  <c:v>35999999.999999993</c:v>
                </c:pt>
                <c:pt idx="12">
                  <c:v>107559599.99999997</c:v>
                </c:pt>
                <c:pt idx="13">
                  <c:v>89823839.99999997</c:v>
                </c:pt>
                <c:pt idx="14">
                  <c:v>9999999.9999999981</c:v>
                </c:pt>
                <c:pt idx="15">
                  <c:v>24000000.000000007</c:v>
                </c:pt>
                <c:pt idx="16">
                  <c:v>3238400.0000000009</c:v>
                </c:pt>
                <c:pt idx="17">
                  <c:v>10000000</c:v>
                </c:pt>
                <c:pt idx="18">
                  <c:v>7999999.9999999972</c:v>
                </c:pt>
                <c:pt idx="19">
                  <c:v>1241492138.9851761</c:v>
                </c:pt>
                <c:pt idx="20">
                  <c:v>20000000.000000004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B-4FF3-B3A4-8A53B05F70A6}"/>
            </c:ext>
          </c:extLst>
        </c:ser>
        <c:ser>
          <c:idx val="2"/>
          <c:order val="2"/>
          <c:tx>
            <c:strRef>
              <c:f>'lim_emisor literal b'!$G$1</c:f>
              <c:strCache>
                <c:ptCount val="1"/>
                <c:pt idx="0">
                  <c:v>Invertido Febrero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'lim_emisor literal b'!$G$2:$G$22</c:f>
              <c:numCache>
                <c:formatCode>_-[$L-480A]* #,##0.00_-;\-[$L-480A]* #,##0.00_-;_-[$L-480A]* "-"??_-;_-@_-</c:formatCode>
                <c:ptCount val="21"/>
                <c:pt idx="0">
                  <c:v>2091681400.5683999</c:v>
                </c:pt>
                <c:pt idx="1">
                  <c:v>2069937619.7899997</c:v>
                </c:pt>
                <c:pt idx="2">
                  <c:v>244525608</c:v>
                </c:pt>
                <c:pt idx="3">
                  <c:v>2687761716.0300002</c:v>
                </c:pt>
                <c:pt idx="4">
                  <c:v>1253800000.0000002</c:v>
                </c:pt>
                <c:pt idx="5">
                  <c:v>264568399.99999997</c:v>
                </c:pt>
                <c:pt idx="6">
                  <c:v>428466080</c:v>
                </c:pt>
                <c:pt idx="7">
                  <c:v>367684000</c:v>
                </c:pt>
                <c:pt idx="8">
                  <c:v>81999999.999999955</c:v>
                </c:pt>
                <c:pt idx="9">
                  <c:v>490537860</c:v>
                </c:pt>
                <c:pt idx="10">
                  <c:v>10000000.000000002</c:v>
                </c:pt>
                <c:pt idx="11">
                  <c:v>34000000</c:v>
                </c:pt>
                <c:pt idx="12">
                  <c:v>107568399.99999999</c:v>
                </c:pt>
                <c:pt idx="13">
                  <c:v>89827360</c:v>
                </c:pt>
                <c:pt idx="14">
                  <c:v>9999999.9999999981</c:v>
                </c:pt>
                <c:pt idx="15">
                  <c:v>24000000.000000007</c:v>
                </c:pt>
                <c:pt idx="16">
                  <c:v>3238400.0000000009</c:v>
                </c:pt>
                <c:pt idx="17">
                  <c:v>9999999.9999999981</c:v>
                </c:pt>
                <c:pt idx="18">
                  <c:v>8000000.0000000009</c:v>
                </c:pt>
                <c:pt idx="19">
                  <c:v>1241419462.7658241</c:v>
                </c:pt>
                <c:pt idx="20">
                  <c:v>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B-4FF3-B3A4-8A53B05F70A6}"/>
            </c:ext>
          </c:extLst>
        </c:ser>
        <c:ser>
          <c:idx val="3"/>
          <c:order val="3"/>
          <c:tx>
            <c:strRef>
              <c:f>'lim_emisor literal b'!$J$1</c:f>
              <c:strCache>
                <c:ptCount val="1"/>
                <c:pt idx="0">
                  <c:v>Invertido Marzo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'lim_emisor literal b'!$J$2:$J$22</c:f>
              <c:numCache>
                <c:formatCode>_-[$L-480A]* #,##0.00_-;\-[$L-480A]* #,##0.00_-;_-[$L-480A]* "-"??_-;_-@_-</c:formatCode>
                <c:ptCount val="21"/>
                <c:pt idx="0">
                  <c:v>2156358544.5804996</c:v>
                </c:pt>
                <c:pt idx="1">
                  <c:v>2069279470.3600001</c:v>
                </c:pt>
                <c:pt idx="2">
                  <c:v>285096985</c:v>
                </c:pt>
                <c:pt idx="3">
                  <c:v>2587938605.46</c:v>
                </c:pt>
                <c:pt idx="4">
                  <c:v>1293400000</c:v>
                </c:pt>
                <c:pt idx="5">
                  <c:v>234580500</c:v>
                </c:pt>
                <c:pt idx="6">
                  <c:v>428601600</c:v>
                </c:pt>
                <c:pt idx="7">
                  <c:v>397805000</c:v>
                </c:pt>
                <c:pt idx="8">
                  <c:v>82000000</c:v>
                </c:pt>
                <c:pt idx="9">
                  <c:v>450000000.00000006</c:v>
                </c:pt>
                <c:pt idx="10">
                  <c:v>20000000</c:v>
                </c:pt>
                <c:pt idx="11">
                  <c:v>29500000.000000004</c:v>
                </c:pt>
                <c:pt idx="12">
                  <c:v>107580500</c:v>
                </c:pt>
                <c:pt idx="13">
                  <c:v>149832200</c:v>
                </c:pt>
                <c:pt idx="14">
                  <c:v>10000000.000000002</c:v>
                </c:pt>
                <c:pt idx="15">
                  <c:v>24000000.000000004</c:v>
                </c:pt>
                <c:pt idx="16">
                  <c:v>3238400.0000000009</c:v>
                </c:pt>
                <c:pt idx="17">
                  <c:v>9999999.9999999981</c:v>
                </c:pt>
                <c:pt idx="18">
                  <c:v>8000000</c:v>
                </c:pt>
                <c:pt idx="19">
                  <c:v>1242032852.0480678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DB-4FF3-B3A4-8A53B05F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105471"/>
        <c:axId val="1184107135"/>
      </c:barChart>
      <c:lineChart>
        <c:grouping val="standard"/>
        <c:varyColors val="0"/>
        <c:ser>
          <c:idx val="1"/>
          <c:order val="1"/>
          <c:tx>
            <c:strRef>
              <c:f>'lim_emisor literal b'!$K$1</c:f>
              <c:strCache>
                <c:ptCount val="1"/>
                <c:pt idx="0">
                  <c:v>Límites</c:v>
                </c:pt>
              </c:strCache>
            </c:strRef>
          </c:tx>
          <c:spPr>
            <a:ln w="1270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'lim_emisor literal b'!$A$2:$A$22</c:f>
              <c:strCache>
                <c:ptCount val="21"/>
                <c:pt idx="0">
                  <c:v>BANCO ATLANTIDA</c:v>
                </c:pt>
                <c:pt idx="1">
                  <c:v>BANCO FICOHSA</c:v>
                </c:pt>
                <c:pt idx="2">
                  <c:v>BAC HONDURAS</c:v>
                </c:pt>
                <c:pt idx="3">
                  <c:v>BANCO DEL PAIS</c:v>
                </c:pt>
                <c:pt idx="4">
                  <c:v>BANCO DAVIVIENDA</c:v>
                </c:pt>
                <c:pt idx="5">
                  <c:v>BANRURAL</c:v>
                </c:pt>
                <c:pt idx="6">
                  <c:v>BANCO LAFISE</c:v>
                </c:pt>
                <c:pt idx="7">
                  <c:v>BANCO PROMERICA</c:v>
                </c:pt>
                <c:pt idx="8">
                  <c:v>BANCO DE LOS TRABAJADORES</c:v>
                </c:pt>
                <c:pt idx="9">
                  <c:v>BANCO FICENSA</c:v>
                </c:pt>
                <c:pt idx="10">
                  <c:v>COFINTER</c:v>
                </c:pt>
                <c:pt idx="11">
                  <c:v>BANCO POPULAR</c:v>
                </c:pt>
                <c:pt idx="12">
                  <c:v>FINANCIERA CREDI Q </c:v>
                </c:pt>
                <c:pt idx="13">
                  <c:v>LEASING ATLANTIDA</c:v>
                </c:pt>
                <c:pt idx="14">
                  <c:v>ODEF</c:v>
                </c:pt>
                <c:pt idx="15">
                  <c:v>CREFISA</c:v>
                </c:pt>
                <c:pt idx="16">
                  <c:v>ARGOS HONDURAS</c:v>
                </c:pt>
                <c:pt idx="17">
                  <c:v>FINSOL</c:v>
                </c:pt>
                <c:pt idx="18">
                  <c:v>FINCA</c:v>
                </c:pt>
                <c:pt idx="19">
                  <c:v>DOIH</c:v>
                </c:pt>
                <c:pt idx="20">
                  <c:v>BANCO AZTECA</c:v>
                </c:pt>
              </c:strCache>
            </c:strRef>
          </c:cat>
          <c:val>
            <c:numRef>
              <c:f>'lim_emisor literal b'!$K$2:$K$22</c:f>
              <c:numCache>
                <c:formatCode>General</c:formatCode>
                <c:ptCount val="21"/>
                <c:pt idx="0">
                  <c:v>6180696533.2275009</c:v>
                </c:pt>
                <c:pt idx="1">
                  <c:v>4966295036.5665007</c:v>
                </c:pt>
                <c:pt idx="2">
                  <c:v>4587877692.5444994</c:v>
                </c:pt>
                <c:pt idx="3">
                  <c:v>3710258493.1739998</c:v>
                </c:pt>
                <c:pt idx="4">
                  <c:v>2044515582.4005001</c:v>
                </c:pt>
                <c:pt idx="5">
                  <c:v>928573668.28800011</c:v>
                </c:pt>
                <c:pt idx="6">
                  <c:v>611484282.84600008</c:v>
                </c:pt>
                <c:pt idx="7">
                  <c:v>600093323.81099999</c:v>
                </c:pt>
                <c:pt idx="8">
                  <c:v>587667436.57350004</c:v>
                </c:pt>
                <c:pt idx="9">
                  <c:v>522553508.06400013</c:v>
                </c:pt>
                <c:pt idx="10">
                  <c:v>475655735.88450003</c:v>
                </c:pt>
                <c:pt idx="11">
                  <c:v>419411544.60149997</c:v>
                </c:pt>
                <c:pt idx="12">
                  <c:v>339564248.78850001</c:v>
                </c:pt>
                <c:pt idx="13">
                  <c:v>292407462.12599999</c:v>
                </c:pt>
                <c:pt idx="14">
                  <c:v>198559776.72600001</c:v>
                </c:pt>
                <c:pt idx="15">
                  <c:v>198034245</c:v>
                </c:pt>
                <c:pt idx="16">
                  <c:v>185683699.55700001</c:v>
                </c:pt>
                <c:pt idx="17">
                  <c:v>106144465.1715</c:v>
                </c:pt>
                <c:pt idx="18">
                  <c:v>64076707.174500011</c:v>
                </c:pt>
                <c:pt idx="19">
                  <c:v>46294587.899999999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B-4FF3-B3A4-8A53B05F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105471"/>
        <c:axId val="1184107135"/>
      </c:lineChart>
      <c:catAx>
        <c:axId val="11841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107135"/>
        <c:auto val="1"/>
        <c:lblAlgn val="ctr"/>
        <c:lblOffset val="100"/>
        <c:noMultiLvlLbl val="0"/>
      </c:catAx>
      <c:valAx>
        <c:axId val="1184107135"/>
        <c:scaling>
          <c:orientation val="minMax"/>
        </c:scaling>
        <c:delete val="0"/>
        <c:axPos val="l"/>
        <c:numFmt formatCode="_-[$L-480A]* #,##0.00_-;\-[$L-480A]* #,##0.00_-;_-[$L-4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10547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 de la cartera de préstamos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'Distribucion saldo credito'!$A$9:$A$10</c:f>
              <c:strCache>
                <c:ptCount val="2"/>
                <c:pt idx="0">
                  <c:v> Préstamos personales </c:v>
                </c:pt>
                <c:pt idx="1">
                  <c:v> Préstamos hipotecarios </c:v>
                </c:pt>
              </c:strCache>
            </c:strRef>
          </c:cat>
          <c:val>
            <c:numRef>
              <c:f>'Distribucion saldo credito'!$B$9:$B$10</c:f>
              <c:numCache>
                <c:formatCode>_-[$L-480A]* #,##0.00_-;\-[$L-480A]* #,##0.00_-;_-[$L-480A]* "-"??_-;_-@_-</c:formatCode>
                <c:ptCount val="2"/>
                <c:pt idx="0">
                  <c:v>6338188473.8999987</c:v>
                </c:pt>
                <c:pt idx="1">
                  <c:v>1452805853.9100001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1-4194-BA9B-AC0C6B48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saldos de préstamos personales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'Dist. crédit personales'!$D$1</c:f>
              <c:strCache>
                <c:ptCount val="1"/>
                <c:pt idx="0">
                  <c:v>% Saldos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'Dist. crédit personales'!$A$2:$A$7</c:f>
              <c:strCache>
                <c:ptCount val="6"/>
                <c:pt idx="0">
                  <c:v>Préstamos personales</c:v>
                </c:pt>
                <c:pt idx="1">
                  <c:v>Préstamos alivio de deuda trabajadores</c:v>
                </c:pt>
                <c:pt idx="2">
                  <c:v>Préstamo por consolidacion de deuda</c:v>
                </c:pt>
                <c:pt idx="3">
                  <c:v>Crédito ya (decimo cuarto mes salario)</c:v>
                </c:pt>
                <c:pt idx="4">
                  <c:v>Credito vacacional</c:v>
                </c:pt>
                <c:pt idx="5">
                  <c:v>Crédito ya (decimo tercer mes salario)</c:v>
                </c:pt>
              </c:strCache>
            </c:strRef>
          </c:cat>
          <c:val>
            <c:numRef>
              <c:f>'Dist. crédit personales'!$D$2:$D$7</c:f>
              <c:numCache>
                <c:formatCode>0.00%</c:formatCode>
                <c:ptCount val="6"/>
                <c:pt idx="0">
                  <c:v>0.72690014072508158</c:v>
                </c:pt>
                <c:pt idx="1">
                  <c:v>0.18289529301527829</c:v>
                </c:pt>
                <c:pt idx="2">
                  <c:v>7.0484464217125217E-2</c:v>
                </c:pt>
                <c:pt idx="3">
                  <c:v>1.543237989889148E-2</c:v>
                </c:pt>
                <c:pt idx="4">
                  <c:v>3.9600160508568684E-3</c:v>
                </c:pt>
                <c:pt idx="5">
                  <c:v>3.1610736857232992E-4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1-4A41-A35B-97C9A045B1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677711"/>
        <c:axId val="1180678543"/>
      </c:barChart>
      <c:catAx>
        <c:axId val="118067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0678543"/>
        <c:crosses val="autoZero"/>
        <c:auto val="1"/>
        <c:lblAlgn val="ctr"/>
        <c:lblOffset val="100"/>
        <c:noMultiLvlLbl val="0"/>
      </c:catAx>
      <c:valAx>
        <c:axId val="118067854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067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Distribución de saldos de préstamos hipotecarios</a:t>
            </a:r>
            <a:endParaRPr lang="es-MX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'Dist. crédit hipotecarios'!$D$1</c:f>
              <c:strCache>
                <c:ptCount val="1"/>
                <c:pt idx="0">
                  <c:v>% Saldo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'Dist. crédit hipotecarios'!$A$2:$A$9</c:f>
              <c:strCache>
                <c:ptCount val="8"/>
                <c:pt idx="0">
                  <c:v>Hipotecarios adquisición de vivienda particular</c:v>
                </c:pt>
                <c:pt idx="1">
                  <c:v>Hipotecarios construcción de viviendas</c:v>
                </c:pt>
                <c:pt idx="2">
                  <c:v>Hipotecarios liberación y gravamen</c:v>
                </c:pt>
                <c:pt idx="3">
                  <c:v>Otros préstamos con garantía hipotecaria</c:v>
                </c:pt>
                <c:pt idx="4">
                  <c:v>Adquisición de terreno y construcción</c:v>
                </c:pt>
                <c:pt idx="5">
                  <c:v>Hipotecarios adquisición de viviendo para proyectos</c:v>
                </c:pt>
                <c:pt idx="6">
                  <c:v>Hipotecarios ampliación y mejoras</c:v>
                </c:pt>
                <c:pt idx="7">
                  <c:v>Hipotecarios adquisición por remate</c:v>
                </c:pt>
              </c:strCache>
            </c:strRef>
          </c:cat>
          <c:val>
            <c:numRef>
              <c:f>'Dist. crédit hipotecarios'!$D$2:$D$9</c:f>
              <c:numCache>
                <c:formatCode>0.00%</c:formatCode>
                <c:ptCount val="8"/>
                <c:pt idx="0">
                  <c:v>0.73432441287236816</c:v>
                </c:pt>
                <c:pt idx="1">
                  <c:v>8.0915329962101323E-2</c:v>
                </c:pt>
                <c:pt idx="2">
                  <c:v>5.6580044524718869E-2</c:v>
                </c:pt>
                <c:pt idx="3">
                  <c:v>4.4083295863404127E-2</c:v>
                </c:pt>
                <c:pt idx="4">
                  <c:v>3.9750076505114022E-2</c:v>
                </c:pt>
                <c:pt idx="5">
                  <c:v>2.585959116208749E-2</c:v>
                </c:pt>
                <c:pt idx="6">
                  <c:v>1.8097985335918689E-2</c:v>
                </c:pt>
                <c:pt idx="7">
                  <c:v>3.8926377428751322E-4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3-48C5-8A44-089C3241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58495"/>
        <c:axId val="1328960159"/>
      </c:barChart>
      <c:catAx>
        <c:axId val="132895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960159"/>
        <c:crosses val="autoZero"/>
        <c:auto val="1"/>
        <c:lblAlgn val="ctr"/>
        <c:lblOffset val="100"/>
        <c:noMultiLvlLbl val="0"/>
      </c:catAx>
      <c:valAx>
        <c:axId val="132896015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95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1</xdr:row>
      <xdr:rowOff>66675</xdr:rowOff>
    </xdr:from>
    <xdr:to>
      <xdr:col>15</xdr:col>
      <xdr:colOff>393700</xdr:colOff>
      <xdr:row>16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1693C9-0329-4261-B4CA-311EC0531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2317750</xdr:colOff>
      <xdr:row>25</xdr:row>
      <xdr:rowOff>9525</xdr:rowOff>
    </xdr:from>
    <xdr:to>
      <xdr:col>5</xdr:col>
      <xdr:colOff>0</xdr:colOff>
      <xdr:row>44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8F6FB2-E154-461B-B8A2-6F44D216D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206375</xdr:colOff>
      <xdr:row>3</xdr:row>
      <xdr:rowOff>92075</xdr:rowOff>
    </xdr:from>
    <xdr:to>
      <xdr:col>4</xdr:col>
      <xdr:colOff>117475</xdr:colOff>
      <xdr:row>18</xdr:row>
      <xdr:rowOff>73025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BF6827-E6AB-408E-B494-8CABD0081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3</xdr:row>
      <xdr:rowOff>76200</xdr:rowOff>
    </xdr:from>
    <xdr:to>
      <xdr:col>11</xdr:col>
      <xdr:colOff>215900</xdr:colOff>
      <xdr:row>18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FF8340-4B48-4DB3-987F-901893B7E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739775</xdr:colOff>
      <xdr:row>5</xdr:row>
      <xdr:rowOff>117474</xdr:rowOff>
    </xdr:from>
    <xdr:to>
      <xdr:col>7</xdr:col>
      <xdr:colOff>311150</xdr:colOff>
      <xdr:row>25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433C0C-4CDC-411A-9A93-6E007AD8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1228725</xdr:colOff>
      <xdr:row>7</xdr:row>
      <xdr:rowOff>34925</xdr:rowOff>
    </xdr:from>
    <xdr:to>
      <xdr:col>4</xdr:col>
      <xdr:colOff>466725</xdr:colOff>
      <xdr:row>22</xdr:row>
      <xdr:rowOff>15875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26BE2F-90B3-460C-A8AE-0A8512DD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307974</xdr:colOff>
      <xdr:row>1</xdr:row>
      <xdr:rowOff>22225</xdr:rowOff>
    </xdr:from>
    <xdr:to>
      <xdr:col>16</xdr:col>
      <xdr:colOff>298450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30FBBB-EFAA-4023-99B5-2C7CAB1B1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10</xdr:row>
      <xdr:rowOff>139700</xdr:rowOff>
    </xdr:from>
    <xdr:to>
      <xdr:col>6</xdr:col>
      <xdr:colOff>742950</xdr:colOff>
      <xdr:row>22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46B25F-A4A2-40F0-A77D-2070DB985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2</xdr:row>
      <xdr:rowOff>60325</xdr:rowOff>
    </xdr:from>
    <xdr:to>
      <xdr:col>15</xdr:col>
      <xdr:colOff>184150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74FEAB-4269-416C-9A7A-4468F2E43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282575</xdr:colOff>
      <xdr:row>2</xdr:row>
      <xdr:rowOff>60325</xdr:rowOff>
    </xdr:from>
    <xdr:to>
      <xdr:col>4</xdr:col>
      <xdr:colOff>66675</xdr:colOff>
      <xdr:row>17</xdr:row>
      <xdr:rowOff>41275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2120D5-C9BD-4240-89E2-7A6571F9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269874</xdr:colOff>
      <xdr:row>7</xdr:row>
      <xdr:rowOff>60325</xdr:rowOff>
    </xdr:from>
    <xdr:to>
      <xdr:col>11</xdr:col>
      <xdr:colOff>558800</xdr:colOff>
      <xdr:row>30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7B25B2-813A-4C0D-9168-744C42A92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</xdr:row>
      <xdr:rowOff>117475</xdr:rowOff>
    </xdr:from>
    <xdr:to>
      <xdr:col>13</xdr:col>
      <xdr:colOff>387349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F24D8C-A587-4404-A965-2C4EB644B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</xdr:colOff>
      <xdr:row>0</xdr:row>
      <xdr:rowOff>47625</xdr:rowOff>
    </xdr:from>
    <xdr:to>
      <xdr:col>13</xdr:col>
      <xdr:colOff>152399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B7EE2C-E380-4427-B13D-F875ECC4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2225674</xdr:colOff>
      <xdr:row>2</xdr:row>
      <xdr:rowOff>60324</xdr:rowOff>
    </xdr:from>
    <xdr:to>
      <xdr:col>9</xdr:col>
      <xdr:colOff>349249</xdr:colOff>
      <xdr:row>18</xdr:row>
      <xdr:rowOff>146049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47B3B-E94E-4AED-9D06-6ABC5F60B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David Lopez Escoto" refreshedDate="45068.606982870369" createdVersion="7" refreshedVersion="7" minRefreshableVersion="3" recordCount="12" xr:uid="{314A6145-A1B4-40A1-8FF5-90FF3428670A}">
  <cacheSource type="worksheet">
    <worksheetSource name="Tabla2"/>
  </cacheSource>
  <cacheFields count="4">
    <cacheField name="Fecha" numFmtId="173">
      <sharedItems containsSemiMixedTypes="0" containsNonDate="0" containsDate="1" containsString="0" minDate="2023-01-31T00:00:00" maxDate="2023-04-01T00:00:00" count="3">
        <d v="2023-01-31T00:00:00"/>
        <d v="2023-02-28T00:00:00"/>
        <d v="2023-03-31T00:00:00"/>
      </sharedItems>
      <fieldGroup par="3" base="0">
        <rangePr groupBy="days" startDate="2023-01-31T00:00:00" endDate="2023-04-01T00:00:00"/>
        <groupItems count="368">
          <s v="&lt;31/1/2023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4/2023"/>
        </groupItems>
      </fieldGroup>
    </cacheField>
    <cacheField name="Inversión" numFmtId="0">
      <sharedItems count="4">
        <s v="INVERSIONES"/>
        <s v="PRESTAMOS PARA VIVIENDA"/>
        <s v="PRESTAMOS PERSONALES"/>
        <s v="PRESTAMOS, CONVENIOS Y PROYECTOS S.P.S."/>
      </sharedItems>
    </cacheField>
    <cacheField name="Monto" numFmtId="172">
      <sharedItems containsSemiMixedTypes="0" containsString="0" containsNumber="1" minValue="59088540.32" maxValue="29848425519.389999"/>
    </cacheField>
    <cacheField name="Meses" numFmtId="0" databaseField="0">
      <fieldGroup base="0">
        <rangePr groupBy="months" startDate="2023-01-31T00:00:00" endDate="2023-04-01T00:00:00"/>
        <groupItems count="14">
          <s v="&lt;31/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9790174782.130001"/>
  </r>
  <r>
    <x v="0"/>
    <x v="1"/>
    <n v="1163046527.26"/>
  </r>
  <r>
    <x v="0"/>
    <x v="2"/>
    <n v="5718609129.4899998"/>
  </r>
  <r>
    <x v="0"/>
    <x v="3"/>
    <n v="61534133.469999999"/>
  </r>
  <r>
    <x v="1"/>
    <x v="0"/>
    <n v="29795736353.25"/>
  </r>
  <r>
    <x v="1"/>
    <x v="1"/>
    <n v="1153402382.5599999"/>
  </r>
  <r>
    <x v="1"/>
    <x v="2"/>
    <n v="5795787223.2399998"/>
  </r>
  <r>
    <x v="1"/>
    <x v="3"/>
    <n v="60542531.420000002"/>
  </r>
  <r>
    <x v="2"/>
    <x v="0"/>
    <n v="29848425519.389999"/>
  </r>
  <r>
    <x v="2"/>
    <x v="1"/>
    <n v="1134481361.1900001"/>
  </r>
  <r>
    <x v="2"/>
    <x v="2"/>
    <n v="5892098515.3299999"/>
  </r>
  <r>
    <x v="2"/>
    <x v="3"/>
    <n v="59088540.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C729A-8A74-45D4-AEC1-E15E0B83EF61}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A18:E24" firstHeaderRow="1" firstDataRow="2" firstDataCol="1"/>
  <pivotFields count="4">
    <pivotField numFmtId="173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172" showAll="0"/>
    <pivotField axis="axisCol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dataFields count="1">
    <dataField name="Suma de Monto" fld="2" baseField="1" baseItem="0" numFmtId="44"/>
  </dataFields>
  <chartFormats count="1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019DC-391C-4690-B173-13469AC0A5C3}" name="Tabla1" displayName="Tabla1" ref="A1:K22" totalsRowShown="0" headerRowDxfId="5">
  <autoFilter ref="A1:K22" xr:uid="{202019DC-391C-4690-B173-13469AC0A5C3}"/>
  <sortState xmlns:xlrd2="http://schemas.microsoft.com/office/spreadsheetml/2017/richdata2" ref="A2:K22">
    <sortCondition descending="1" ref="K1:K22"/>
  </sortState>
  <tableColumns count="11">
    <tableColumn id="1" xr3:uid="{EBD5DE48-341F-46D3-9314-878C4FFDAB87}" name="Emisor"/>
    <tableColumn id="2" xr3:uid="{020DB80C-4238-43BC-97A2-2821FEE09624}" name="Valor Permitido Enero"/>
    <tableColumn id="3" xr3:uid="{7CC3237B-7CB1-4635-8424-F78178B49ABD}" name="% Permitido invertido Enero"/>
    <tableColumn id="4" xr3:uid="{310D6EA1-3B90-4015-8431-736BC9D00A26}" name="Invertido Enero" dataDxfId="8">
      <calculatedColumnFormula>C2*B2</calculatedColumnFormula>
    </tableColumn>
    <tableColumn id="5" xr3:uid="{E3715E71-D07C-4743-9F22-133488870DDF}" name="Valor Permitido Febrero"/>
    <tableColumn id="6" xr3:uid="{05A65873-AA5F-4369-9E95-BF867B3FF268}" name="% Permitido invertido Febrero"/>
    <tableColumn id="7" xr3:uid="{98DBE004-2B26-4B45-BB14-0B946FF38C44}" name="Invertido Febrero" dataDxfId="7">
      <calculatedColumnFormula>F2*E2</calculatedColumnFormula>
    </tableColumn>
    <tableColumn id="8" xr3:uid="{DD480BC0-70B8-4E97-BB73-CA9E137688F1}" name="Valor Permitido Marzo"/>
    <tableColumn id="9" xr3:uid="{1B6B45A6-E985-41FC-848A-718C8A3CFD92}" name="% Permitido invertido Marzo"/>
    <tableColumn id="10" xr3:uid="{0CCA4164-FC7A-422F-8AB6-B13D40A19679}" name="Invertido Marzo" dataDxfId="6">
      <calculatedColumnFormula>I2*H2</calculatedColumnFormula>
    </tableColumn>
    <tableColumn id="11" xr3:uid="{E63A31C9-1661-485F-8662-02A9D94D586C}" name="Límites">
      <calculatedColumnFormula>H2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3CC8-A464-4509-82B6-B551D3691CA4}" name="Tabla2" displayName="Tabla2" ref="A1:C13" totalsRowShown="0" headerRowDxfId="0" headerRowBorderDxfId="3" tableBorderDxfId="4">
  <autoFilter ref="A1:C13" xr:uid="{40703CC8-A464-4509-82B6-B551D3691CA4}"/>
  <tableColumns count="3">
    <tableColumn id="1" xr3:uid="{034F5735-2926-42AD-9AC5-1F4BF8E7AC19}" name="Fecha" dataDxfId="2"/>
    <tableColumn id="2" xr3:uid="{9975FF8C-4133-4A83-B949-8FCEE5EA3B7D}" name="Inversión"/>
    <tableColumn id="3" xr3:uid="{D34A9D8C-0C8A-4FA8-8407-44B0C78B390C}" name="Mont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C1" workbookViewId="0">
      <selection activeCell="F19" sqref="F19"/>
    </sheetView>
  </sheetViews>
  <sheetFormatPr baseColWidth="10" defaultColWidth="8.7265625" defaultRowHeight="14.5" x14ac:dyDescent="0.35"/>
  <cols>
    <col min="1" max="1" width="27.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s="4">
        <v>0.49673372479512812</v>
      </c>
      <c r="C2" s="4">
        <v>0.49418022309882681</v>
      </c>
      <c r="D2" s="4">
        <v>0.49250520316742158</v>
      </c>
    </row>
    <row r="3" spans="1:4" x14ac:dyDescent="0.35">
      <c r="A3" t="s">
        <v>5</v>
      </c>
      <c r="B3" s="4">
        <v>0.1876169440063308</v>
      </c>
      <c r="C3" s="4">
        <v>0.18898298004845299</v>
      </c>
      <c r="D3" s="4">
        <v>0.18968091305168189</v>
      </c>
    </row>
    <row r="4" spans="1:4" x14ac:dyDescent="0.35">
      <c r="A4" t="s">
        <v>6</v>
      </c>
      <c r="B4" s="4">
        <v>0.1543713240145721</v>
      </c>
      <c r="C4" s="4">
        <v>0.15615242565349821</v>
      </c>
      <c r="D4" s="4">
        <v>0.15820071974274949</v>
      </c>
    </row>
    <row r="5" spans="1:4" x14ac:dyDescent="0.35">
      <c r="A5" t="s">
        <v>7</v>
      </c>
      <c r="B5" s="4">
        <v>5.181698748489369E-2</v>
      </c>
      <c r="C5" s="4">
        <v>5.1731927060576458E-2</v>
      </c>
      <c r="D5" s="4">
        <v>5.1574445095526007E-2</v>
      </c>
    </row>
    <row r="6" spans="1:4" x14ac:dyDescent="0.35">
      <c r="A6" t="s">
        <v>8</v>
      </c>
      <c r="B6" s="4">
        <v>3.3513531159265773E-2</v>
      </c>
      <c r="C6" s="4">
        <v>3.3446821440759923E-2</v>
      </c>
      <c r="D6" s="4">
        <v>3.3348134052225593E-2</v>
      </c>
    </row>
    <row r="7" spans="1:4" x14ac:dyDescent="0.35">
      <c r="A7" t="s">
        <v>9</v>
      </c>
      <c r="B7" s="4">
        <v>3.1395926568544522E-2</v>
      </c>
      <c r="C7" s="4">
        <v>3.107542993798584E-2</v>
      </c>
      <c r="D7" s="4">
        <v>3.0460415318588788E-2</v>
      </c>
    </row>
    <row r="8" spans="1:4" x14ac:dyDescent="0.35">
      <c r="A8" t="s">
        <v>10</v>
      </c>
      <c r="B8" s="4">
        <v>2.8475419513879351E-2</v>
      </c>
      <c r="C8" s="4">
        <v>2.8421829326423748E-2</v>
      </c>
      <c r="D8" s="4">
        <v>2.8325929375513269E-2</v>
      </c>
    </row>
    <row r="9" spans="1:4" x14ac:dyDescent="0.35">
      <c r="A9" t="s">
        <v>11</v>
      </c>
      <c r="B9" s="4">
        <v>6.6870097658650752E-3</v>
      </c>
      <c r="C9" s="4">
        <v>6.6740897637519803E-3</v>
      </c>
      <c r="D9" s="4">
        <v>6.651111019702804E-3</v>
      </c>
    </row>
    <row r="10" spans="1:4" x14ac:dyDescent="0.35">
      <c r="A10" t="s">
        <v>12</v>
      </c>
      <c r="B10" s="4">
        <v>4.0324612955227089E-3</v>
      </c>
      <c r="C10" s="4">
        <v>4.0146680634338848E-3</v>
      </c>
      <c r="D10" s="4">
        <v>3.9908779917823363E-3</v>
      </c>
    </row>
    <row r="11" spans="1:4" x14ac:dyDescent="0.35">
      <c r="A11" t="s">
        <v>13</v>
      </c>
      <c r="B11" s="4">
        <v>3.695584680546603E-3</v>
      </c>
      <c r="C11" s="4">
        <v>3.6884444245048791E-3</v>
      </c>
      <c r="D11" s="4">
        <v>3.6757451915951519E-3</v>
      </c>
    </row>
    <row r="12" spans="1:4" x14ac:dyDescent="0.35">
      <c r="A12" t="s">
        <v>14</v>
      </c>
      <c r="B12" s="4">
        <v>1.6610867154511139E-3</v>
      </c>
      <c r="C12" s="4">
        <v>1.631161181785271E-3</v>
      </c>
      <c r="D12" s="4">
        <v>1.5865059932130021E-3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8"/>
  <sheetViews>
    <sheetView topLeftCell="I2" workbookViewId="0">
      <selection activeCell="P15" sqref="P15"/>
    </sheetView>
  </sheetViews>
  <sheetFormatPr baseColWidth="10" defaultColWidth="8.7265625" defaultRowHeight="14.5" x14ac:dyDescent="0.35"/>
  <cols>
    <col min="1" max="1" width="6" bestFit="1" customWidth="1"/>
    <col min="3" max="3" width="19.453125" bestFit="1" customWidth="1"/>
    <col min="4" max="4" width="24.54296875" bestFit="1" customWidth="1"/>
    <col min="5" max="5" width="24.54296875" customWidth="1"/>
    <col min="6" max="6" width="21.1796875" bestFit="1" customWidth="1"/>
    <col min="7" max="7" width="26.26953125" bestFit="1" customWidth="1"/>
    <col min="8" max="8" width="26.26953125" customWidth="1"/>
    <col min="9" max="9" width="19.90625" bestFit="1" customWidth="1"/>
    <col min="10" max="10" width="25" bestFit="1" customWidth="1"/>
    <col min="11" max="11" width="16.90625" bestFit="1" customWidth="1"/>
    <col min="12" max="12" width="17.90625" bestFit="1" customWidth="1"/>
  </cols>
  <sheetData>
    <row r="1" spans="1:12" x14ac:dyDescent="0.35">
      <c r="A1" s="1" t="s">
        <v>31</v>
      </c>
      <c r="B1" s="1" t="s">
        <v>43</v>
      </c>
      <c r="C1" s="1" t="s">
        <v>32</v>
      </c>
      <c r="D1" s="1" t="s">
        <v>33</v>
      </c>
      <c r="E1" s="1" t="s">
        <v>159</v>
      </c>
      <c r="F1" s="1" t="s">
        <v>34</v>
      </c>
      <c r="G1" s="1" t="s">
        <v>35</v>
      </c>
      <c r="H1" s="1" t="s">
        <v>160</v>
      </c>
      <c r="I1" s="1" t="s">
        <v>36</v>
      </c>
      <c r="J1" s="1" t="s">
        <v>37</v>
      </c>
      <c r="K1" s="17" t="s">
        <v>161</v>
      </c>
      <c r="L1" s="17" t="s">
        <v>158</v>
      </c>
    </row>
    <row r="2" spans="1:12" x14ac:dyDescent="0.35">
      <c r="A2" t="s">
        <v>44</v>
      </c>
      <c r="C2" s="16">
        <v>3875006329.7909999</v>
      </c>
      <c r="D2">
        <v>1.2387076539972749E-2</v>
      </c>
      <c r="E2" s="16">
        <f>C2*D2</f>
        <v>48000000</v>
      </c>
      <c r="F2" s="16">
        <v>3876547773.0770001</v>
      </c>
      <c r="G2">
        <v>1.2382151029677661E-2</v>
      </c>
      <c r="H2" s="16">
        <f>F2*G2</f>
        <v>48000000.000000022</v>
      </c>
      <c r="I2" s="16">
        <v>3889859810.8990002</v>
      </c>
      <c r="J2">
        <v>1.233977632446002E-2</v>
      </c>
      <c r="K2" s="16">
        <f>I2*J2</f>
        <v>48000000.000000015</v>
      </c>
      <c r="L2" s="16">
        <f>I2</f>
        <v>3889859810.8990002</v>
      </c>
    </row>
    <row r="3" spans="1:12" x14ac:dyDescent="0.35">
      <c r="A3" t="s">
        <v>45</v>
      </c>
      <c r="C3" s="16">
        <v>27125044308.536999</v>
      </c>
      <c r="D3">
        <v>1.242939433259802E-2</v>
      </c>
      <c r="E3" s="16">
        <f t="shared" ref="E3:E18" si="0">C3*D3</f>
        <v>337147871.99999994</v>
      </c>
      <c r="F3" s="16">
        <v>27135834411.539001</v>
      </c>
      <c r="G3">
        <v>1.2424717916786491E-2</v>
      </c>
      <c r="H3" s="16">
        <f t="shared" ref="H3:H18" si="1">F3*G3</f>
        <v>337155088</v>
      </c>
      <c r="I3" s="16">
        <v>27229018676.292999</v>
      </c>
      <c r="J3">
        <v>1.2382561928078351E-2</v>
      </c>
      <c r="K3" s="16">
        <f t="shared" ref="K3:K18" si="2">I3*J3</f>
        <v>337165010.00000006</v>
      </c>
      <c r="L3" s="16">
        <f t="shared" ref="L3:L18" si="3">I3</f>
        <v>27229018676.292999</v>
      </c>
    </row>
    <row r="4" spans="1:12" x14ac:dyDescent="0.35">
      <c r="A4" t="s">
        <v>46</v>
      </c>
      <c r="C4" s="16">
        <v>19375031648.955002</v>
      </c>
      <c r="D4">
        <v>3.848231133290633E-3</v>
      </c>
      <c r="E4" s="16">
        <f t="shared" si="0"/>
        <v>74559599.999999985</v>
      </c>
      <c r="F4" s="16">
        <v>19382738865.384998</v>
      </c>
      <c r="G4">
        <v>3.8471549618392309E-3</v>
      </c>
      <c r="H4" s="16">
        <f t="shared" si="1"/>
        <v>74568400</v>
      </c>
      <c r="I4" s="16">
        <v>19449299054.494999</v>
      </c>
      <c r="J4">
        <v>3.8346112006932931E-3</v>
      </c>
      <c r="K4" s="16">
        <f t="shared" si="2"/>
        <v>74580500</v>
      </c>
      <c r="L4" s="16">
        <f t="shared" si="3"/>
        <v>19449299054.494999</v>
      </c>
    </row>
    <row r="5" spans="1:12" x14ac:dyDescent="0.35">
      <c r="A5" t="s">
        <v>47</v>
      </c>
      <c r="C5" s="16">
        <v>11625018989.372999</v>
      </c>
      <c r="D5">
        <v>0.1103685422942437</v>
      </c>
      <c r="E5" s="16">
        <f t="shared" si="0"/>
        <v>1283036400</v>
      </c>
      <c r="F5" s="16">
        <v>11629643319.231001</v>
      </c>
      <c r="G5">
        <v>0.1103314663037185</v>
      </c>
      <c r="H5" s="16">
        <f t="shared" si="1"/>
        <v>1283115600.0000002</v>
      </c>
      <c r="I5" s="16">
        <v>11669579432.697001</v>
      </c>
      <c r="J5">
        <v>0.1099632173893545</v>
      </c>
      <c r="K5" s="16">
        <f t="shared" si="2"/>
        <v>1283224500.0000005</v>
      </c>
      <c r="L5" s="16">
        <f t="shared" si="3"/>
        <v>11669579432.697001</v>
      </c>
    </row>
    <row r="6" spans="1:12" x14ac:dyDescent="0.35">
      <c r="A6" t="s">
        <v>39</v>
      </c>
      <c r="B6" t="s">
        <v>48</v>
      </c>
      <c r="C6" s="16">
        <v>9687515824.4775009</v>
      </c>
      <c r="D6">
        <v>0.63658657564387688</v>
      </c>
      <c r="E6" s="16">
        <f t="shared" si="0"/>
        <v>6166942525.2000008</v>
      </c>
      <c r="F6" s="16">
        <v>9691369432.6924992</v>
      </c>
      <c r="G6">
        <v>0.64294760963093989</v>
      </c>
      <c r="H6" s="16">
        <f t="shared" si="1"/>
        <v>6231042810.8000002</v>
      </c>
      <c r="I6" s="16">
        <v>9724649527.2474995</v>
      </c>
      <c r="J6">
        <v>0.64590432651590401</v>
      </c>
      <c r="K6" s="16">
        <f t="shared" si="2"/>
        <v>6281193203.500001</v>
      </c>
      <c r="L6" s="16">
        <f t="shared" si="3"/>
        <v>9724649527.2474995</v>
      </c>
    </row>
    <row r="7" spans="1:12" x14ac:dyDescent="0.35">
      <c r="A7" t="s">
        <v>49</v>
      </c>
      <c r="B7" t="s">
        <v>48</v>
      </c>
      <c r="C7" s="16">
        <v>5812509494.6865005</v>
      </c>
      <c r="D7">
        <v>0</v>
      </c>
      <c r="E7" s="16">
        <f t="shared" si="0"/>
        <v>0</v>
      </c>
      <c r="F7" s="16">
        <v>5814821659.6154985</v>
      </c>
      <c r="G7">
        <v>0</v>
      </c>
      <c r="H7" s="16">
        <f t="shared" si="1"/>
        <v>0</v>
      </c>
      <c r="I7" s="16">
        <v>5834789716.3484993</v>
      </c>
      <c r="J7">
        <v>0</v>
      </c>
      <c r="K7" s="16">
        <f t="shared" si="2"/>
        <v>0</v>
      </c>
      <c r="L7" s="16">
        <f t="shared" si="3"/>
        <v>5834789716.3484993</v>
      </c>
    </row>
    <row r="8" spans="1:12" x14ac:dyDescent="0.35">
      <c r="A8" t="s">
        <v>40</v>
      </c>
      <c r="B8" t="s">
        <v>48</v>
      </c>
      <c r="C8" s="16">
        <v>5812509494.6865005</v>
      </c>
      <c r="D8">
        <v>1.0586500293247069E-2</v>
      </c>
      <c r="E8" s="16">
        <f t="shared" si="0"/>
        <v>61534133.470000014</v>
      </c>
      <c r="F8" s="16">
        <v>5814821659.6154985</v>
      </c>
      <c r="G8">
        <v>1.0411760663353401E-2</v>
      </c>
      <c r="H8" s="16">
        <f t="shared" si="1"/>
        <v>60542531.419999987</v>
      </c>
      <c r="I8" s="16">
        <v>5834789716.3484993</v>
      </c>
      <c r="J8">
        <v>1.0126935706772739E-2</v>
      </c>
      <c r="K8" s="16">
        <f t="shared" si="2"/>
        <v>59088540.32</v>
      </c>
      <c r="L8" s="16">
        <f t="shared" si="3"/>
        <v>5834789716.3484993</v>
      </c>
    </row>
    <row r="9" spans="1:12" x14ac:dyDescent="0.35">
      <c r="A9" t="s">
        <v>41</v>
      </c>
      <c r="B9" t="s">
        <v>48</v>
      </c>
      <c r="C9" s="16">
        <v>2712504430.8537011</v>
      </c>
      <c r="D9">
        <v>0</v>
      </c>
      <c r="E9" s="16">
        <f t="shared" si="0"/>
        <v>0</v>
      </c>
      <c r="F9" s="16">
        <v>2713583441.1539001</v>
      </c>
      <c r="G9">
        <v>0</v>
      </c>
      <c r="H9" s="16">
        <f t="shared" si="1"/>
        <v>0</v>
      </c>
      <c r="I9" s="16">
        <v>2722901867.6293001</v>
      </c>
      <c r="J9">
        <v>0</v>
      </c>
      <c r="K9" s="16">
        <f t="shared" si="2"/>
        <v>0</v>
      </c>
      <c r="L9" s="16">
        <f t="shared" si="3"/>
        <v>2722901867.6293001</v>
      </c>
    </row>
    <row r="10" spans="1:12" x14ac:dyDescent="0.35">
      <c r="A10" t="s">
        <v>42</v>
      </c>
      <c r="B10" t="s">
        <v>48</v>
      </c>
      <c r="C10" s="16">
        <v>11625018989.372999</v>
      </c>
      <c r="D10">
        <v>2.1308950998398381E-2</v>
      </c>
      <c r="E10" s="16">
        <f t="shared" si="0"/>
        <v>247716959.99999991</v>
      </c>
      <c r="F10" s="16">
        <v>11629643319.231001</v>
      </c>
      <c r="G10">
        <v>2.130047785647652E-2</v>
      </c>
      <c r="H10" s="16">
        <f t="shared" si="1"/>
        <v>247716960.00000003</v>
      </c>
      <c r="I10" s="16">
        <v>11669579432.697001</v>
      </c>
      <c r="J10">
        <v>2.122758248732784E-2</v>
      </c>
      <c r="K10" s="16">
        <f t="shared" si="2"/>
        <v>247716960</v>
      </c>
      <c r="L10" s="16">
        <f t="shared" si="3"/>
        <v>11669579432.697001</v>
      </c>
    </row>
    <row r="11" spans="1:12" x14ac:dyDescent="0.35">
      <c r="A11" t="s">
        <v>50</v>
      </c>
      <c r="B11" t="s">
        <v>48</v>
      </c>
      <c r="C11" s="16">
        <v>5812509494.6865005</v>
      </c>
      <c r="D11">
        <v>0</v>
      </c>
      <c r="E11" s="16">
        <f t="shared" si="0"/>
        <v>0</v>
      </c>
      <c r="F11" s="16">
        <v>5814821659.6154985</v>
      </c>
      <c r="G11">
        <v>0</v>
      </c>
      <c r="H11" s="16">
        <f t="shared" si="1"/>
        <v>0</v>
      </c>
      <c r="I11" s="16">
        <v>5834789716.3484993</v>
      </c>
      <c r="J11">
        <v>0</v>
      </c>
      <c r="K11" s="16">
        <f t="shared" si="2"/>
        <v>0</v>
      </c>
      <c r="L11" s="16">
        <f t="shared" si="3"/>
        <v>5834789716.3484993</v>
      </c>
    </row>
    <row r="12" spans="1:12" x14ac:dyDescent="0.35">
      <c r="A12" t="s">
        <v>51</v>
      </c>
      <c r="B12" t="s">
        <v>48</v>
      </c>
      <c r="C12" s="16">
        <v>3875006329.7909999</v>
      </c>
      <c r="D12">
        <v>0.32038454477883038</v>
      </c>
      <c r="E12" s="16">
        <f t="shared" si="0"/>
        <v>1241492138.9851758</v>
      </c>
      <c r="F12" s="16">
        <v>3876547773.0770001</v>
      </c>
      <c r="G12">
        <v>0.32023840164891099</v>
      </c>
      <c r="H12" s="16">
        <f t="shared" si="1"/>
        <v>1241419462.7658238</v>
      </c>
      <c r="I12" s="16">
        <v>3889859810.8990002</v>
      </c>
      <c r="J12">
        <v>0.31930015795633948</v>
      </c>
      <c r="K12" s="16">
        <f t="shared" si="2"/>
        <v>1242032852.0480676</v>
      </c>
      <c r="L12" s="16">
        <f t="shared" si="3"/>
        <v>3889859810.8990002</v>
      </c>
    </row>
    <row r="13" spans="1:12" x14ac:dyDescent="0.35">
      <c r="A13" t="s">
        <v>52</v>
      </c>
      <c r="B13" t="s">
        <v>48</v>
      </c>
      <c r="C13" s="16">
        <v>5812509494.6865005</v>
      </c>
      <c r="D13">
        <v>0.3302419723795274</v>
      </c>
      <c r="E13" s="16">
        <f t="shared" si="0"/>
        <v>1919534600</v>
      </c>
      <c r="F13" s="16">
        <v>5814821659.6154985</v>
      </c>
      <c r="G13">
        <v>0.33020675652621212</v>
      </c>
      <c r="H13" s="16">
        <f t="shared" si="1"/>
        <v>1920093399.9999995</v>
      </c>
      <c r="I13" s="16">
        <v>5834789716.3484993</v>
      </c>
      <c r="J13">
        <v>0.32920839368348392</v>
      </c>
      <c r="K13" s="16">
        <f t="shared" si="2"/>
        <v>1920861750.0000002</v>
      </c>
      <c r="L13" s="16">
        <f t="shared" si="3"/>
        <v>5834789716.3484993</v>
      </c>
    </row>
    <row r="14" spans="1:12" x14ac:dyDescent="0.35">
      <c r="A14" t="s">
        <v>53</v>
      </c>
      <c r="B14" t="s">
        <v>48</v>
      </c>
      <c r="C14" s="16">
        <v>1937503164.8954999</v>
      </c>
      <c r="D14">
        <v>0</v>
      </c>
      <c r="E14" s="16">
        <f t="shared" si="0"/>
        <v>0</v>
      </c>
      <c r="F14" s="16">
        <v>1938273886.5385001</v>
      </c>
      <c r="G14">
        <v>0</v>
      </c>
      <c r="H14" s="16">
        <f t="shared" si="1"/>
        <v>0</v>
      </c>
      <c r="I14" s="16">
        <v>1944929905.4495001</v>
      </c>
      <c r="J14">
        <v>0</v>
      </c>
      <c r="K14" s="16">
        <f t="shared" si="2"/>
        <v>0</v>
      </c>
      <c r="L14" s="16">
        <f t="shared" si="3"/>
        <v>1944929905.4495001</v>
      </c>
    </row>
    <row r="15" spans="1:12" x14ac:dyDescent="0.35">
      <c r="A15" t="s">
        <v>54</v>
      </c>
      <c r="B15" t="s">
        <v>48</v>
      </c>
      <c r="C15" s="16">
        <v>1162501898.9373</v>
      </c>
      <c r="D15">
        <v>0.25018126438835719</v>
      </c>
      <c r="E15" s="16">
        <f t="shared" si="0"/>
        <v>290836194.92999995</v>
      </c>
      <c r="F15" s="16">
        <v>1162964331.9231</v>
      </c>
      <c r="G15">
        <v>0.249863999740634</v>
      </c>
      <c r="H15" s="16">
        <f t="shared" si="1"/>
        <v>290582919.53000003</v>
      </c>
      <c r="I15" s="16">
        <v>1166957943.2697001</v>
      </c>
      <c r="J15">
        <v>0.2486356280476022</v>
      </c>
      <c r="K15" s="16">
        <f t="shared" si="2"/>
        <v>290147321.13</v>
      </c>
      <c r="L15" s="16">
        <f t="shared" si="3"/>
        <v>1166957943.2697001</v>
      </c>
    </row>
    <row r="16" spans="1:12" x14ac:dyDescent="0.35">
      <c r="A16" t="s">
        <v>55</v>
      </c>
      <c r="B16" t="s">
        <v>48</v>
      </c>
      <c r="C16" s="16">
        <v>3875006329.7909999</v>
      </c>
      <c r="D16">
        <v>7.6069507247978729E-2</v>
      </c>
      <c r="E16" s="16">
        <f t="shared" si="0"/>
        <v>294769822.08999991</v>
      </c>
      <c r="F16" s="16">
        <v>3876547773.0770001</v>
      </c>
      <c r="G16">
        <v>7.6039259502283185E-2</v>
      </c>
      <c r="H16" s="16">
        <f t="shared" si="1"/>
        <v>294769822.09000003</v>
      </c>
      <c r="I16" s="16">
        <v>3889859810.8990002</v>
      </c>
      <c r="J16">
        <v>7.5779034828989025E-2</v>
      </c>
      <c r="K16" s="16">
        <f t="shared" si="2"/>
        <v>294769822.08999997</v>
      </c>
      <c r="L16" s="16">
        <f t="shared" si="3"/>
        <v>3889859810.8990002</v>
      </c>
    </row>
    <row r="17" spans="1:12" x14ac:dyDescent="0.35">
      <c r="A17" t="s">
        <v>56</v>
      </c>
      <c r="B17" t="s">
        <v>48</v>
      </c>
      <c r="C17" s="16">
        <v>1937503164.8954999</v>
      </c>
      <c r="D17">
        <v>0.25151146383612888</v>
      </c>
      <c r="E17" s="16">
        <f t="shared" si="0"/>
        <v>487304257.18999976</v>
      </c>
      <c r="F17" s="16">
        <v>1938273886.5385001</v>
      </c>
      <c r="G17">
        <v>0.15167430912718979</v>
      </c>
      <c r="H17" s="16">
        <f t="shared" si="1"/>
        <v>293986352.64000005</v>
      </c>
      <c r="I17" s="16">
        <v>1944929905.4495001</v>
      </c>
      <c r="J17">
        <v>0.16608353905450671</v>
      </c>
      <c r="K17" s="16">
        <f t="shared" si="2"/>
        <v>323020841.91000009</v>
      </c>
      <c r="L17" s="16">
        <f t="shared" si="3"/>
        <v>1944929905.4495001</v>
      </c>
    </row>
    <row r="18" spans="1:12" x14ac:dyDescent="0.35">
      <c r="A18" t="s">
        <v>57</v>
      </c>
      <c r="B18" t="s">
        <v>48</v>
      </c>
      <c r="C18" s="16">
        <v>387500632.97909999</v>
      </c>
      <c r="D18">
        <v>0</v>
      </c>
      <c r="E18" s="16">
        <f t="shared" si="0"/>
        <v>0</v>
      </c>
      <c r="F18" s="16">
        <v>387654777.30769998</v>
      </c>
      <c r="G18">
        <v>0</v>
      </c>
      <c r="H18" s="16">
        <f t="shared" si="1"/>
        <v>0</v>
      </c>
      <c r="I18" s="16">
        <v>388985981.08990002</v>
      </c>
      <c r="J18">
        <v>0</v>
      </c>
      <c r="K18" s="16">
        <f t="shared" si="2"/>
        <v>0</v>
      </c>
      <c r="L18" s="16">
        <f t="shared" si="3"/>
        <v>388985981.08990002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6"/>
  <sheetViews>
    <sheetView topLeftCell="G1" workbookViewId="0">
      <selection activeCell="I7" sqref="I7"/>
    </sheetView>
  </sheetViews>
  <sheetFormatPr baseColWidth="10" defaultColWidth="8.7265625" defaultRowHeight="14.5" x14ac:dyDescent="0.35"/>
  <cols>
    <col min="1" max="1" width="27.81640625" bestFit="1" customWidth="1"/>
    <col min="2" max="2" width="19.453125" bestFit="1" customWidth="1"/>
    <col min="3" max="3" width="24.54296875" bestFit="1" customWidth="1"/>
    <col min="4" max="4" width="24.54296875" customWidth="1"/>
    <col min="5" max="5" width="21.1796875" bestFit="1" customWidth="1"/>
    <col min="6" max="6" width="26.26953125" bestFit="1" customWidth="1"/>
    <col min="7" max="7" width="26.26953125" customWidth="1"/>
    <col min="8" max="8" width="19.90625" bestFit="1" customWidth="1"/>
    <col min="9" max="9" width="25" bestFit="1" customWidth="1"/>
    <col min="10" max="10" width="16.90625" bestFit="1" customWidth="1"/>
    <col min="11" max="11" width="16.08984375" bestFit="1" customWidth="1"/>
  </cols>
  <sheetData>
    <row r="1" spans="1:11" x14ac:dyDescent="0.35">
      <c r="A1" s="1" t="s">
        <v>58</v>
      </c>
      <c r="B1" s="1" t="s">
        <v>32</v>
      </c>
      <c r="C1" s="1" t="s">
        <v>33</v>
      </c>
      <c r="D1" s="1" t="s">
        <v>159</v>
      </c>
      <c r="E1" s="1" t="s">
        <v>34</v>
      </c>
      <c r="F1" s="1" t="s">
        <v>35</v>
      </c>
      <c r="G1" s="1" t="s">
        <v>160</v>
      </c>
      <c r="H1" s="1" t="s">
        <v>36</v>
      </c>
      <c r="I1" s="1" t="s">
        <v>37</v>
      </c>
      <c r="J1" s="17" t="s">
        <v>161</v>
      </c>
      <c r="K1" s="17" t="s">
        <v>158</v>
      </c>
    </row>
    <row r="2" spans="1:11" x14ac:dyDescent="0.35">
      <c r="A2" t="s">
        <v>59</v>
      </c>
      <c r="B2">
        <v>1937503164.8954999</v>
      </c>
      <c r="C2">
        <v>1.6714295277936561E-3</v>
      </c>
      <c r="D2" s="18">
        <f>B2*C2</f>
        <v>3238399.9999999995</v>
      </c>
      <c r="E2">
        <v>1938273886.5385001</v>
      </c>
      <c r="F2">
        <v>1.6707649122711719E-3</v>
      </c>
      <c r="G2" s="18">
        <f>E2*F2</f>
        <v>3238400.0000000005</v>
      </c>
      <c r="H2">
        <v>1944929905.4495001</v>
      </c>
      <c r="I2">
        <v>1.6650471520471379E-3</v>
      </c>
      <c r="J2" s="18">
        <f>H2*I2</f>
        <v>3238399.9999999995</v>
      </c>
      <c r="K2" s="12">
        <f>H2</f>
        <v>1944929905.4495001</v>
      </c>
    </row>
    <row r="3" spans="1:11" x14ac:dyDescent="0.35">
      <c r="A3" t="s">
        <v>60</v>
      </c>
      <c r="B3">
        <v>5812509494.6865005</v>
      </c>
      <c r="C3">
        <v>4.3493290383628889E-2</v>
      </c>
      <c r="D3" s="18">
        <f t="shared" ref="D3:D26" si="0">B3*C3</f>
        <v>252805163.31</v>
      </c>
      <c r="E3">
        <v>5814821659.6154985</v>
      </c>
      <c r="F3">
        <v>4.3770347222795089E-2</v>
      </c>
      <c r="G3" s="18">
        <f t="shared" ref="G3:G26" si="1">E3*F3</f>
        <v>254516763.07999995</v>
      </c>
      <c r="H3">
        <v>5834789716.3484993</v>
      </c>
      <c r="I3">
        <v>5.1747222388154039E-2</v>
      </c>
      <c r="J3" s="18">
        <f t="shared" ref="J3:J26" si="2">H3*I3</f>
        <v>301934161.04000002</v>
      </c>
      <c r="K3" s="12">
        <f t="shared" ref="K3:K26" si="3">H3</f>
        <v>5834789716.3484993</v>
      </c>
    </row>
    <row r="4" spans="1:11" x14ac:dyDescent="0.35">
      <c r="A4" t="s">
        <v>61</v>
      </c>
      <c r="B4">
        <v>5812509494.6865005</v>
      </c>
      <c r="C4">
        <v>6.3210047284372882E-5</v>
      </c>
      <c r="D4" s="18">
        <f t="shared" si="0"/>
        <v>367409</v>
      </c>
      <c r="E4">
        <v>5814821659.6154985</v>
      </c>
      <c r="F4">
        <v>6.3184912884206091E-5</v>
      </c>
      <c r="G4" s="18">
        <f t="shared" si="1"/>
        <v>367408.99999999994</v>
      </c>
      <c r="H4">
        <v>5834789716.3484993</v>
      </c>
      <c r="I4">
        <v>6.2968678883243483E-5</v>
      </c>
      <c r="J4" s="18">
        <f t="shared" si="2"/>
        <v>367409</v>
      </c>
      <c r="K4" s="12">
        <f t="shared" si="3"/>
        <v>5834789716.3484993</v>
      </c>
    </row>
    <row r="5" spans="1:11" x14ac:dyDescent="0.35">
      <c r="A5" t="s">
        <v>62</v>
      </c>
      <c r="B5">
        <v>5812509494.6865005</v>
      </c>
      <c r="C5">
        <v>0.38451812680095182</v>
      </c>
      <c r="D5" s="18">
        <f t="shared" si="0"/>
        <v>2235015262.9096003</v>
      </c>
      <c r="E5">
        <v>5814821659.6154985</v>
      </c>
      <c r="F5">
        <v>0.3609251780521805</v>
      </c>
      <c r="G5" s="18">
        <f t="shared" si="1"/>
        <v>2098715542.8383994</v>
      </c>
      <c r="H5">
        <v>5834789716.3484993</v>
      </c>
      <c r="I5">
        <v>0.37151473098109972</v>
      </c>
      <c r="J5" s="18">
        <f t="shared" si="2"/>
        <v>2167710331.8004999</v>
      </c>
      <c r="K5" s="12">
        <f t="shared" si="3"/>
        <v>5834789716.3484993</v>
      </c>
    </row>
    <row r="6" spans="1:11" x14ac:dyDescent="0.35">
      <c r="A6" t="s">
        <v>63</v>
      </c>
      <c r="B6">
        <v>5812509494.6865005</v>
      </c>
      <c r="C6">
        <v>3.440854594436874E-3</v>
      </c>
      <c r="D6" s="18">
        <f t="shared" si="0"/>
        <v>20000000</v>
      </c>
      <c r="E6">
        <v>5814821659.6154985</v>
      </c>
      <c r="F6">
        <v>3.4394863971326821E-3</v>
      </c>
      <c r="G6" s="18">
        <f t="shared" si="1"/>
        <v>19999999.999999993</v>
      </c>
      <c r="H6">
        <v>0</v>
      </c>
      <c r="I6">
        <v>0</v>
      </c>
      <c r="J6" s="18">
        <f t="shared" si="2"/>
        <v>0</v>
      </c>
      <c r="K6" s="12">
        <f t="shared" si="3"/>
        <v>0</v>
      </c>
    </row>
    <row r="7" spans="1:11" x14ac:dyDescent="0.35">
      <c r="A7" t="s">
        <v>64</v>
      </c>
      <c r="B7">
        <v>5812509494.6865005</v>
      </c>
      <c r="C7">
        <v>7.1286311304743638E-3</v>
      </c>
      <c r="D7" s="18">
        <f t="shared" si="0"/>
        <v>41435236.130000003</v>
      </c>
      <c r="E7">
        <v>5814821659.6154985</v>
      </c>
      <c r="F7">
        <v>2.4065210111577709E-3</v>
      </c>
      <c r="G7" s="18">
        <f t="shared" si="1"/>
        <v>13993490.499999996</v>
      </c>
      <c r="H7">
        <v>5834789716.3484993</v>
      </c>
      <c r="I7">
        <v>2.4552109015790208E-3</v>
      </c>
      <c r="J7" s="18">
        <f t="shared" si="2"/>
        <v>14325639.319999998</v>
      </c>
      <c r="K7" s="12">
        <f t="shared" si="3"/>
        <v>5834789716.3484993</v>
      </c>
    </row>
    <row r="8" spans="1:11" x14ac:dyDescent="0.35">
      <c r="A8" t="s">
        <v>65</v>
      </c>
      <c r="B8">
        <v>5812509494.6865005</v>
      </c>
      <c r="C8">
        <v>0.17177597243716011</v>
      </c>
      <c r="D8" s="18">
        <f t="shared" si="0"/>
        <v>998449470.74999976</v>
      </c>
      <c r="E8">
        <v>5814821659.6154985</v>
      </c>
      <c r="F8">
        <v>0.21584052227028941</v>
      </c>
      <c r="G8" s="18">
        <f t="shared" si="1"/>
        <v>1255074143.9200003</v>
      </c>
      <c r="H8">
        <v>5834789716.3484993</v>
      </c>
      <c r="I8">
        <v>0.22234315525116921</v>
      </c>
      <c r="J8" s="18">
        <f t="shared" si="2"/>
        <v>1297325555.76</v>
      </c>
      <c r="K8" s="12">
        <f t="shared" si="3"/>
        <v>5834789716.3484993</v>
      </c>
    </row>
    <row r="9" spans="1:11" x14ac:dyDescent="0.35">
      <c r="A9" t="s">
        <v>66</v>
      </c>
      <c r="B9">
        <v>5812509494.6865005</v>
      </c>
      <c r="C9">
        <v>3.1465715475767063E-2</v>
      </c>
      <c r="D9" s="18">
        <f t="shared" si="0"/>
        <v>182894769.96000001</v>
      </c>
      <c r="E9">
        <v>5814821659.6154985</v>
      </c>
      <c r="F9">
        <v>3.0079167503060688E-3</v>
      </c>
      <c r="G9" s="18">
        <f t="shared" si="1"/>
        <v>17490499.469999991</v>
      </c>
      <c r="H9">
        <v>5834789716.3484993</v>
      </c>
      <c r="I9">
        <v>1.6347488574051449E-2</v>
      </c>
      <c r="J9" s="18">
        <f t="shared" si="2"/>
        <v>95384158.219999984</v>
      </c>
      <c r="K9" s="12">
        <f t="shared" si="3"/>
        <v>5834789716.3484993</v>
      </c>
    </row>
    <row r="10" spans="1:11" x14ac:dyDescent="0.35">
      <c r="A10" t="s">
        <v>67</v>
      </c>
      <c r="B10">
        <v>5812509494.6865005</v>
      </c>
      <c r="C10">
        <v>1.7997461931998481E-2</v>
      </c>
      <c r="D10" s="18">
        <f t="shared" si="0"/>
        <v>104610418.36000003</v>
      </c>
      <c r="E10">
        <v>5814821659.6154985</v>
      </c>
      <c r="F10">
        <v>1.459902125796466E-2</v>
      </c>
      <c r="G10" s="18">
        <f t="shared" si="1"/>
        <v>84890705.020000011</v>
      </c>
      <c r="H10">
        <v>5834789716.3484993</v>
      </c>
      <c r="I10">
        <v>1.4207067035806931E-2</v>
      </c>
      <c r="J10" s="18">
        <f t="shared" si="2"/>
        <v>82895248.64000003</v>
      </c>
      <c r="K10" s="12">
        <f t="shared" si="3"/>
        <v>5834789716.3484993</v>
      </c>
    </row>
    <row r="11" spans="1:11" x14ac:dyDescent="0.35">
      <c r="A11" t="s">
        <v>68</v>
      </c>
      <c r="B11">
        <v>5812509494.6865005</v>
      </c>
      <c r="C11">
        <v>5.015428469691013E-4</v>
      </c>
      <c r="D11" s="18">
        <f t="shared" si="0"/>
        <v>2915222.56</v>
      </c>
      <c r="E11">
        <v>5814821659.6154985</v>
      </c>
      <c r="F11">
        <v>5.1965098448089045E-4</v>
      </c>
      <c r="G11" s="18">
        <f t="shared" si="1"/>
        <v>3021677.7999999989</v>
      </c>
      <c r="H11">
        <v>5834789716.3484993</v>
      </c>
      <c r="I11">
        <v>5.3184139461019328E-4</v>
      </c>
      <c r="J11" s="18">
        <f t="shared" si="2"/>
        <v>3103182.6999999997</v>
      </c>
      <c r="K11" s="12">
        <f t="shared" si="3"/>
        <v>5834789716.3484993</v>
      </c>
    </row>
    <row r="12" spans="1:11" x14ac:dyDescent="0.35">
      <c r="A12" t="s">
        <v>69</v>
      </c>
      <c r="B12">
        <v>5812509494.6865005</v>
      </c>
      <c r="C12">
        <v>0.47755484480627303</v>
      </c>
      <c r="D12" s="18">
        <f t="shared" si="0"/>
        <v>2775792069.6700001</v>
      </c>
      <c r="E12">
        <v>5814821659.6154985</v>
      </c>
      <c r="F12">
        <v>0.46460072253680068</v>
      </c>
      <c r="G12" s="18">
        <f t="shared" si="1"/>
        <v>2701570344.4799991</v>
      </c>
      <c r="H12">
        <v>5834789716.3484993</v>
      </c>
      <c r="I12">
        <v>0.44926700362742439</v>
      </c>
      <c r="J12" s="18">
        <f t="shared" si="2"/>
        <v>2621378492.6599998</v>
      </c>
      <c r="K12" s="12">
        <f t="shared" si="3"/>
        <v>5834789716.3484993</v>
      </c>
    </row>
    <row r="13" spans="1:11" x14ac:dyDescent="0.35">
      <c r="A13" t="s">
        <v>70</v>
      </c>
      <c r="B13">
        <v>5812509494.6865005</v>
      </c>
      <c r="C13">
        <v>8.7958336611297858E-2</v>
      </c>
      <c r="D13" s="18">
        <f t="shared" si="0"/>
        <v>511258666.69000006</v>
      </c>
      <c r="E13">
        <v>5814821659.6154985</v>
      </c>
      <c r="F13">
        <v>8.7955697531026084E-2</v>
      </c>
      <c r="G13" s="18">
        <f t="shared" si="1"/>
        <v>511446695.08999991</v>
      </c>
      <c r="H13">
        <v>5834789716.3484993</v>
      </c>
      <c r="I13">
        <v>8.0529034704279259E-2</v>
      </c>
      <c r="J13" s="18">
        <f t="shared" si="2"/>
        <v>469869983.56000006</v>
      </c>
      <c r="K13" s="12">
        <f t="shared" si="3"/>
        <v>5834789716.3484993</v>
      </c>
    </row>
    <row r="14" spans="1:11" x14ac:dyDescent="0.35">
      <c r="A14" t="s">
        <v>71</v>
      </c>
      <c r="B14">
        <v>5812509494.6865005</v>
      </c>
      <c r="C14">
        <v>0.38194871699727712</v>
      </c>
      <c r="D14" s="18">
        <f t="shared" si="0"/>
        <v>2220080544.0300002</v>
      </c>
      <c r="E14">
        <v>5814821659.6154985</v>
      </c>
      <c r="F14">
        <v>0.37892244626909088</v>
      </c>
      <c r="G14" s="18">
        <f t="shared" si="1"/>
        <v>2203366447.8799996</v>
      </c>
      <c r="H14">
        <v>5834789716.3484993</v>
      </c>
      <c r="I14">
        <v>0.37062890074354748</v>
      </c>
      <c r="J14" s="18">
        <f t="shared" si="2"/>
        <v>2162541698.6399994</v>
      </c>
      <c r="K14" s="12">
        <f t="shared" si="3"/>
        <v>5834789716.3484993</v>
      </c>
    </row>
    <row r="15" spans="1:11" x14ac:dyDescent="0.35">
      <c r="A15" t="s">
        <v>72</v>
      </c>
      <c r="B15">
        <v>5812509494.6865005</v>
      </c>
      <c r="C15">
        <v>5.6531992329712788E-2</v>
      </c>
      <c r="D15" s="18">
        <f t="shared" si="0"/>
        <v>328592742.17000002</v>
      </c>
      <c r="E15">
        <v>5814821659.6154985</v>
      </c>
      <c r="F15">
        <v>7.4741075481021366E-2</v>
      </c>
      <c r="G15" s="18">
        <f t="shared" si="1"/>
        <v>434606024.56999993</v>
      </c>
      <c r="H15">
        <v>5834789716.3484993</v>
      </c>
      <c r="I15">
        <v>7.4504980070139518E-2</v>
      </c>
      <c r="J15" s="18">
        <f t="shared" si="2"/>
        <v>434720891.52999997</v>
      </c>
      <c r="K15" s="12">
        <f t="shared" si="3"/>
        <v>5834789716.3484993</v>
      </c>
    </row>
    <row r="16" spans="1:11" x14ac:dyDescent="0.35">
      <c r="A16" t="s">
        <v>73</v>
      </c>
      <c r="B16">
        <v>5812509494.6865005</v>
      </c>
      <c r="C16">
        <v>6.4637717502819131E-3</v>
      </c>
      <c r="D16" s="18">
        <f t="shared" si="0"/>
        <v>37570734.670000002</v>
      </c>
      <c r="E16">
        <v>5814821659.6154985</v>
      </c>
      <c r="F16">
        <v>6.118751181502729E-3</v>
      </c>
      <c r="G16" s="18">
        <f t="shared" si="1"/>
        <v>35579446.899999991</v>
      </c>
      <c r="H16">
        <v>5834789716.3484993</v>
      </c>
      <c r="I16">
        <v>5.0982145143383386E-3</v>
      </c>
      <c r="J16" s="18">
        <f t="shared" si="2"/>
        <v>29747009.619999997</v>
      </c>
      <c r="K16" s="12">
        <f t="shared" si="3"/>
        <v>5834789716.3484993</v>
      </c>
    </row>
    <row r="17" spans="1:11" x14ac:dyDescent="0.35">
      <c r="A17" t="s">
        <v>74</v>
      </c>
      <c r="B17">
        <v>5812509494.6865005</v>
      </c>
      <c r="C17">
        <v>8.0305787895349631E-2</v>
      </c>
      <c r="D17" s="18">
        <f t="shared" si="0"/>
        <v>466778154.62</v>
      </c>
      <c r="E17">
        <v>5814821659.6154985</v>
      </c>
      <c r="F17">
        <v>6.9179528936163373E-2</v>
      </c>
      <c r="G17" s="18">
        <f t="shared" si="1"/>
        <v>402266623.25999993</v>
      </c>
      <c r="H17">
        <v>5834789716.3484993</v>
      </c>
      <c r="I17">
        <v>7.0788362216845022E-2</v>
      </c>
      <c r="J17" s="18">
        <f t="shared" si="2"/>
        <v>413035207.89999998</v>
      </c>
      <c r="K17" s="12">
        <f t="shared" si="3"/>
        <v>5834789716.3484993</v>
      </c>
    </row>
    <row r="18" spans="1:11" x14ac:dyDescent="0.35">
      <c r="A18" t="s">
        <v>75</v>
      </c>
      <c r="B18">
        <v>5812509494.6865005</v>
      </c>
      <c r="C18">
        <v>4.8006872483405752E-2</v>
      </c>
      <c r="D18" s="18">
        <f t="shared" si="0"/>
        <v>279040402.12000006</v>
      </c>
      <c r="E18">
        <v>5814821659.6154985</v>
      </c>
      <c r="F18">
        <v>5.0062148574862561E-2</v>
      </c>
      <c r="G18" s="18">
        <f t="shared" si="1"/>
        <v>291102465.85999995</v>
      </c>
      <c r="H18">
        <v>5834789716.3484993</v>
      </c>
      <c r="I18">
        <v>4.1520202596368981E-2</v>
      </c>
      <c r="J18" s="18">
        <f t="shared" si="2"/>
        <v>242261651.13</v>
      </c>
      <c r="K18" s="12">
        <f t="shared" si="3"/>
        <v>5834789716.3484993</v>
      </c>
    </row>
    <row r="19" spans="1:11" x14ac:dyDescent="0.35">
      <c r="A19" t="s">
        <v>76</v>
      </c>
      <c r="B19">
        <v>5812509494.6865005</v>
      </c>
      <c r="C19">
        <v>1.720427297218437E-3</v>
      </c>
      <c r="D19" s="18">
        <f t="shared" si="0"/>
        <v>10000000</v>
      </c>
      <c r="E19">
        <v>5814821659.6154985</v>
      </c>
      <c r="F19">
        <v>1.719743198566341E-3</v>
      </c>
      <c r="G19" s="18">
        <f t="shared" si="1"/>
        <v>9999999.9999999963</v>
      </c>
      <c r="H19">
        <v>5834789716.3484993</v>
      </c>
      <c r="I19">
        <v>3.427715645683338E-3</v>
      </c>
      <c r="J19" s="18">
        <f t="shared" si="2"/>
        <v>19999999.999999996</v>
      </c>
      <c r="K19" s="12">
        <f t="shared" si="3"/>
        <v>5834789716.3484993</v>
      </c>
    </row>
    <row r="20" spans="1:11" x14ac:dyDescent="0.35">
      <c r="A20" t="s">
        <v>77</v>
      </c>
      <c r="B20">
        <v>5812509494.6865005</v>
      </c>
      <c r="C20">
        <v>4.1290255133242491E-3</v>
      </c>
      <c r="D20" s="18">
        <f t="shared" si="0"/>
        <v>24000000</v>
      </c>
      <c r="E20">
        <v>5814821659.6154985</v>
      </c>
      <c r="F20">
        <v>4.1273836765592193E-3</v>
      </c>
      <c r="G20" s="18">
        <f t="shared" si="1"/>
        <v>23999999.999999996</v>
      </c>
      <c r="H20">
        <v>5834789716.3484993</v>
      </c>
      <c r="I20">
        <v>4.1132587748200066E-3</v>
      </c>
      <c r="J20" s="18">
        <f t="shared" si="2"/>
        <v>24000000.000000004</v>
      </c>
      <c r="K20" s="12">
        <f t="shared" si="3"/>
        <v>5834789716.3484993</v>
      </c>
    </row>
    <row r="21" spans="1:11" x14ac:dyDescent="0.35">
      <c r="A21" t="s">
        <v>78</v>
      </c>
      <c r="B21">
        <v>1937503164.8954999</v>
      </c>
      <c r="C21">
        <v>0.64076908955766076</v>
      </c>
      <c r="D21" s="18">
        <f t="shared" si="0"/>
        <v>1241492138.9851758</v>
      </c>
      <c r="E21">
        <v>1938273886.5385001</v>
      </c>
      <c r="F21">
        <v>0.64047680329782208</v>
      </c>
      <c r="G21" s="18">
        <f t="shared" si="1"/>
        <v>1241419462.7658241</v>
      </c>
      <c r="H21">
        <v>1944929905.4495001</v>
      </c>
      <c r="I21">
        <v>0.63860031591267907</v>
      </c>
      <c r="J21" s="18">
        <f t="shared" si="2"/>
        <v>1242032852.0480678</v>
      </c>
      <c r="K21" s="12">
        <f t="shared" si="3"/>
        <v>1944929905.4495001</v>
      </c>
    </row>
    <row r="22" spans="1:11" x14ac:dyDescent="0.35">
      <c r="A22" t="s">
        <v>79</v>
      </c>
      <c r="B22">
        <v>5812509494.6865005</v>
      </c>
      <c r="C22">
        <v>1.850484719178962E-2</v>
      </c>
      <c r="D22" s="18">
        <f t="shared" si="0"/>
        <v>107559600</v>
      </c>
      <c r="E22">
        <v>5814821659.6154985</v>
      </c>
      <c r="F22">
        <v>1.8499002428066361E-2</v>
      </c>
      <c r="G22" s="18">
        <f t="shared" si="1"/>
        <v>107568399.99999997</v>
      </c>
      <c r="H22">
        <v>5834789716.3484993</v>
      </c>
      <c r="I22">
        <v>1.843776815102182E-2</v>
      </c>
      <c r="J22" s="18">
        <f t="shared" si="2"/>
        <v>107580500</v>
      </c>
      <c r="K22" s="12">
        <f t="shared" si="3"/>
        <v>5834789716.3484993</v>
      </c>
    </row>
    <row r="23" spans="1:11" x14ac:dyDescent="0.35">
      <c r="A23" t="s">
        <v>80</v>
      </c>
      <c r="B23">
        <v>5812509494.6865005</v>
      </c>
      <c r="C23">
        <v>1.5305382086915321E-3</v>
      </c>
      <c r="D23" s="18">
        <f t="shared" si="0"/>
        <v>8896267.8699999992</v>
      </c>
      <c r="E23">
        <v>5814821659.6154985</v>
      </c>
      <c r="F23">
        <v>1.5375806659891961E-3</v>
      </c>
      <c r="G23" s="18">
        <f t="shared" si="1"/>
        <v>8940757.3600000013</v>
      </c>
      <c r="H23">
        <v>5834789716.3484993</v>
      </c>
      <c r="I23">
        <v>1.5392029921551999E-3</v>
      </c>
      <c r="J23" s="18">
        <f t="shared" si="2"/>
        <v>8980925.790000001</v>
      </c>
      <c r="K23" s="12">
        <f t="shared" si="3"/>
        <v>5834789716.3484993</v>
      </c>
    </row>
    <row r="24" spans="1:11" x14ac:dyDescent="0.35">
      <c r="A24" t="s">
        <v>81</v>
      </c>
      <c r="B24">
        <v>5812509494.6865005</v>
      </c>
      <c r="C24">
        <v>1.720427297218437E-3</v>
      </c>
      <c r="D24" s="18">
        <f t="shared" si="0"/>
        <v>10000000</v>
      </c>
      <c r="E24">
        <v>5814821659.6154985</v>
      </c>
      <c r="F24">
        <v>1.719743198566341E-3</v>
      </c>
      <c r="G24" s="18">
        <f t="shared" si="1"/>
        <v>9999999.9999999963</v>
      </c>
      <c r="H24">
        <v>5834789716.3484993</v>
      </c>
      <c r="I24">
        <v>1.713857822841669E-3</v>
      </c>
      <c r="J24" s="18">
        <f t="shared" si="2"/>
        <v>9999999.9999999981</v>
      </c>
      <c r="K24" s="12">
        <f t="shared" si="3"/>
        <v>5834789716.3484993</v>
      </c>
    </row>
    <row r="25" spans="1:11" x14ac:dyDescent="0.35">
      <c r="A25" t="s">
        <v>82</v>
      </c>
      <c r="B25">
        <v>5812509494.6865005</v>
      </c>
      <c r="C25">
        <v>1.5453538627698131E-2</v>
      </c>
      <c r="D25" s="18">
        <f t="shared" si="0"/>
        <v>89823839.999999985</v>
      </c>
      <c r="E25">
        <v>5814821659.6154985</v>
      </c>
      <c r="F25">
        <v>1.544799914051702E-2</v>
      </c>
      <c r="G25" s="18">
        <f t="shared" si="1"/>
        <v>89827359.99999997</v>
      </c>
      <c r="H25">
        <v>5834789716.3484993</v>
      </c>
      <c r="I25">
        <v>2.5679108808357751E-2</v>
      </c>
      <c r="J25" s="18">
        <f t="shared" si="2"/>
        <v>149832199.99999997</v>
      </c>
      <c r="K25" s="12">
        <f t="shared" si="3"/>
        <v>5834789716.3484993</v>
      </c>
    </row>
    <row r="26" spans="1:11" x14ac:dyDescent="0.35">
      <c r="A26" t="s">
        <v>83</v>
      </c>
      <c r="B26">
        <v>5812509494.6865005</v>
      </c>
      <c r="C26">
        <v>1.720427297218437E-3</v>
      </c>
      <c r="D26" s="18">
        <f t="shared" si="0"/>
        <v>10000000</v>
      </c>
      <c r="E26">
        <v>5814821659.6154985</v>
      </c>
      <c r="F26">
        <v>1.719743198566341E-3</v>
      </c>
      <c r="G26" s="18">
        <f t="shared" si="1"/>
        <v>9999999.9999999963</v>
      </c>
      <c r="H26">
        <v>5834789716.3484993</v>
      </c>
      <c r="I26">
        <v>1.713857822841669E-3</v>
      </c>
      <c r="J26" s="18">
        <f t="shared" si="2"/>
        <v>9999999.9999999981</v>
      </c>
      <c r="K26" s="12">
        <f t="shared" si="3"/>
        <v>5834789716.3484993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topLeftCell="F5" workbookViewId="0">
      <selection activeCell="N11" sqref="N11"/>
    </sheetView>
  </sheetViews>
  <sheetFormatPr baseColWidth="10" defaultColWidth="8.7265625" defaultRowHeight="14.5" x14ac:dyDescent="0.35"/>
  <cols>
    <col min="1" max="1" width="26.81640625" bestFit="1" customWidth="1"/>
    <col min="2" max="2" width="21.36328125" customWidth="1"/>
    <col min="3" max="3" width="26.36328125" customWidth="1"/>
    <col min="4" max="4" width="24.54296875" customWidth="1"/>
    <col min="5" max="5" width="23" customWidth="1"/>
    <col min="6" max="6" width="28" customWidth="1"/>
    <col min="7" max="7" width="26.26953125" customWidth="1"/>
    <col min="8" max="8" width="21.81640625" customWidth="1"/>
    <col min="9" max="9" width="26.81640625" customWidth="1"/>
    <col min="10" max="10" width="16.90625" bestFit="1" customWidth="1"/>
    <col min="11" max="11" width="11.81640625" bestFit="1" customWidth="1"/>
  </cols>
  <sheetData>
    <row r="1" spans="1:11" x14ac:dyDescent="0.35">
      <c r="A1" s="1" t="s">
        <v>58</v>
      </c>
      <c r="B1" s="1" t="s">
        <v>32</v>
      </c>
      <c r="C1" s="1" t="s">
        <v>33</v>
      </c>
      <c r="D1" s="1" t="s">
        <v>159</v>
      </c>
      <c r="E1" s="1" t="s">
        <v>34</v>
      </c>
      <c r="F1" s="1" t="s">
        <v>35</v>
      </c>
      <c r="G1" s="1" t="s">
        <v>160</v>
      </c>
      <c r="H1" s="1" t="s">
        <v>36</v>
      </c>
      <c r="I1" s="1" t="s">
        <v>37</v>
      </c>
      <c r="J1" s="17" t="s">
        <v>161</v>
      </c>
      <c r="K1" s="17" t="s">
        <v>158</v>
      </c>
    </row>
    <row r="2" spans="1:11" x14ac:dyDescent="0.35">
      <c r="A2" t="s">
        <v>62</v>
      </c>
      <c r="B2">
        <v>6107421274.9694996</v>
      </c>
      <c r="C2">
        <v>0.36456508701714202</v>
      </c>
      <c r="D2" s="18">
        <f>C2*B2</f>
        <v>2226552568.5595999</v>
      </c>
      <c r="E2">
        <v>6153782938.5690002</v>
      </c>
      <c r="F2">
        <v>0.3399017192268402</v>
      </c>
      <c r="G2" s="18">
        <f>F2*E2</f>
        <v>2091681400.5683999</v>
      </c>
      <c r="H2">
        <v>6180696533.2275009</v>
      </c>
      <c r="I2">
        <v>0.34888600871890241</v>
      </c>
      <c r="J2" s="18">
        <f>I2*H2</f>
        <v>2156358544.5804996</v>
      </c>
      <c r="K2">
        <f>H2</f>
        <v>6180696533.2275009</v>
      </c>
    </row>
    <row r="3" spans="1:11" x14ac:dyDescent="0.35">
      <c r="A3" t="s">
        <v>71</v>
      </c>
      <c r="B3">
        <v>4870110313.9125004</v>
      </c>
      <c r="C3">
        <v>0.42507703989293949</v>
      </c>
      <c r="D3" s="18">
        <f>C3*B3</f>
        <v>2070172076.1900001</v>
      </c>
      <c r="E3">
        <v>4920049396.5525007</v>
      </c>
      <c r="F3">
        <v>0.42071480445712878</v>
      </c>
      <c r="G3" s="18">
        <f>F3*E3</f>
        <v>2069937619.7899997</v>
      </c>
      <c r="H3">
        <v>4966295036.5665007</v>
      </c>
      <c r="I3">
        <v>0.41666462727728271</v>
      </c>
      <c r="J3" s="18">
        <f>I3*H3</f>
        <v>2069279470.3600001</v>
      </c>
      <c r="K3">
        <f>H3</f>
        <v>4966295036.5665007</v>
      </c>
    </row>
    <row r="4" spans="1:11" x14ac:dyDescent="0.35">
      <c r="A4" t="s">
        <v>60</v>
      </c>
      <c r="B4">
        <v>4454282230.2720003</v>
      </c>
      <c r="C4">
        <v>5.4894535047247929E-2</v>
      </c>
      <c r="D4" s="18">
        <f>C4*B4</f>
        <v>244515752</v>
      </c>
      <c r="E4">
        <v>4524990894.5579996</v>
      </c>
      <c r="F4">
        <v>5.4038917137729452E-2</v>
      </c>
      <c r="G4" s="18">
        <f>F4*E4</f>
        <v>244525608</v>
      </c>
      <c r="H4">
        <v>4587877692.5444994</v>
      </c>
      <c r="I4">
        <v>6.2141365595533418E-2</v>
      </c>
      <c r="J4" s="18">
        <f>I4*H4</f>
        <v>285096985</v>
      </c>
      <c r="K4">
        <f>H4</f>
        <v>4587877692.5444994</v>
      </c>
    </row>
    <row r="5" spans="1:11" x14ac:dyDescent="0.35">
      <c r="A5" t="s">
        <v>69</v>
      </c>
      <c r="B5">
        <v>3592979804.5560002</v>
      </c>
      <c r="C5">
        <v>0.76839046447720438</v>
      </c>
      <c r="D5" s="18">
        <f>C5*B5</f>
        <v>2760811420.8800001</v>
      </c>
      <c r="E5">
        <v>3655561248.0405002</v>
      </c>
      <c r="F5">
        <v>0.73525281992490976</v>
      </c>
      <c r="G5" s="18">
        <f>F5*E5</f>
        <v>2687761716.0300002</v>
      </c>
      <c r="H5">
        <v>3710258493.1739998</v>
      </c>
      <c r="I5">
        <v>0.697508976860021</v>
      </c>
      <c r="J5" s="18">
        <f>I5*H5</f>
        <v>2587938605.46</v>
      </c>
      <c r="K5">
        <f>H5</f>
        <v>3710258493.1739998</v>
      </c>
    </row>
    <row r="6" spans="1:11" x14ac:dyDescent="0.35">
      <c r="A6" t="s">
        <v>65</v>
      </c>
      <c r="B6">
        <v>1998115171.0469999</v>
      </c>
      <c r="C6">
        <v>0.49716853882825213</v>
      </c>
      <c r="D6" s="18">
        <f>C6*B6</f>
        <v>993400000</v>
      </c>
      <c r="E6">
        <v>2013520296.816</v>
      </c>
      <c r="F6">
        <v>0.6226905196747442</v>
      </c>
      <c r="G6" s="18">
        <f>F6*E6</f>
        <v>1253800000.0000002</v>
      </c>
      <c r="H6">
        <v>2044515582.4005001</v>
      </c>
      <c r="I6">
        <v>0.63261929189182176</v>
      </c>
      <c r="J6" s="18">
        <f>I6*H6</f>
        <v>1293400000</v>
      </c>
      <c r="K6">
        <f>H6</f>
        <v>2044515582.4005001</v>
      </c>
    </row>
    <row r="7" spans="1:11" x14ac:dyDescent="0.35">
      <c r="A7" t="s">
        <v>75</v>
      </c>
      <c r="B7">
        <v>945978584.3549999</v>
      </c>
      <c r="C7">
        <v>0.27966764192699528</v>
      </c>
      <c r="D7" s="18">
        <f>C7*B7</f>
        <v>264559600</v>
      </c>
      <c r="E7">
        <v>938132859.51899993</v>
      </c>
      <c r="F7">
        <v>0.28201591844426988</v>
      </c>
      <c r="G7" s="18">
        <f>F7*E7</f>
        <v>264568399.99999997</v>
      </c>
      <c r="H7">
        <v>928573668.28800011</v>
      </c>
      <c r="I7">
        <v>0.25262454451513061</v>
      </c>
      <c r="J7" s="18">
        <f>I7*H7</f>
        <v>234580500</v>
      </c>
      <c r="K7">
        <f>H7</f>
        <v>928573668.28800011</v>
      </c>
    </row>
    <row r="8" spans="1:11" x14ac:dyDescent="0.35">
      <c r="A8" t="s">
        <v>72</v>
      </c>
      <c r="B8">
        <v>607788015.6960001</v>
      </c>
      <c r="C8">
        <v>0.53483700172625714</v>
      </c>
      <c r="D8" s="18">
        <f>C8*B8</f>
        <v>325067520</v>
      </c>
      <c r="E8">
        <v>609455361.51899993</v>
      </c>
      <c r="F8">
        <v>0.70303111114175088</v>
      </c>
      <c r="G8" s="18">
        <f>F8*E8</f>
        <v>428466080</v>
      </c>
      <c r="H8">
        <v>611484282.84600008</v>
      </c>
      <c r="I8">
        <v>0.70092005963780701</v>
      </c>
      <c r="J8" s="18">
        <f>I8*H8</f>
        <v>428601600</v>
      </c>
      <c r="K8">
        <f>H8</f>
        <v>611484282.84600008</v>
      </c>
    </row>
    <row r="9" spans="1:11" x14ac:dyDescent="0.35">
      <c r="A9" t="s">
        <v>74</v>
      </c>
      <c r="B9">
        <v>595669894.88849998</v>
      </c>
      <c r="C9">
        <v>0.73462836338558135</v>
      </c>
      <c r="D9" s="18">
        <f>C9*B9</f>
        <v>437596000</v>
      </c>
      <c r="E9">
        <v>598419110.03849995</v>
      </c>
      <c r="F9">
        <v>0.61442556534724413</v>
      </c>
      <c r="G9" s="18">
        <f>F9*E9</f>
        <v>367684000</v>
      </c>
      <c r="H9">
        <v>600093323.81099999</v>
      </c>
      <c r="I9">
        <v>0.662905225263411</v>
      </c>
      <c r="J9" s="18">
        <f>I9*H9</f>
        <v>397805000</v>
      </c>
      <c r="K9">
        <f>H9</f>
        <v>600093323.81099999</v>
      </c>
    </row>
    <row r="10" spans="1:11" x14ac:dyDescent="0.35">
      <c r="A10" t="s">
        <v>67</v>
      </c>
      <c r="B10">
        <v>582110570.22750008</v>
      </c>
      <c r="C10">
        <v>0.1752244422569692</v>
      </c>
      <c r="D10" s="18">
        <f>C10*B10</f>
        <v>102000000</v>
      </c>
      <c r="E10">
        <v>584587612.95749998</v>
      </c>
      <c r="F10">
        <v>0.14026982129359869</v>
      </c>
      <c r="G10" s="18">
        <f>F10*E10</f>
        <v>81999999.999999955</v>
      </c>
      <c r="H10">
        <v>587667436.57350004</v>
      </c>
      <c r="I10">
        <v>0.13953470091539469</v>
      </c>
      <c r="J10" s="18">
        <f>I10*H10</f>
        <v>82000000</v>
      </c>
      <c r="K10">
        <f>H10</f>
        <v>587667436.57350004</v>
      </c>
    </row>
    <row r="11" spans="1:11" x14ac:dyDescent="0.35">
      <c r="A11" t="s">
        <v>70</v>
      </c>
      <c r="B11">
        <v>517895657.93249989</v>
      </c>
      <c r="C11">
        <v>0.94714704108203296</v>
      </c>
      <c r="D11" s="18">
        <f>C11*B11</f>
        <v>490523339.99999994</v>
      </c>
      <c r="E11">
        <v>519251853.17699999</v>
      </c>
      <c r="F11">
        <v>0.94470122157231451</v>
      </c>
      <c r="G11" s="18">
        <f>F11*E11</f>
        <v>490537860</v>
      </c>
      <c r="H11">
        <v>522553508.06400013</v>
      </c>
      <c r="I11">
        <v>0.86115583008369345</v>
      </c>
      <c r="J11" s="18">
        <f>I11*H11</f>
        <v>450000000.00000006</v>
      </c>
      <c r="K11">
        <f>H11</f>
        <v>522553508.06400013</v>
      </c>
    </row>
    <row r="12" spans="1:11" x14ac:dyDescent="0.35">
      <c r="A12" t="s">
        <v>76</v>
      </c>
      <c r="B12">
        <v>468302065.866</v>
      </c>
      <c r="C12">
        <v>2.135373881280592E-2</v>
      </c>
      <c r="D12" s="18">
        <f>C12*B12</f>
        <v>9999999.9999999981</v>
      </c>
      <c r="E12">
        <v>472127848.67250001</v>
      </c>
      <c r="F12">
        <v>2.1180703549086091E-2</v>
      </c>
      <c r="G12" s="18">
        <f>F12*E12</f>
        <v>10000000.000000002</v>
      </c>
      <c r="H12">
        <v>475655735.88450003</v>
      </c>
      <c r="I12">
        <v>4.2047217117668588E-2</v>
      </c>
      <c r="J12" s="18">
        <f>I12*H12</f>
        <v>20000000</v>
      </c>
      <c r="K12">
        <f>H12</f>
        <v>475655735.88450003</v>
      </c>
    </row>
    <row r="13" spans="1:11" x14ac:dyDescent="0.35">
      <c r="A13" t="s">
        <v>73</v>
      </c>
      <c r="B13">
        <v>408673020.58649999</v>
      </c>
      <c r="C13">
        <v>8.8089984380019068E-2</v>
      </c>
      <c r="D13" s="18">
        <f>C13*B13</f>
        <v>35999999.999999993</v>
      </c>
      <c r="E13">
        <v>414521876.50650001</v>
      </c>
      <c r="F13">
        <v>8.2022209024393569E-2</v>
      </c>
      <c r="G13" s="18">
        <f>F13*E13</f>
        <v>34000000</v>
      </c>
      <c r="H13">
        <v>419411544.60149997</v>
      </c>
      <c r="I13">
        <v>7.0336642802784927E-2</v>
      </c>
      <c r="J13" s="18">
        <f>I13*H13</f>
        <v>29500000.000000004</v>
      </c>
      <c r="K13">
        <f>H13</f>
        <v>419411544.60149997</v>
      </c>
    </row>
    <row r="14" spans="1:11" x14ac:dyDescent="0.35">
      <c r="A14" t="s">
        <v>79</v>
      </c>
      <c r="B14">
        <v>330899751.324</v>
      </c>
      <c r="C14">
        <v>0.32505192152496709</v>
      </c>
      <c r="D14" s="18">
        <f>C14*B14</f>
        <v>107559599.99999997</v>
      </c>
      <c r="E14">
        <v>335676346.39349997</v>
      </c>
      <c r="F14">
        <v>0.32045272523879847</v>
      </c>
      <c r="G14" s="18">
        <f>F14*E14</f>
        <v>107568399.99999999</v>
      </c>
      <c r="H14">
        <v>339564248.78850001</v>
      </c>
      <c r="I14">
        <v>0.31681927760012002</v>
      </c>
      <c r="J14" s="18">
        <f>I14*H14</f>
        <v>107580500</v>
      </c>
      <c r="K14">
        <f>H14</f>
        <v>339564248.78850001</v>
      </c>
    </row>
    <row r="15" spans="1:11" x14ac:dyDescent="0.35">
      <c r="A15" t="s">
        <v>82</v>
      </c>
      <c r="B15">
        <v>280338516.59399998</v>
      </c>
      <c r="C15">
        <v>0.32041205429536918</v>
      </c>
      <c r="D15" s="18">
        <f>C15*B15</f>
        <v>89823839.99999997</v>
      </c>
      <c r="E15">
        <v>286524515.06999999</v>
      </c>
      <c r="F15">
        <v>0.31350671679194547</v>
      </c>
      <c r="G15" s="18">
        <f>F15*E15</f>
        <v>89827360</v>
      </c>
      <c r="H15">
        <v>292407462.12599999</v>
      </c>
      <c r="I15">
        <v>0.51240894781076574</v>
      </c>
      <c r="J15" s="18">
        <f>I15*H15</f>
        <v>149832200</v>
      </c>
      <c r="K15">
        <f>H15</f>
        <v>292407462.12599999</v>
      </c>
    </row>
    <row r="16" spans="1:11" x14ac:dyDescent="0.35">
      <c r="A16" t="s">
        <v>83</v>
      </c>
      <c r="B16">
        <v>193895765.25749999</v>
      </c>
      <c r="C16">
        <v>5.157410213018148E-2</v>
      </c>
      <c r="D16" s="18">
        <f>C16*B16</f>
        <v>9999999.9999999981</v>
      </c>
      <c r="E16">
        <v>196304342.7105</v>
      </c>
      <c r="F16">
        <v>5.0941308082763648E-2</v>
      </c>
      <c r="G16" s="18">
        <f>F16*E16</f>
        <v>9999999.9999999981</v>
      </c>
      <c r="H16">
        <v>198559776.72600001</v>
      </c>
      <c r="I16">
        <v>5.0362667428858823E-2</v>
      </c>
      <c r="J16" s="18">
        <f>I16*H16</f>
        <v>10000000.000000002</v>
      </c>
      <c r="K16">
        <f>H16</f>
        <v>198559776.72600001</v>
      </c>
    </row>
    <row r="17" spans="1:11" x14ac:dyDescent="0.35">
      <c r="A17" t="s">
        <v>77</v>
      </c>
      <c r="B17">
        <v>189977085</v>
      </c>
      <c r="C17">
        <v>0.12633102566027901</v>
      </c>
      <c r="D17" s="18">
        <f>C17*B17</f>
        <v>24000000.000000007</v>
      </c>
      <c r="E17">
        <v>194305859.37</v>
      </c>
      <c r="F17">
        <v>0.12351660458318379</v>
      </c>
      <c r="G17" s="18">
        <f>F17*E17</f>
        <v>24000000.000000007</v>
      </c>
      <c r="H17">
        <v>198034245</v>
      </c>
      <c r="I17">
        <v>0.12119116065001791</v>
      </c>
      <c r="J17" s="18">
        <f>I17*H17</f>
        <v>24000000.000000004</v>
      </c>
      <c r="K17">
        <f>H17</f>
        <v>198034245</v>
      </c>
    </row>
    <row r="18" spans="1:11" x14ac:dyDescent="0.35">
      <c r="A18" t="s">
        <v>59</v>
      </c>
      <c r="B18">
        <v>185683699.55700001</v>
      </c>
      <c r="C18">
        <v>1.7440410804643071E-2</v>
      </c>
      <c r="D18" s="18">
        <f>C18*B18</f>
        <v>3238400.0000000009</v>
      </c>
      <c r="E18">
        <v>185683699.55700001</v>
      </c>
      <c r="F18">
        <v>1.7440410804643071E-2</v>
      </c>
      <c r="G18" s="18">
        <f>F18*E18</f>
        <v>3238400.0000000009</v>
      </c>
      <c r="H18">
        <v>185683699.55700001</v>
      </c>
      <c r="I18">
        <v>1.7440410804643071E-2</v>
      </c>
      <c r="J18" s="18">
        <f>I18*H18</f>
        <v>3238400.0000000009</v>
      </c>
      <c r="K18">
        <f>H18</f>
        <v>185683699.55700001</v>
      </c>
    </row>
    <row r="19" spans="1:11" x14ac:dyDescent="0.35">
      <c r="A19" t="s">
        <v>81</v>
      </c>
      <c r="B19">
        <v>103578921.3195</v>
      </c>
      <c r="C19">
        <v>9.6544739727052728E-2</v>
      </c>
      <c r="D19" s="18">
        <f>C19*B19</f>
        <v>10000000</v>
      </c>
      <c r="E19">
        <v>104561158.8915</v>
      </c>
      <c r="F19">
        <v>9.5637807633489419E-2</v>
      </c>
      <c r="G19" s="18">
        <f>F19*E19</f>
        <v>9999999.9999999981</v>
      </c>
      <c r="H19">
        <v>106144465.1715</v>
      </c>
      <c r="I19">
        <v>9.421122414478017E-2</v>
      </c>
      <c r="J19" s="18">
        <f>I19*H19</f>
        <v>9999999.9999999981</v>
      </c>
      <c r="K19">
        <f>H19</f>
        <v>106144465.1715</v>
      </c>
    </row>
    <row r="20" spans="1:11" x14ac:dyDescent="0.35">
      <c r="A20" t="s">
        <v>80</v>
      </c>
      <c r="B20">
        <v>60513967.615500003</v>
      </c>
      <c r="C20">
        <v>0.13220088378324879</v>
      </c>
      <c r="D20" s="18">
        <f>C20*B20</f>
        <v>7999999.9999999972</v>
      </c>
      <c r="E20">
        <v>62069442.862499997</v>
      </c>
      <c r="F20">
        <v>0.1288878976684564</v>
      </c>
      <c r="G20" s="18">
        <f>F20*E20</f>
        <v>8000000.0000000009</v>
      </c>
      <c r="H20">
        <v>64076707.174500011</v>
      </c>
      <c r="I20">
        <v>0.124850360649988</v>
      </c>
      <c r="J20" s="18">
        <f>I20*H20</f>
        <v>8000000</v>
      </c>
      <c r="K20">
        <f>H20</f>
        <v>64076707.174500011</v>
      </c>
    </row>
    <row r="21" spans="1:11" x14ac:dyDescent="0.35">
      <c r="A21" t="s">
        <v>78</v>
      </c>
      <c r="B21">
        <v>46294587.899999999</v>
      </c>
      <c r="C21">
        <v>26.81721979396162</v>
      </c>
      <c r="D21" s="18">
        <f>C21*B21</f>
        <v>1241492138.9851761</v>
      </c>
      <c r="E21">
        <v>46294587.899999999</v>
      </c>
      <c r="F21">
        <v>26.815649929693489</v>
      </c>
      <c r="G21" s="18">
        <f>F21*E21</f>
        <v>1241419462.7658241</v>
      </c>
      <c r="H21">
        <v>46294587.899999999</v>
      </c>
      <c r="I21">
        <v>26.82889962712181</v>
      </c>
      <c r="J21" s="18">
        <f>I21*H21</f>
        <v>1242032852.0480678</v>
      </c>
      <c r="K21">
        <f>H21</f>
        <v>46294587.899999999</v>
      </c>
    </row>
    <row r="22" spans="1:11" x14ac:dyDescent="0.35">
      <c r="A22" t="s">
        <v>63</v>
      </c>
      <c r="B22">
        <v>800317077.79049993</v>
      </c>
      <c r="C22">
        <v>2.4990095244769261E-2</v>
      </c>
      <c r="D22" s="18">
        <f>C22*B22</f>
        <v>20000000.000000004</v>
      </c>
      <c r="E22">
        <v>812289710.61899996</v>
      </c>
      <c r="F22">
        <v>2.462175716193565E-2</v>
      </c>
      <c r="G22" s="18">
        <f>F22*E22</f>
        <v>20000000</v>
      </c>
      <c r="H22">
        <v>0</v>
      </c>
      <c r="I22">
        <v>0</v>
      </c>
      <c r="J22" s="18">
        <f>I22*H22</f>
        <v>0</v>
      </c>
      <c r="K22">
        <f>H22</f>
        <v>0</v>
      </c>
    </row>
  </sheetData>
  <pageMargins left="0.75" right="0.75" top="1" bottom="1" header="0.5" footer="0.5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topLeftCell="B1" workbookViewId="0">
      <selection activeCell="B11" sqref="B11"/>
    </sheetView>
  </sheetViews>
  <sheetFormatPr baseColWidth="10" defaultColWidth="8.7265625" defaultRowHeight="14.5" x14ac:dyDescent="0.35"/>
  <cols>
    <col min="1" max="1" width="20.36328125" bestFit="1" customWidth="1"/>
    <col min="2" max="2" width="16.90625" bestFit="1" customWidth="1"/>
    <col min="3" max="3" width="11.81640625" bestFit="1" customWidth="1"/>
  </cols>
  <sheetData>
    <row r="1" spans="1:3" x14ac:dyDescent="0.35">
      <c r="A1" s="1" t="s">
        <v>84</v>
      </c>
      <c r="B1" s="1" t="s">
        <v>85</v>
      </c>
      <c r="C1" s="1" t="s">
        <v>86</v>
      </c>
    </row>
    <row r="2" spans="1:3" x14ac:dyDescent="0.35">
      <c r="A2" s="2">
        <v>44926</v>
      </c>
      <c r="B2">
        <v>43786</v>
      </c>
      <c r="C2">
        <v>7742881327.9300003</v>
      </c>
    </row>
    <row r="3" spans="1:3" x14ac:dyDescent="0.35">
      <c r="A3" s="2">
        <v>45016</v>
      </c>
      <c r="B3">
        <v>49441</v>
      </c>
      <c r="C3">
        <v>7790994327.8100004</v>
      </c>
    </row>
    <row r="4" spans="1:3" x14ac:dyDescent="0.35">
      <c r="A4" t="s">
        <v>87</v>
      </c>
      <c r="B4" t="s">
        <v>88</v>
      </c>
      <c r="C4">
        <v>6.2138366639363776E-3</v>
      </c>
    </row>
    <row r="5" spans="1:3" x14ac:dyDescent="0.35">
      <c r="A5" t="s">
        <v>89</v>
      </c>
      <c r="B5">
        <v>5655</v>
      </c>
      <c r="C5">
        <v>48112999.880000107</v>
      </c>
    </row>
    <row r="8" spans="1:3" x14ac:dyDescent="0.35">
      <c r="B8" t="s">
        <v>29</v>
      </c>
    </row>
    <row r="9" spans="1:3" x14ac:dyDescent="0.35">
      <c r="A9" s="12" t="s">
        <v>94</v>
      </c>
      <c r="B9" s="19">
        <f>SUM('Dist. crédit personales'!C2:C8)</f>
        <v>6338188473.8999987</v>
      </c>
    </row>
    <row r="10" spans="1:3" x14ac:dyDescent="0.35">
      <c r="A10" s="12" t="s">
        <v>162</v>
      </c>
      <c r="B10" s="19">
        <f>SUM('Dist. crédit hipotecarios'!C2:C9)</f>
        <v>1452805853.9100001</v>
      </c>
    </row>
    <row r="11" spans="1:3" x14ac:dyDescent="0.35">
      <c r="A11" s="12" t="s">
        <v>149</v>
      </c>
      <c r="B11" s="19">
        <f>B10+B9</f>
        <v>7790994327.8099985</v>
      </c>
    </row>
    <row r="12" spans="1:3" x14ac:dyDescent="0.35">
      <c r="B12" s="18"/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topLeftCell="C1" workbookViewId="0">
      <selection activeCell="O10" sqref="O10"/>
    </sheetView>
  </sheetViews>
  <sheetFormatPr baseColWidth="10" defaultColWidth="8.7265625" defaultRowHeight="14.5" x14ac:dyDescent="0.35"/>
  <cols>
    <col min="1" max="1" width="34.08984375" bestFit="1" customWidth="1"/>
    <col min="3" max="3" width="16.90625" bestFit="1" customWidth="1"/>
    <col min="4" max="4" width="11.81640625" bestFit="1" customWidth="1"/>
  </cols>
  <sheetData>
    <row r="1" spans="1:5" x14ac:dyDescent="0.35">
      <c r="A1" s="1" t="s">
        <v>90</v>
      </c>
      <c r="B1" s="1" t="s">
        <v>91</v>
      </c>
      <c r="C1" s="1" t="s">
        <v>86</v>
      </c>
      <c r="D1" s="1" t="s">
        <v>92</v>
      </c>
      <c r="E1" s="1" t="s">
        <v>93</v>
      </c>
    </row>
    <row r="2" spans="1:5" x14ac:dyDescent="0.35">
      <c r="A2" t="s">
        <v>94</v>
      </c>
      <c r="B2">
        <v>33054</v>
      </c>
      <c r="C2" s="18">
        <v>4607230093.6199999</v>
      </c>
      <c r="D2" s="4">
        <v>0.72690014072508158</v>
      </c>
      <c r="E2">
        <v>0.7235355923299186</v>
      </c>
    </row>
    <row r="3" spans="1:5" x14ac:dyDescent="0.35">
      <c r="A3" t="s">
        <v>95</v>
      </c>
      <c r="B3">
        <v>3223</v>
      </c>
      <c r="C3" s="18">
        <v>1159224838.1199999</v>
      </c>
      <c r="D3" s="4">
        <v>0.18289529301527829</v>
      </c>
      <c r="E3">
        <v>7.0549864285088873E-2</v>
      </c>
    </row>
    <row r="4" spans="1:5" x14ac:dyDescent="0.35">
      <c r="A4" t="s">
        <v>96</v>
      </c>
      <c r="B4">
        <v>1934</v>
      </c>
      <c r="C4" s="18">
        <v>446743818.69</v>
      </c>
      <c r="D4" s="4">
        <v>7.0484464217125217E-2</v>
      </c>
      <c r="E4">
        <v>4.2334296471412312E-2</v>
      </c>
    </row>
    <row r="5" spans="1:5" x14ac:dyDescent="0.35">
      <c r="A5" t="s">
        <v>97</v>
      </c>
      <c r="B5">
        <v>5922</v>
      </c>
      <c r="C5" s="18">
        <v>97813332.400000006</v>
      </c>
      <c r="D5" s="4">
        <v>1.543237989889148E-2</v>
      </c>
      <c r="E5">
        <v>0.12962962962962959</v>
      </c>
    </row>
    <row r="6" spans="1:5" x14ac:dyDescent="0.35">
      <c r="A6" t="s">
        <v>98</v>
      </c>
      <c r="B6">
        <v>1423</v>
      </c>
      <c r="C6" s="18">
        <v>25099328.09</v>
      </c>
      <c r="D6" s="4">
        <v>3.9600160508568684E-3</v>
      </c>
      <c r="E6">
        <v>3.114876105419841E-2</v>
      </c>
    </row>
    <row r="7" spans="1:5" x14ac:dyDescent="0.35">
      <c r="A7" t="s">
        <v>99</v>
      </c>
      <c r="B7">
        <v>127</v>
      </c>
      <c r="C7" s="18">
        <v>2003548.08</v>
      </c>
      <c r="D7" s="4">
        <v>3.1610736857232992E-4</v>
      </c>
      <c r="E7">
        <v>2.7799667279572722E-3</v>
      </c>
    </row>
    <row r="8" spans="1:5" x14ac:dyDescent="0.35">
      <c r="A8" t="s">
        <v>100</v>
      </c>
      <c r="B8">
        <v>1</v>
      </c>
      <c r="C8" s="18">
        <v>73514.899999999994</v>
      </c>
      <c r="D8" s="4">
        <v>1.15987241942594E-5</v>
      </c>
      <c r="E8">
        <v>2.1889501794939151E-5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workbookViewId="0">
      <selection activeCell="K7" sqref="K7"/>
    </sheetView>
  </sheetViews>
  <sheetFormatPr baseColWidth="10" defaultColWidth="8.7265625" defaultRowHeight="14.5" x14ac:dyDescent="0.35"/>
  <cols>
    <col min="1" max="1" width="44.6328125" bestFit="1" customWidth="1"/>
  </cols>
  <sheetData>
    <row r="1" spans="1:5" x14ac:dyDescent="0.35">
      <c r="A1" s="1" t="s">
        <v>90</v>
      </c>
      <c r="B1" s="1" t="s">
        <v>91</v>
      </c>
      <c r="C1" s="1" t="s">
        <v>86</v>
      </c>
      <c r="D1" s="1" t="s">
        <v>101</v>
      </c>
      <c r="E1" s="1" t="s">
        <v>93</v>
      </c>
    </row>
    <row r="2" spans="1:5" x14ac:dyDescent="0.35">
      <c r="A2" t="s">
        <v>102</v>
      </c>
      <c r="B2">
        <v>2709</v>
      </c>
      <c r="C2">
        <v>1066830805.6900001</v>
      </c>
      <c r="D2" s="4">
        <v>0.73432441287236816</v>
      </c>
      <c r="E2">
        <v>0.7210540324727176</v>
      </c>
    </row>
    <row r="3" spans="1:5" x14ac:dyDescent="0.35">
      <c r="A3" t="s">
        <v>103</v>
      </c>
      <c r="B3">
        <v>316</v>
      </c>
      <c r="C3">
        <v>117554265.04000001</v>
      </c>
      <c r="D3" s="4">
        <v>8.0915329962101323E-2</v>
      </c>
      <c r="E3">
        <v>8.410966196433324E-2</v>
      </c>
    </row>
    <row r="4" spans="1:5" x14ac:dyDescent="0.35">
      <c r="A4" t="s">
        <v>104</v>
      </c>
      <c r="B4">
        <v>173</v>
      </c>
      <c r="C4">
        <v>82199819.900000006</v>
      </c>
      <c r="D4" s="4">
        <v>5.6580044524718869E-2</v>
      </c>
      <c r="E4">
        <v>4.6047378227309033E-2</v>
      </c>
    </row>
    <row r="5" spans="1:5" x14ac:dyDescent="0.35">
      <c r="A5" t="s">
        <v>105</v>
      </c>
      <c r="B5">
        <v>121</v>
      </c>
      <c r="C5">
        <v>64044470.289999999</v>
      </c>
      <c r="D5" s="4">
        <v>4.4083295863404127E-2</v>
      </c>
      <c r="E5">
        <v>3.2206547777482032E-2</v>
      </c>
    </row>
    <row r="6" spans="1:5" x14ac:dyDescent="0.35">
      <c r="A6" t="s">
        <v>106</v>
      </c>
      <c r="B6">
        <v>92</v>
      </c>
      <c r="C6">
        <v>57749143.840000004</v>
      </c>
      <c r="D6" s="4">
        <v>3.9750076505114022E-2</v>
      </c>
      <c r="E6">
        <v>2.4487623103540059E-2</v>
      </c>
    </row>
    <row r="7" spans="1:5" x14ac:dyDescent="0.35">
      <c r="A7" t="s">
        <v>107</v>
      </c>
      <c r="B7">
        <v>235</v>
      </c>
      <c r="C7">
        <v>37568965.420000002</v>
      </c>
      <c r="D7" s="4">
        <v>2.585959116208749E-2</v>
      </c>
      <c r="E7">
        <v>6.2549906840564273E-2</v>
      </c>
    </row>
    <row r="8" spans="1:5" x14ac:dyDescent="0.35">
      <c r="A8" t="s">
        <v>108</v>
      </c>
      <c r="B8">
        <v>107</v>
      </c>
      <c r="C8">
        <v>26292859.039999999</v>
      </c>
      <c r="D8" s="4">
        <v>1.8097985335918689E-2</v>
      </c>
      <c r="E8">
        <v>2.848017034868246E-2</v>
      </c>
    </row>
    <row r="9" spans="1:5" x14ac:dyDescent="0.35">
      <c r="A9" t="s">
        <v>109</v>
      </c>
      <c r="B9">
        <v>4</v>
      </c>
      <c r="C9">
        <v>565524.69000000006</v>
      </c>
      <c r="D9" s="4">
        <v>3.8926377428751322E-4</v>
      </c>
      <c r="E9">
        <v>1.064679265371307E-3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"/>
  <sheetViews>
    <sheetView workbookViewId="0"/>
  </sheetViews>
  <sheetFormatPr baseColWidth="10" defaultColWidth="8.7265625" defaultRowHeight="14.5" x14ac:dyDescent="0.35"/>
  <sheetData>
    <row r="1" spans="1:5" x14ac:dyDescent="0.35">
      <c r="A1" s="1" t="s">
        <v>21</v>
      </c>
      <c r="B1" s="1" t="s">
        <v>91</v>
      </c>
      <c r="C1" s="1" t="s">
        <v>86</v>
      </c>
      <c r="D1" s="1" t="s">
        <v>92</v>
      </c>
      <c r="E1" s="1" t="s">
        <v>93</v>
      </c>
    </row>
    <row r="2" spans="1:5" x14ac:dyDescent="0.35">
      <c r="A2">
        <v>17</v>
      </c>
      <c r="B2">
        <v>42385</v>
      </c>
      <c r="C2">
        <v>5174240404.8599997</v>
      </c>
      <c r="D2">
        <v>0.81635950495429144</v>
      </c>
      <c r="E2">
        <v>0.92778653357849572</v>
      </c>
    </row>
    <row r="3" spans="1:5" x14ac:dyDescent="0.35">
      <c r="A3">
        <v>13.5</v>
      </c>
      <c r="B3">
        <v>3223</v>
      </c>
      <c r="C3">
        <v>1159224838.1199999</v>
      </c>
      <c r="D3">
        <v>0.18289529301527829</v>
      </c>
      <c r="E3">
        <v>7.0549864285088873E-2</v>
      </c>
    </row>
    <row r="4" spans="1:5" x14ac:dyDescent="0.35">
      <c r="A4">
        <v>25</v>
      </c>
      <c r="B4">
        <v>76</v>
      </c>
      <c r="C4">
        <v>4723230.92</v>
      </c>
      <c r="D4">
        <v>7.4520203043026772E-4</v>
      </c>
      <c r="E4">
        <v>1.663602136415375E-3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"/>
  <sheetViews>
    <sheetView workbookViewId="0"/>
  </sheetViews>
  <sheetFormatPr baseColWidth="10" defaultColWidth="8.7265625" defaultRowHeight="14.5" x14ac:dyDescent="0.35"/>
  <cols>
    <col min="1" max="1" width="37.6328125" bestFit="1" customWidth="1"/>
    <col min="2" max="2" width="11.81640625" bestFit="1" customWidth="1"/>
  </cols>
  <sheetData>
    <row r="1" spans="1:3" x14ac:dyDescent="0.35">
      <c r="A1" s="1" t="s">
        <v>110</v>
      </c>
      <c r="B1" s="1" t="s">
        <v>86</v>
      </c>
      <c r="C1" s="1" t="s">
        <v>30</v>
      </c>
    </row>
    <row r="2" spans="1:3" x14ac:dyDescent="0.35">
      <c r="A2" t="s">
        <v>111</v>
      </c>
      <c r="B2">
        <v>1485038442</v>
      </c>
      <c r="C2">
        <v>0.30442285803432528</v>
      </c>
    </row>
    <row r="3" spans="1:3" x14ac:dyDescent="0.35">
      <c r="A3" t="s">
        <v>112</v>
      </c>
      <c r="B3">
        <v>433935663.13</v>
      </c>
      <c r="C3">
        <v>8.8953882294889999E-2</v>
      </c>
    </row>
    <row r="4" spans="1:3" x14ac:dyDescent="0.35">
      <c r="A4" t="s">
        <v>113</v>
      </c>
      <c r="B4">
        <v>407770358.13999999</v>
      </c>
      <c r="C4">
        <v>8.359017136248599E-2</v>
      </c>
    </row>
    <row r="5" spans="1:3" x14ac:dyDescent="0.35">
      <c r="A5" t="s">
        <v>114</v>
      </c>
      <c r="B5">
        <v>316629009.05000001</v>
      </c>
      <c r="C5">
        <v>6.4906809915145122E-2</v>
      </c>
    </row>
    <row r="6" spans="1:3" x14ac:dyDescent="0.35">
      <c r="A6" t="s">
        <v>115</v>
      </c>
      <c r="B6">
        <v>273321299.44</v>
      </c>
      <c r="C6">
        <v>5.6029021730321267E-2</v>
      </c>
    </row>
    <row r="7" spans="1:3" x14ac:dyDescent="0.35">
      <c r="A7" t="s">
        <v>116</v>
      </c>
      <c r="B7">
        <v>218021658.09</v>
      </c>
      <c r="C7">
        <v>4.4692968472758429E-2</v>
      </c>
    </row>
    <row r="8" spans="1:3" x14ac:dyDescent="0.35">
      <c r="A8" t="s">
        <v>117</v>
      </c>
      <c r="B8">
        <v>184180044.69999999</v>
      </c>
      <c r="C8">
        <v>3.7755666126024628E-2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4"/>
  <sheetViews>
    <sheetView topLeftCell="A25" workbookViewId="0">
      <selection activeCell="F33" sqref="F33"/>
    </sheetView>
  </sheetViews>
  <sheetFormatPr baseColWidth="10" defaultColWidth="8.7265625" defaultRowHeight="14.5" x14ac:dyDescent="0.35"/>
  <cols>
    <col min="1" max="1" width="38.90625" bestFit="1" customWidth="1"/>
    <col min="2" max="2" width="21.26953125" bestFit="1" customWidth="1"/>
    <col min="3" max="4" width="18.1796875" bestFit="1" customWidth="1"/>
    <col min="5" max="5" width="19.1796875" bestFit="1" customWidth="1"/>
    <col min="6" max="7" width="18.1796875" bestFit="1" customWidth="1"/>
    <col min="8" max="8" width="24.90625" bestFit="1" customWidth="1"/>
    <col min="9" max="9" width="22.36328125" bestFit="1" customWidth="1"/>
    <col min="10" max="10" width="39.36328125" bestFit="1" customWidth="1"/>
    <col min="11" max="12" width="18.1796875" bestFit="1" customWidth="1"/>
    <col min="13" max="13" width="24.90625" bestFit="1" customWidth="1"/>
    <col min="14" max="14" width="22.36328125" bestFit="1" customWidth="1"/>
    <col min="15" max="15" width="39.36328125" bestFit="1" customWidth="1"/>
    <col min="16" max="16" width="18.1796875" bestFit="1" customWidth="1"/>
    <col min="17" max="17" width="19.1796875" bestFit="1" customWidth="1"/>
  </cols>
  <sheetData>
    <row r="1" spans="1:3" x14ac:dyDescent="0.35">
      <c r="A1" s="21" t="s">
        <v>84</v>
      </c>
      <c r="B1" s="21" t="s">
        <v>118</v>
      </c>
      <c r="C1" s="21" t="s">
        <v>29</v>
      </c>
    </row>
    <row r="2" spans="1:3" x14ac:dyDescent="0.35">
      <c r="A2" s="20">
        <v>44957</v>
      </c>
      <c r="B2" t="s">
        <v>119</v>
      </c>
      <c r="C2" s="18">
        <v>29790174782.130001</v>
      </c>
    </row>
    <row r="3" spans="1:3" x14ac:dyDescent="0.35">
      <c r="A3" s="20">
        <v>44957</v>
      </c>
      <c r="B3" t="s">
        <v>120</v>
      </c>
      <c r="C3" s="18">
        <v>1163046527.26</v>
      </c>
    </row>
    <row r="4" spans="1:3" x14ac:dyDescent="0.35">
      <c r="A4" s="20">
        <v>44957</v>
      </c>
      <c r="B4" t="s">
        <v>121</v>
      </c>
      <c r="C4" s="18">
        <v>5718609129.4899998</v>
      </c>
    </row>
    <row r="5" spans="1:3" x14ac:dyDescent="0.35">
      <c r="A5" s="20">
        <v>44957</v>
      </c>
      <c r="B5" t="s">
        <v>122</v>
      </c>
      <c r="C5" s="18">
        <v>61534133.469999999</v>
      </c>
    </row>
    <row r="6" spans="1:3" x14ac:dyDescent="0.35">
      <c r="A6" s="20">
        <v>44985</v>
      </c>
      <c r="B6" t="s">
        <v>119</v>
      </c>
      <c r="C6" s="18">
        <v>29795736353.25</v>
      </c>
    </row>
    <row r="7" spans="1:3" x14ac:dyDescent="0.35">
      <c r="A7" s="20">
        <v>44985</v>
      </c>
      <c r="B7" t="s">
        <v>120</v>
      </c>
      <c r="C7" s="18">
        <v>1153402382.5599999</v>
      </c>
    </row>
    <row r="8" spans="1:3" x14ac:dyDescent="0.35">
      <c r="A8" s="20">
        <v>44985</v>
      </c>
      <c r="B8" t="s">
        <v>121</v>
      </c>
      <c r="C8" s="18">
        <v>5795787223.2399998</v>
      </c>
    </row>
    <row r="9" spans="1:3" x14ac:dyDescent="0.35">
      <c r="A9" s="20">
        <v>44985</v>
      </c>
      <c r="B9" t="s">
        <v>122</v>
      </c>
      <c r="C9" s="18">
        <v>60542531.420000002</v>
      </c>
    </row>
    <row r="10" spans="1:3" x14ac:dyDescent="0.35">
      <c r="A10" s="20">
        <v>45016</v>
      </c>
      <c r="B10" t="s">
        <v>119</v>
      </c>
      <c r="C10" s="18">
        <v>29848425519.389999</v>
      </c>
    </row>
    <row r="11" spans="1:3" x14ac:dyDescent="0.35">
      <c r="A11" s="20">
        <v>45016</v>
      </c>
      <c r="B11" t="s">
        <v>120</v>
      </c>
      <c r="C11" s="18">
        <v>1134481361.1900001</v>
      </c>
    </row>
    <row r="12" spans="1:3" x14ac:dyDescent="0.35">
      <c r="A12" s="20">
        <v>45016</v>
      </c>
      <c r="B12" t="s">
        <v>121</v>
      </c>
      <c r="C12" s="18">
        <v>5892098515.3299999</v>
      </c>
    </row>
    <row r="13" spans="1:3" x14ac:dyDescent="0.35">
      <c r="A13" s="20">
        <v>45016</v>
      </c>
      <c r="B13" t="s">
        <v>122</v>
      </c>
      <c r="C13" s="18">
        <v>59088540.32</v>
      </c>
    </row>
    <row r="18" spans="1:5" x14ac:dyDescent="0.35">
      <c r="A18" s="22" t="s">
        <v>168</v>
      </c>
      <c r="B18" s="22" t="s">
        <v>169</v>
      </c>
    </row>
    <row r="19" spans="1:5" x14ac:dyDescent="0.35">
      <c r="A19" s="22" t="s">
        <v>163</v>
      </c>
      <c r="B19" t="s">
        <v>165</v>
      </c>
      <c r="C19" t="s">
        <v>166</v>
      </c>
      <c r="D19" t="s">
        <v>167</v>
      </c>
      <c r="E19" t="s">
        <v>164</v>
      </c>
    </row>
    <row r="20" spans="1:5" x14ac:dyDescent="0.35">
      <c r="A20" s="23" t="s">
        <v>119</v>
      </c>
      <c r="B20" s="16">
        <v>29790174782.130001</v>
      </c>
      <c r="C20" s="16">
        <v>29795736353.25</v>
      </c>
      <c r="D20" s="16">
        <v>29848425519.389999</v>
      </c>
      <c r="E20" s="16">
        <v>89434336654.770004</v>
      </c>
    </row>
    <row r="21" spans="1:5" x14ac:dyDescent="0.35">
      <c r="A21" s="23" t="s">
        <v>120</v>
      </c>
      <c r="B21" s="16">
        <v>1163046527.26</v>
      </c>
      <c r="C21" s="16">
        <v>1153402382.5599999</v>
      </c>
      <c r="D21" s="16">
        <v>1134481361.1900001</v>
      </c>
      <c r="E21" s="16">
        <v>3450930271.0099998</v>
      </c>
    </row>
    <row r="22" spans="1:5" x14ac:dyDescent="0.35">
      <c r="A22" s="23" t="s">
        <v>121</v>
      </c>
      <c r="B22" s="16">
        <v>5718609129.4899998</v>
      </c>
      <c r="C22" s="16">
        <v>5795787223.2399998</v>
      </c>
      <c r="D22" s="16">
        <v>5892098515.3299999</v>
      </c>
      <c r="E22" s="16">
        <v>17406494868.059998</v>
      </c>
    </row>
    <row r="23" spans="1:5" x14ac:dyDescent="0.35">
      <c r="A23" s="23" t="s">
        <v>122</v>
      </c>
      <c r="B23" s="16">
        <v>61534133.469999999</v>
      </c>
      <c r="C23" s="16">
        <v>60542531.420000002</v>
      </c>
      <c r="D23" s="16">
        <v>59088540.32</v>
      </c>
      <c r="E23" s="16">
        <v>181165205.21000001</v>
      </c>
    </row>
    <row r="24" spans="1:5" x14ac:dyDescent="0.35">
      <c r="A24" s="23" t="s">
        <v>164</v>
      </c>
      <c r="B24" s="16">
        <v>36733364572.349998</v>
      </c>
      <c r="C24" s="16">
        <v>36805468490.470001</v>
      </c>
      <c r="D24" s="16">
        <v>36934093936.229996</v>
      </c>
      <c r="E24" s="16">
        <v>110472926999.05</v>
      </c>
    </row>
  </sheetData>
  <pageMargins left="0.75" right="0.75" top="1" bottom="1" header="0.5" footer="0.5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"/>
  <sheetViews>
    <sheetView topLeftCell="C1" workbookViewId="0">
      <selection activeCell="N9" sqref="N9"/>
    </sheetView>
  </sheetViews>
  <sheetFormatPr baseColWidth="10" defaultColWidth="8.7265625" defaultRowHeight="14.5" x14ac:dyDescent="0.35"/>
  <cols>
    <col min="1" max="1" width="17.7265625" bestFit="1" customWidth="1"/>
    <col min="2" max="2" width="17.90625" bestFit="1" customWidth="1"/>
    <col min="3" max="3" width="15.36328125" bestFit="1" customWidth="1"/>
    <col min="4" max="4" width="15.7265625" bestFit="1" customWidth="1"/>
    <col min="5" max="5" width="15.54296875" bestFit="1" customWidth="1"/>
  </cols>
  <sheetData>
    <row r="1" spans="1:5" x14ac:dyDescent="0.35">
      <c r="A1" s="24" t="s">
        <v>123</v>
      </c>
      <c r="B1" s="1" t="s">
        <v>124</v>
      </c>
      <c r="C1" s="1" t="s">
        <v>125</v>
      </c>
      <c r="D1" s="25" t="s">
        <v>126</v>
      </c>
      <c r="E1" s="1" t="s">
        <v>127</v>
      </c>
    </row>
    <row r="2" spans="1:5" x14ac:dyDescent="0.35">
      <c r="A2" s="20">
        <v>44957</v>
      </c>
      <c r="B2" s="18">
        <v>36733364572.349998</v>
      </c>
      <c r="C2" s="18">
        <v>315253001.83999997</v>
      </c>
      <c r="D2" s="4">
        <v>8.5821978332280991E-3</v>
      </c>
      <c r="E2" s="4">
        <v>8.5821978332280991E-3</v>
      </c>
    </row>
    <row r="3" spans="1:5" x14ac:dyDescent="0.35">
      <c r="A3" s="20">
        <v>44985</v>
      </c>
      <c r="B3" s="18">
        <v>36805468490.470001</v>
      </c>
      <c r="C3" s="18">
        <v>322700604.72000003</v>
      </c>
      <c r="D3" s="4">
        <v>8.7677352837814432E-3</v>
      </c>
      <c r="E3" s="4">
        <v>1.7349933117009539E-2</v>
      </c>
    </row>
    <row r="4" spans="1:5" x14ac:dyDescent="0.35">
      <c r="A4" s="20">
        <v>45016</v>
      </c>
      <c r="B4" s="18">
        <v>36934093936.230003</v>
      </c>
      <c r="C4" s="18">
        <v>478227845.42000008</v>
      </c>
      <c r="D4" s="4">
        <v>1.294814071371842E-2</v>
      </c>
      <c r="E4" s="4">
        <v>3.029807383072796E-2</v>
      </c>
    </row>
    <row r="5" spans="1:5" x14ac:dyDescent="0.35">
      <c r="D5" s="26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D3" sqref="A1:D3"/>
    </sheetView>
  </sheetViews>
  <sheetFormatPr baseColWidth="10" defaultColWidth="8.7265625" defaultRowHeight="14.5" x14ac:dyDescent="0.35"/>
  <sheetData>
    <row r="1" spans="1:4" x14ac:dyDescent="0.35">
      <c r="A1" s="1" t="s">
        <v>15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16</v>
      </c>
      <c r="B2">
        <v>0.84787948129657009</v>
      </c>
      <c r="C2">
        <v>0.84813293591881178</v>
      </c>
      <c r="D2">
        <v>0.84858122012350334</v>
      </c>
    </row>
    <row r="3" spans="1:4" x14ac:dyDescent="0.35">
      <c r="A3" t="s">
        <v>17</v>
      </c>
      <c r="B3">
        <v>0.15212051870342991</v>
      </c>
      <c r="C3">
        <v>0.15186706408118819</v>
      </c>
      <c r="D3">
        <v>0.15141877987649671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topLeftCell="B1" workbookViewId="0">
      <selection activeCell="I7" sqref="I7"/>
    </sheetView>
  </sheetViews>
  <sheetFormatPr baseColWidth="10" defaultColWidth="8.7265625" defaultRowHeight="14.5" x14ac:dyDescent="0.35"/>
  <cols>
    <col min="1" max="1" width="17.7265625" bestFit="1" customWidth="1"/>
    <col min="2" max="2" width="17.90625" style="18" bestFit="1" customWidth="1"/>
    <col min="3" max="3" width="15.36328125" style="18" bestFit="1" customWidth="1"/>
    <col min="4" max="4" width="16.90625" bestFit="1" customWidth="1"/>
    <col min="6" max="6" width="15.54296875" bestFit="1" customWidth="1"/>
    <col min="9" max="9" width="14.7265625" bestFit="1" customWidth="1"/>
  </cols>
  <sheetData>
    <row r="1" spans="1:9" x14ac:dyDescent="0.35">
      <c r="A1" s="1" t="s">
        <v>123</v>
      </c>
      <c r="B1" s="27" t="s">
        <v>124</v>
      </c>
      <c r="C1" s="27" t="s">
        <v>128</v>
      </c>
      <c r="D1" s="1" t="s">
        <v>129</v>
      </c>
      <c r="E1" s="1" t="s">
        <v>130</v>
      </c>
      <c r="F1" s="1" t="s">
        <v>127</v>
      </c>
    </row>
    <row r="2" spans="1:9" x14ac:dyDescent="0.35">
      <c r="A2" s="20">
        <v>44957</v>
      </c>
      <c r="B2" s="18">
        <v>36733364572.349998</v>
      </c>
      <c r="C2" s="18">
        <v>343346116.27999997</v>
      </c>
      <c r="D2" s="18">
        <v>343346116.27999997</v>
      </c>
      <c r="E2" s="4">
        <v>9.3469825124171731E-3</v>
      </c>
      <c r="F2" s="4">
        <v>9.3469825124171731E-3</v>
      </c>
    </row>
    <row r="3" spans="1:9" x14ac:dyDescent="0.35">
      <c r="A3" s="20">
        <v>44985</v>
      </c>
      <c r="B3" s="18">
        <v>36805468490.470001</v>
      </c>
      <c r="C3" s="18">
        <v>308189911.89999998</v>
      </c>
      <c r="D3" s="18">
        <v>651536028.17999995</v>
      </c>
      <c r="E3" s="4">
        <v>8.3734815651049042E-3</v>
      </c>
      <c r="F3" s="4">
        <v>1.7702152829509599E-2</v>
      </c>
    </row>
    <row r="4" spans="1:9" x14ac:dyDescent="0.35">
      <c r="A4" s="20">
        <v>45016</v>
      </c>
      <c r="B4" s="18">
        <v>36934093936.230003</v>
      </c>
      <c r="C4" s="18">
        <v>361457076.67000008</v>
      </c>
      <c r="D4" s="18">
        <v>1012993104.85</v>
      </c>
      <c r="E4" s="4">
        <v>9.7865424096794662E-3</v>
      </c>
      <c r="F4" s="4">
        <v>2.7427046311167751E-2</v>
      </c>
      <c r="I4" s="28">
        <v>1012993104.85</v>
      </c>
    </row>
    <row r="5" spans="1:9" x14ac:dyDescent="0.35">
      <c r="I5" s="28">
        <v>789710347</v>
      </c>
    </row>
    <row r="6" spans="1:9" x14ac:dyDescent="0.35">
      <c r="I6" s="5">
        <f>(I4-I5)/I5</f>
        <v>0.28274006880905161</v>
      </c>
    </row>
    <row r="7" spans="1:9" x14ac:dyDescent="0.35">
      <c r="I7" s="28">
        <f>I4-I5</f>
        <v>223282757.85000002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1"/>
  <sheetViews>
    <sheetView workbookViewId="0"/>
  </sheetViews>
  <sheetFormatPr baseColWidth="10" defaultColWidth="8.7265625" defaultRowHeight="14.5" x14ac:dyDescent="0.35"/>
  <cols>
    <col min="1" max="1" width="27.6328125" bestFit="1" customWidth="1"/>
  </cols>
  <sheetData>
    <row r="1" spans="1:7" x14ac:dyDescent="0.35">
      <c r="A1" s="1" t="s">
        <v>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</row>
    <row r="2" spans="1:7" x14ac:dyDescent="0.35">
      <c r="A2" t="s">
        <v>11</v>
      </c>
      <c r="B2">
        <v>-1.102299902275564E-2</v>
      </c>
      <c r="C2">
        <v>-1.102299902275564E-2</v>
      </c>
      <c r="D2">
        <v>-1.102299902275564E-2</v>
      </c>
      <c r="E2">
        <v>-1.102299902275564E-2</v>
      </c>
      <c r="F2">
        <v>0.12437861</v>
      </c>
      <c r="G2">
        <v>0.12437861</v>
      </c>
    </row>
    <row r="3" spans="1:7" x14ac:dyDescent="0.35">
      <c r="A3" t="s">
        <v>10</v>
      </c>
      <c r="B3">
        <v>6.5750386683402343E-2</v>
      </c>
      <c r="C3">
        <v>6.8010544678910614E-2</v>
      </c>
      <c r="D3">
        <v>6.5749468091504018E-2</v>
      </c>
      <c r="E3">
        <v>6.7955823214390004E-2</v>
      </c>
      <c r="F3">
        <v>6.6558644309175574E-2</v>
      </c>
      <c r="G3">
        <v>6.9852880297433417E-2</v>
      </c>
    </row>
    <row r="4" spans="1:7" x14ac:dyDescent="0.35">
      <c r="A4" t="s">
        <v>4</v>
      </c>
      <c r="B4">
        <v>0.1097353202838552</v>
      </c>
      <c r="C4">
        <v>0.113208645787229</v>
      </c>
      <c r="D4">
        <v>0.10982569264701671</v>
      </c>
      <c r="E4">
        <v>0.1132752581936316</v>
      </c>
      <c r="F4">
        <v>0.1091566223003012</v>
      </c>
      <c r="G4">
        <v>0.11313730372328221</v>
      </c>
    </row>
    <row r="5" spans="1:7" x14ac:dyDescent="0.35">
      <c r="A5" t="s">
        <v>8</v>
      </c>
      <c r="B5">
        <v>7.6000000000000012E-2</v>
      </c>
      <c r="C5">
        <v>7.9538447083430622E-2</v>
      </c>
      <c r="D5">
        <v>7.5999999999999998E-2</v>
      </c>
      <c r="E5">
        <v>7.9158181781070702E-2</v>
      </c>
      <c r="F5">
        <v>7.5999999999999998E-2</v>
      </c>
      <c r="G5">
        <v>8.6605013845180601E-2</v>
      </c>
    </row>
    <row r="6" spans="1:7" x14ac:dyDescent="0.35">
      <c r="A6" t="s">
        <v>5</v>
      </c>
      <c r="B6">
        <v>4.2271125390247848E-2</v>
      </c>
      <c r="C6">
        <v>4.3897031890474239E-2</v>
      </c>
      <c r="D6">
        <v>4.8141731851614668E-2</v>
      </c>
      <c r="E6">
        <v>4.9954720268492743E-2</v>
      </c>
      <c r="F6">
        <v>4.9438336572837638E-2</v>
      </c>
      <c r="G6">
        <v>5.2657311973579861E-2</v>
      </c>
    </row>
    <row r="7" spans="1:7" x14ac:dyDescent="0.35">
      <c r="A7" t="s">
        <v>7</v>
      </c>
      <c r="B7">
        <v>8.9836334807405924E-2</v>
      </c>
      <c r="C7">
        <v>9.6210842502721716E-2</v>
      </c>
      <c r="D7">
        <v>8.9831352474832732E-2</v>
      </c>
      <c r="E7">
        <v>9.5882240986987291E-2</v>
      </c>
      <c r="F7">
        <v>8.989947285378555E-2</v>
      </c>
      <c r="G7">
        <v>0.1023063730373257</v>
      </c>
    </row>
    <row r="8" spans="1:7" x14ac:dyDescent="0.35">
      <c r="A8" t="s">
        <v>14</v>
      </c>
      <c r="B8">
        <v>0.1</v>
      </c>
      <c r="C8">
        <v>0.1047130674412968</v>
      </c>
      <c r="D8">
        <v>9.9999999999999992E-2</v>
      </c>
      <c r="E8">
        <v>0.1047130674412968</v>
      </c>
      <c r="F8">
        <v>0.12437861</v>
      </c>
      <c r="G8">
        <v>0.1317198250228451</v>
      </c>
    </row>
    <row r="9" spans="1:7" x14ac:dyDescent="0.35">
      <c r="A9" t="s">
        <v>9</v>
      </c>
      <c r="B9">
        <v>0.124292</v>
      </c>
      <c r="C9">
        <v>0.1316228161059381</v>
      </c>
      <c r="D9">
        <v>0.12434334</v>
      </c>
      <c r="E9">
        <v>0.13168031937471489</v>
      </c>
      <c r="F9">
        <v>0.12437861</v>
      </c>
      <c r="G9">
        <v>0.1317198250228451</v>
      </c>
    </row>
    <row r="10" spans="1:7" x14ac:dyDescent="0.35">
      <c r="A10" t="s">
        <v>6</v>
      </c>
      <c r="B10">
        <v>0.16342472999999999</v>
      </c>
      <c r="C10">
        <v>0.17623882686866851</v>
      </c>
      <c r="D10">
        <v>0.16352912</v>
      </c>
      <c r="E10">
        <v>0.1763599704149181</v>
      </c>
      <c r="F10">
        <v>0.12437861</v>
      </c>
      <c r="G10">
        <v>0.1317198250228451</v>
      </c>
    </row>
    <row r="11" spans="1:7" x14ac:dyDescent="0.35">
      <c r="A11" t="s">
        <v>137</v>
      </c>
      <c r="B11">
        <v>0.1015216766058202</v>
      </c>
      <c r="C11">
        <v>0.106318480315636</v>
      </c>
      <c r="D11">
        <v>0.1027097043510372</v>
      </c>
      <c r="E11">
        <v>0.1075146684458623</v>
      </c>
      <c r="F11">
        <v>9.7430982056329218E-2</v>
      </c>
      <c r="G11">
        <v>0.10252461507960341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"/>
  <sheetViews>
    <sheetView workbookViewId="0">
      <selection activeCell="I20" sqref="I20"/>
    </sheetView>
  </sheetViews>
  <sheetFormatPr baseColWidth="10" defaultColWidth="8.7265625" defaultRowHeight="14.5" x14ac:dyDescent="0.35"/>
  <sheetData>
    <row r="1" spans="1:3" x14ac:dyDescent="0.35">
      <c r="A1" s="1" t="s">
        <v>84</v>
      </c>
      <c r="B1" s="1" t="s">
        <v>138</v>
      </c>
      <c r="C1" s="1" t="s">
        <v>139</v>
      </c>
    </row>
    <row r="2" spans="1:3" x14ac:dyDescent="0.35">
      <c r="A2" t="s">
        <v>1</v>
      </c>
      <c r="B2">
        <v>0.40185533009161067</v>
      </c>
      <c r="C2">
        <v>0.15259104441522969</v>
      </c>
    </row>
    <row r="3" spans="1:3" x14ac:dyDescent="0.35">
      <c r="A3" t="s">
        <v>2</v>
      </c>
      <c r="B3">
        <v>0.39887468037803081</v>
      </c>
      <c r="C3">
        <v>0.14806757473593701</v>
      </c>
    </row>
    <row r="4" spans="1:3" x14ac:dyDescent="0.35">
      <c r="A4" t="s">
        <v>3</v>
      </c>
      <c r="B4">
        <v>0.39738755809689752</v>
      </c>
      <c r="C4">
        <v>0.1456949841342344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4"/>
  <sheetViews>
    <sheetView tabSelected="1" topLeftCell="B1" workbookViewId="0">
      <selection activeCell="D4" sqref="D4"/>
    </sheetView>
  </sheetViews>
  <sheetFormatPr baseColWidth="10" defaultColWidth="8.7265625" defaultRowHeight="14.5" x14ac:dyDescent="0.35"/>
  <cols>
    <col min="1" max="1" width="20.54296875" bestFit="1" customWidth="1"/>
    <col min="2" max="2" width="28.26953125" bestFit="1" customWidth="1"/>
    <col min="3" max="3" width="21" bestFit="1" customWidth="1"/>
    <col min="4" max="4" width="27.08984375" bestFit="1" customWidth="1"/>
    <col min="5" max="5" width="19.7265625" bestFit="1" customWidth="1"/>
    <col min="6" max="6" width="11.453125" bestFit="1" customWidth="1"/>
  </cols>
  <sheetData>
    <row r="1" spans="1:9" x14ac:dyDescent="0.35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</row>
    <row r="2" spans="1:9" x14ac:dyDescent="0.35">
      <c r="A2" t="s">
        <v>9</v>
      </c>
      <c r="B2">
        <v>58852302.759999998</v>
      </c>
      <c r="C2">
        <v>866</v>
      </c>
      <c r="D2" s="18">
        <v>59047365.030000001</v>
      </c>
      <c r="E2">
        <v>840</v>
      </c>
      <c r="F2">
        <v>195062.27000000331</v>
      </c>
      <c r="G2">
        <v>-26</v>
      </c>
      <c r="H2">
        <v>3.3144373431821059E-3</v>
      </c>
      <c r="I2">
        <v>-3.0023094688221709E-2</v>
      </c>
    </row>
    <row r="3" spans="1:9" x14ac:dyDescent="0.35">
      <c r="A3" t="s">
        <v>6</v>
      </c>
      <c r="B3">
        <v>55372453.109999999</v>
      </c>
      <c r="C3">
        <v>9037</v>
      </c>
      <c r="D3" s="18">
        <v>52576604.149999999</v>
      </c>
      <c r="E3">
        <v>7045</v>
      </c>
      <c r="F3">
        <v>-2795848.9600000009</v>
      </c>
      <c r="G3">
        <v>-1992</v>
      </c>
      <c r="H3">
        <v>-5.0491694027821277E-2</v>
      </c>
      <c r="I3">
        <v>-0.22042713289808569</v>
      </c>
    </row>
    <row r="4" spans="1:9" x14ac:dyDescent="0.35">
      <c r="A4" t="s">
        <v>149</v>
      </c>
      <c r="B4">
        <v>114224755.87</v>
      </c>
      <c r="C4">
        <v>9903</v>
      </c>
      <c r="D4" s="12">
        <v>111623969.18000001</v>
      </c>
      <c r="E4">
        <v>7885</v>
      </c>
      <c r="F4">
        <v>-2600786.6899999981</v>
      </c>
      <c r="G4">
        <v>-2018</v>
      </c>
      <c r="H4">
        <v>-2.2769028221517679E-2</v>
      </c>
      <c r="I4">
        <v>-0.2037766333434313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"/>
  <sheetViews>
    <sheetView workbookViewId="0"/>
  </sheetViews>
  <sheetFormatPr baseColWidth="10" defaultColWidth="8.7265625" defaultRowHeight="14.5" x14ac:dyDescent="0.35"/>
  <cols>
    <col min="1" max="1" width="7.54296875" bestFit="1" customWidth="1"/>
    <col min="2" max="2" width="12.81640625" bestFit="1" customWidth="1"/>
  </cols>
  <sheetData>
    <row r="1" spans="1:3" x14ac:dyDescent="0.35">
      <c r="A1" s="1" t="s">
        <v>150</v>
      </c>
      <c r="B1" s="1" t="s">
        <v>151</v>
      </c>
      <c r="C1" s="1" t="s">
        <v>152</v>
      </c>
    </row>
    <row r="2" spans="1:3" x14ac:dyDescent="0.35">
      <c r="A2" t="s">
        <v>153</v>
      </c>
      <c r="B2">
        <v>101087709.38</v>
      </c>
      <c r="C2">
        <v>0.90560934289113404</v>
      </c>
    </row>
    <row r="3" spans="1:3" x14ac:dyDescent="0.35">
      <c r="A3" t="s">
        <v>154</v>
      </c>
      <c r="B3">
        <v>10536259.800000001</v>
      </c>
      <c r="C3">
        <v>9.4390657108865961E-2</v>
      </c>
    </row>
    <row r="4" spans="1:3" x14ac:dyDescent="0.35">
      <c r="A4" t="s">
        <v>149</v>
      </c>
      <c r="B4">
        <v>111623969.18000001</v>
      </c>
      <c r="C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baseColWidth="10" defaultColWidth="8.7265625" defaultRowHeight="14.5" x14ac:dyDescent="0.35"/>
  <sheetData>
    <row r="1" spans="1:4" x14ac:dyDescent="0.35">
      <c r="A1" s="1" t="s">
        <v>18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19</v>
      </c>
      <c r="B2">
        <v>0.61590927204255463</v>
      </c>
      <c r="C2">
        <v>0.61383583705847888</v>
      </c>
      <c r="D2">
        <v>0.61281848193705313</v>
      </c>
    </row>
    <row r="3" spans="1:4" x14ac:dyDescent="0.35">
      <c r="A3" t="s">
        <v>20</v>
      </c>
      <c r="B3">
        <v>0.38409072795744542</v>
      </c>
      <c r="C3">
        <v>0.38616416294152112</v>
      </c>
      <c r="D3">
        <v>0.38718151806294693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/>
  </sheetViews>
  <sheetFormatPr baseColWidth="10" defaultColWidth="8.7265625" defaultRowHeight="14.5" x14ac:dyDescent="0.35"/>
  <sheetData>
    <row r="1" spans="1:4" x14ac:dyDescent="0.35">
      <c r="A1" s="1" t="s">
        <v>21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22</v>
      </c>
      <c r="B2">
        <v>0.60864997515237296</v>
      </c>
      <c r="C2">
        <v>0.60847665724845501</v>
      </c>
      <c r="D2">
        <v>0.59220233644241649</v>
      </c>
    </row>
    <row r="3" spans="1:4" x14ac:dyDescent="0.35">
      <c r="A3" t="s">
        <v>23</v>
      </c>
      <c r="B3">
        <v>0.39135002484762699</v>
      </c>
      <c r="C3">
        <v>0.39152334275154499</v>
      </c>
      <c r="D3">
        <v>0.40779766355758351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baseColWidth="10" defaultColWidth="8.7265625" defaultRowHeight="14.5" x14ac:dyDescent="0.35"/>
  <sheetData>
    <row r="1" spans="1:4" x14ac:dyDescent="0.35">
      <c r="A1" s="1" t="s">
        <v>21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23</v>
      </c>
      <c r="B2">
        <v>1</v>
      </c>
      <c r="C2">
        <v>1</v>
      </c>
      <c r="D2">
        <v>1</v>
      </c>
    </row>
    <row r="3" spans="1:4" x14ac:dyDescent="0.35">
      <c r="A3" t="s">
        <v>22</v>
      </c>
      <c r="B3">
        <v>0</v>
      </c>
      <c r="C3">
        <v>0</v>
      </c>
      <c r="D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baseColWidth="10" defaultColWidth="8.7265625" defaultRowHeight="14.5" x14ac:dyDescent="0.35"/>
  <sheetData>
    <row r="1" spans="1:4" x14ac:dyDescent="0.35">
      <c r="A1" s="1" t="s">
        <v>24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25</v>
      </c>
      <c r="B2">
        <v>0.66011732362141107</v>
      </c>
      <c r="C2">
        <v>0.66008637249976077</v>
      </c>
      <c r="D2">
        <v>0.66008637249976077</v>
      </c>
    </row>
    <row r="3" spans="1:4" x14ac:dyDescent="0.35">
      <c r="A3" t="s">
        <v>26</v>
      </c>
      <c r="B3">
        <v>0.25174991845873251</v>
      </c>
      <c r="C3">
        <v>0.25177284384708909</v>
      </c>
      <c r="D3">
        <v>0.25177284384708909</v>
      </c>
    </row>
    <row r="4" spans="1:4" x14ac:dyDescent="0.35">
      <c r="A4" t="s">
        <v>27</v>
      </c>
      <c r="B4">
        <v>8.8132757919856475E-2</v>
      </c>
      <c r="C4">
        <v>8.8140783653150132E-2</v>
      </c>
      <c r="D4">
        <v>8.8140783653150132E-2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/>
  </sheetViews>
  <sheetFormatPr baseColWidth="10" defaultColWidth="8.7265625" defaultRowHeight="14.5" x14ac:dyDescent="0.35"/>
  <sheetData>
    <row r="1" spans="1:4" x14ac:dyDescent="0.35">
      <c r="A1" s="1" t="s">
        <v>24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27</v>
      </c>
      <c r="B2">
        <v>0.41725152017103101</v>
      </c>
      <c r="C2">
        <v>0.41520712506064889</v>
      </c>
      <c r="D2">
        <v>0.41352174908023781</v>
      </c>
    </row>
    <row r="3" spans="1:4" x14ac:dyDescent="0.35">
      <c r="A3" t="s">
        <v>25</v>
      </c>
      <c r="B3">
        <v>0.3094733513663378</v>
      </c>
      <c r="C3">
        <v>0.30942112217463369</v>
      </c>
      <c r="D3">
        <v>0.30877755496883857</v>
      </c>
    </row>
    <row r="4" spans="1:4" x14ac:dyDescent="0.35">
      <c r="A4" t="s">
        <v>26</v>
      </c>
      <c r="B4">
        <v>0.27327512846263119</v>
      </c>
      <c r="C4">
        <v>0.27537175276471743</v>
      </c>
      <c r="D4">
        <v>0.27770069595092362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topLeftCell="A2" workbookViewId="0">
      <selection activeCell="C19" sqref="C19"/>
    </sheetView>
  </sheetViews>
  <sheetFormatPr baseColWidth="10" defaultColWidth="8.7265625" defaultRowHeight="14.5" x14ac:dyDescent="0.35"/>
  <cols>
    <col min="1" max="1" width="17.7265625" style="7" bestFit="1" customWidth="1"/>
    <col min="2" max="2" width="15.54296875" bestFit="1" customWidth="1"/>
    <col min="3" max="3" width="11.6328125" bestFit="1" customWidth="1"/>
  </cols>
  <sheetData>
    <row r="1" spans="1:3" x14ac:dyDescent="0.35">
      <c r="A1" s="6" t="s">
        <v>28</v>
      </c>
      <c r="B1" s="1" t="s">
        <v>29</v>
      </c>
      <c r="C1" s="1" t="s">
        <v>30</v>
      </c>
    </row>
    <row r="2" spans="1:3" x14ac:dyDescent="0.35">
      <c r="A2" s="8">
        <v>45291</v>
      </c>
      <c r="B2" s="9">
        <v>7082672860.0804996</v>
      </c>
      <c r="C2" s="4">
        <v>0.23907333867658431</v>
      </c>
    </row>
    <row r="3" spans="1:3" x14ac:dyDescent="0.35">
      <c r="A3" s="8">
        <v>45657</v>
      </c>
      <c r="B3" s="9">
        <v>5863779534.0200005</v>
      </c>
      <c r="C3" s="4">
        <v>0.19792998747165819</v>
      </c>
    </row>
    <row r="4" spans="1:3" x14ac:dyDescent="0.35">
      <c r="A4" s="8">
        <v>46022</v>
      </c>
      <c r="B4" s="9">
        <v>1331872950</v>
      </c>
      <c r="C4" s="4">
        <v>4.4956941982198559E-2</v>
      </c>
    </row>
    <row r="5" spans="1:3" x14ac:dyDescent="0.35">
      <c r="A5" s="8">
        <v>46387</v>
      </c>
      <c r="B5" s="9">
        <v>3413258000</v>
      </c>
      <c r="C5" s="4">
        <v>0.1152134232295018</v>
      </c>
    </row>
    <row r="6" spans="1:3" x14ac:dyDescent="0.35">
      <c r="A6" s="8">
        <v>46752</v>
      </c>
      <c r="B6" s="9">
        <v>802934000</v>
      </c>
      <c r="C6" s="4">
        <v>2.71027782744102E-2</v>
      </c>
    </row>
    <row r="7" spans="1:3" x14ac:dyDescent="0.35">
      <c r="A7" s="8">
        <v>47118</v>
      </c>
      <c r="B7" s="9">
        <v>2844143000</v>
      </c>
      <c r="C7" s="4">
        <v>9.6003129908206461E-2</v>
      </c>
    </row>
    <row r="8" spans="1:3" x14ac:dyDescent="0.35">
      <c r="A8" s="8">
        <v>47483</v>
      </c>
      <c r="B8" s="9">
        <v>785710000</v>
      </c>
      <c r="C8" s="4">
        <v>2.6521387708064219E-2</v>
      </c>
    </row>
    <row r="9" spans="1:3" x14ac:dyDescent="0.35">
      <c r="A9" s="8">
        <v>47848</v>
      </c>
      <c r="B9" s="9">
        <v>3293370750</v>
      </c>
      <c r="C9" s="4">
        <v>0.111166667761831</v>
      </c>
    </row>
    <row r="10" spans="1:3" x14ac:dyDescent="0.35">
      <c r="A10" s="8">
        <v>48213</v>
      </c>
      <c r="B10" s="9">
        <v>798866250</v>
      </c>
      <c r="C10" s="4">
        <v>2.6965472684753099E-2</v>
      </c>
    </row>
    <row r="11" spans="1:3" x14ac:dyDescent="0.35">
      <c r="A11" s="8">
        <v>48579</v>
      </c>
      <c r="B11" s="9">
        <v>1252215500</v>
      </c>
      <c r="C11" s="4">
        <v>4.2268130441953773E-2</v>
      </c>
    </row>
    <row r="12" spans="1:3" x14ac:dyDescent="0.35">
      <c r="A12" s="8">
        <v>48944</v>
      </c>
      <c r="B12" s="9">
        <v>914668000</v>
      </c>
      <c r="C12" s="4">
        <v>3.0874323417240061E-2</v>
      </c>
    </row>
    <row r="13" spans="1:3" x14ac:dyDescent="0.35">
      <c r="A13" s="8">
        <v>52962</v>
      </c>
      <c r="B13" s="9">
        <v>1242032852.048068</v>
      </c>
      <c r="C13" s="4">
        <v>4.1924418443598239E-2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"/>
  <sheetViews>
    <sheetView topLeftCell="A7" workbookViewId="0">
      <selection activeCell="D26" sqref="D26"/>
    </sheetView>
  </sheetViews>
  <sheetFormatPr baseColWidth="10" defaultColWidth="8.7265625" defaultRowHeight="14.5" x14ac:dyDescent="0.35"/>
  <cols>
    <col min="1" max="1" width="6" bestFit="1" customWidth="1"/>
    <col min="2" max="2" width="19.453125" style="9" bestFit="1" customWidth="1"/>
    <col min="3" max="3" width="24.54296875" style="3" bestFit="1" customWidth="1"/>
    <col min="4" max="4" width="24.54296875" style="3" customWidth="1"/>
    <col min="5" max="5" width="21.1796875" style="9" bestFit="1" customWidth="1"/>
    <col min="6" max="6" width="26.26953125" style="3" bestFit="1" customWidth="1"/>
    <col min="7" max="7" width="26.26953125" style="3" customWidth="1"/>
    <col min="8" max="8" width="19.90625" style="9" bestFit="1" customWidth="1"/>
    <col min="9" max="9" width="25" bestFit="1" customWidth="1"/>
    <col min="10" max="10" width="25" customWidth="1"/>
    <col min="11" max="11" width="18.90625" bestFit="1" customWidth="1"/>
  </cols>
  <sheetData>
    <row r="1" spans="1:11" x14ac:dyDescent="0.35">
      <c r="A1" s="1" t="s">
        <v>31</v>
      </c>
      <c r="B1" s="10" t="s">
        <v>32</v>
      </c>
      <c r="C1" s="11" t="s">
        <v>33</v>
      </c>
      <c r="D1" s="11" t="s">
        <v>159</v>
      </c>
      <c r="E1" s="10" t="s">
        <v>34</v>
      </c>
      <c r="F1" s="11" t="s">
        <v>35</v>
      </c>
      <c r="G1" s="11" t="s">
        <v>160</v>
      </c>
      <c r="H1" s="10" t="s">
        <v>36</v>
      </c>
      <c r="I1" s="1" t="s">
        <v>37</v>
      </c>
      <c r="J1" s="14" t="s">
        <v>161</v>
      </c>
      <c r="K1" t="s">
        <v>158</v>
      </c>
    </row>
    <row r="2" spans="1:11" x14ac:dyDescent="0.35">
      <c r="A2" t="s">
        <v>38</v>
      </c>
      <c r="B2" s="9">
        <v>23250037978.745998</v>
      </c>
      <c r="C2" s="3">
        <v>0.79145051162804503</v>
      </c>
      <c r="D2" s="15">
        <f>C2*B2</f>
        <v>18401254453.649998</v>
      </c>
      <c r="E2" s="9">
        <v>23259286638.462002</v>
      </c>
      <c r="F2" s="3">
        <v>0.78859254758566655</v>
      </c>
      <c r="G2" s="15">
        <f>F2*E2</f>
        <v>18342100105.250004</v>
      </c>
      <c r="H2" s="9">
        <v>23339158865.394001</v>
      </c>
      <c r="I2" s="3">
        <v>0.78593597330613751</v>
      </c>
      <c r="J2" s="15">
        <f t="shared" ref="J2:J9" si="0">I2*H2</f>
        <v>18343084539.02</v>
      </c>
      <c r="K2" s="13">
        <f>H2</f>
        <v>23339158865.394001</v>
      </c>
    </row>
    <row r="3" spans="1:11" x14ac:dyDescent="0.35">
      <c r="A3" t="s">
        <v>39</v>
      </c>
      <c r="B3" s="9">
        <v>27125044308.536999</v>
      </c>
      <c r="C3" s="3">
        <v>0.43947629110131869</v>
      </c>
      <c r="D3" s="15">
        <f t="shared" ref="D3:D9" si="1">C3*B3</f>
        <v>11920813868.674774</v>
      </c>
      <c r="E3" s="9">
        <v>27135834411.539001</v>
      </c>
      <c r="F3" s="3">
        <v>0.43553633107624551</v>
      </c>
      <c r="G3" s="15">
        <f t="shared" ref="G3:G9" si="2">F3*E3</f>
        <v>11818641760.294226</v>
      </c>
      <c r="H3" s="9">
        <v>27229018676.292999</v>
      </c>
      <c r="I3" s="3">
        <v>0.43694459181509959</v>
      </c>
      <c r="J3" s="15">
        <f t="shared" si="0"/>
        <v>11897572451.038568</v>
      </c>
      <c r="K3" s="13">
        <f t="shared" ref="K3:K9" si="3">H3</f>
        <v>27229018676.292999</v>
      </c>
    </row>
    <row r="4" spans="1:11" x14ac:dyDescent="0.35">
      <c r="A4" t="s">
        <v>155</v>
      </c>
      <c r="B4" s="9">
        <v>13562522154.268499</v>
      </c>
      <c r="C4" s="3">
        <v>0.50740235322558735</v>
      </c>
      <c r="D4" s="15">
        <f t="shared" si="1"/>
        <v>6881655656.749999</v>
      </c>
      <c r="E4" s="9">
        <v>13567917205.769501</v>
      </c>
      <c r="F4" s="3">
        <v>0.51217806686239131</v>
      </c>
      <c r="G4" s="15">
        <f t="shared" si="2"/>
        <v>6949189605.8000011</v>
      </c>
      <c r="H4" s="9">
        <v>13614509338.1465</v>
      </c>
      <c r="I4" s="3">
        <v>0.51610966667981373</v>
      </c>
      <c r="J4" s="15">
        <f t="shared" si="0"/>
        <v>7026579876.5200014</v>
      </c>
      <c r="K4" s="13">
        <f t="shared" si="3"/>
        <v>13614509338.1465</v>
      </c>
    </row>
    <row r="5" spans="1:11" x14ac:dyDescent="0.35">
      <c r="A5" t="s">
        <v>156</v>
      </c>
      <c r="B5" s="9">
        <v>0</v>
      </c>
      <c r="C5" s="3">
        <v>0</v>
      </c>
      <c r="D5" s="15">
        <f t="shared" si="1"/>
        <v>0</v>
      </c>
      <c r="E5" s="9">
        <v>0</v>
      </c>
      <c r="F5" s="3">
        <v>0</v>
      </c>
      <c r="G5" s="15">
        <f t="shared" si="2"/>
        <v>0</v>
      </c>
      <c r="H5" s="9">
        <v>0</v>
      </c>
      <c r="I5" s="3">
        <v>0</v>
      </c>
      <c r="J5" s="15">
        <f t="shared" si="0"/>
        <v>0</v>
      </c>
      <c r="K5" s="13">
        <f t="shared" si="3"/>
        <v>0</v>
      </c>
    </row>
    <row r="6" spans="1:11" x14ac:dyDescent="0.35">
      <c r="A6" t="s">
        <v>157</v>
      </c>
      <c r="B6" s="9">
        <v>1937503164.8954999</v>
      </c>
      <c r="C6" s="3">
        <v>0</v>
      </c>
      <c r="D6" s="15">
        <f t="shared" si="1"/>
        <v>0</v>
      </c>
      <c r="E6" s="9">
        <v>1938273886.5385001</v>
      </c>
      <c r="F6" s="3">
        <v>0</v>
      </c>
      <c r="G6" s="15">
        <f t="shared" si="2"/>
        <v>0</v>
      </c>
      <c r="H6" s="9">
        <v>1944929905.4495001</v>
      </c>
      <c r="I6" s="3">
        <v>0</v>
      </c>
      <c r="J6" s="15">
        <f t="shared" si="0"/>
        <v>0</v>
      </c>
      <c r="K6" s="13">
        <f t="shared" si="3"/>
        <v>1944929905.4495001</v>
      </c>
    </row>
    <row r="7" spans="1:11" x14ac:dyDescent="0.35">
      <c r="A7" t="s">
        <v>40</v>
      </c>
      <c r="B7" s="9">
        <v>3875006329.7909999</v>
      </c>
      <c r="C7" s="3">
        <v>0</v>
      </c>
      <c r="D7" s="15">
        <f t="shared" si="1"/>
        <v>0</v>
      </c>
      <c r="E7" s="9">
        <v>3876547773.0770001</v>
      </c>
      <c r="F7" s="3">
        <v>0</v>
      </c>
      <c r="G7" s="15">
        <f t="shared" si="2"/>
        <v>0</v>
      </c>
      <c r="H7" s="9">
        <v>3889859810.8990002</v>
      </c>
      <c r="I7" s="3">
        <v>0</v>
      </c>
      <c r="J7" s="15">
        <f t="shared" si="0"/>
        <v>0</v>
      </c>
      <c r="K7" s="13">
        <f t="shared" si="3"/>
        <v>3889859810.8990002</v>
      </c>
    </row>
    <row r="8" spans="1:11" x14ac:dyDescent="0.35">
      <c r="A8" t="s">
        <v>41</v>
      </c>
      <c r="B8" s="9">
        <v>9687515824.4775009</v>
      </c>
      <c r="C8" s="3">
        <v>0</v>
      </c>
      <c r="D8" s="15">
        <f t="shared" si="1"/>
        <v>0</v>
      </c>
      <c r="E8" s="9">
        <v>9691369432.6924992</v>
      </c>
      <c r="F8" s="3">
        <v>0</v>
      </c>
      <c r="G8" s="15">
        <f t="shared" si="2"/>
        <v>0</v>
      </c>
      <c r="H8" s="9">
        <v>9724649527.2474995</v>
      </c>
      <c r="I8" s="3">
        <v>0</v>
      </c>
      <c r="J8" s="15">
        <f t="shared" si="0"/>
        <v>0</v>
      </c>
      <c r="K8" s="13">
        <f t="shared" si="3"/>
        <v>9724649527.2474995</v>
      </c>
    </row>
    <row r="9" spans="1:11" x14ac:dyDescent="0.35">
      <c r="A9" t="s">
        <v>42</v>
      </c>
      <c r="B9" s="9">
        <v>9687515824.4775009</v>
      </c>
      <c r="C9" s="3">
        <v>0</v>
      </c>
      <c r="D9" s="15">
        <f t="shared" si="1"/>
        <v>0</v>
      </c>
      <c r="E9" s="9">
        <v>9691369432.6924992</v>
      </c>
      <c r="F9" s="3">
        <v>0</v>
      </c>
      <c r="G9" s="15">
        <f t="shared" si="2"/>
        <v>0</v>
      </c>
      <c r="H9" s="9">
        <v>9724649527.2474995</v>
      </c>
      <c r="I9" s="3">
        <v>0</v>
      </c>
      <c r="J9" s="15">
        <f t="shared" si="0"/>
        <v>0</v>
      </c>
      <c r="K9" s="13">
        <f t="shared" si="3"/>
        <v>9724649527.2474995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distribución inversiones</vt:lpstr>
      <vt:lpstr>distribución moneda</vt:lpstr>
      <vt:lpstr>distribución sector</vt:lpstr>
      <vt:lpstr>distribución moneda nacional</vt:lpstr>
      <vt:lpstr>distribución moneda extranjera</vt:lpstr>
      <vt:lpstr>distribución por plazo mon. ext</vt:lpstr>
      <vt:lpstr>distribución por plazo mon. nac</vt:lpstr>
      <vt:lpstr>distribución vencimiento</vt:lpstr>
      <vt:lpstr>limites sector</vt:lpstr>
      <vt:lpstr>limites instrumento</vt:lpstr>
      <vt:lpstr>lim_emisor literal a</vt:lpstr>
      <vt:lpstr>lim_emisor literal b</vt:lpstr>
      <vt:lpstr>Distribucion saldo credito</vt:lpstr>
      <vt:lpstr>Dist. crédit personales</vt:lpstr>
      <vt:lpstr>Dist. crédit hipotecarios</vt:lpstr>
      <vt:lpstr>dist. tasa casos personales</vt:lpstr>
      <vt:lpstr>Dist por institución creditos</vt:lpstr>
      <vt:lpstr>Inversiones por mes</vt:lpstr>
      <vt:lpstr>Excedentes financieros</vt:lpstr>
      <vt:lpstr>Intereses financieros</vt:lpstr>
      <vt:lpstr>rentabilidad por rubro</vt:lpstr>
      <vt:lpstr>indice de concentración</vt:lpstr>
      <vt:lpstr>mora trimestral</vt:lpstr>
      <vt:lpstr>mora por instirucion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David Lopez Escoto</cp:lastModifiedBy>
  <dcterms:created xsi:type="dcterms:W3CDTF">2023-05-22T17:43:22Z</dcterms:created>
  <dcterms:modified xsi:type="dcterms:W3CDTF">2023-05-22T22:21:23Z</dcterms:modified>
</cp:coreProperties>
</file>