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Bebe\Desktop\Examen práctico\Examen 2021\"/>
    </mc:Choice>
  </mc:AlternateContent>
  <bookViews>
    <workbookView xWindow="0" yWindow="0" windowWidth="20490" windowHeight="7050" tabRatio="941" activeTab="2"/>
  </bookViews>
  <sheets>
    <sheet name="1.a" sheetId="1" r:id="rId1"/>
    <sheet name="1.b" sheetId="20" r:id="rId2"/>
    <sheet name="1.a.c" sheetId="2" r:id="rId3"/>
    <sheet name="1.d" sheetId="4" r:id="rId4"/>
    <sheet name="2.a" sheetId="5" r:id="rId5"/>
    <sheet name="2.a.frontera" sheetId="6" r:id="rId6"/>
    <sheet name="2.b" sheetId="7" r:id="rId7"/>
    <sheet name="3.a" sheetId="8" r:id="rId8"/>
    <sheet name="4.a" sheetId="9" r:id="rId9"/>
    <sheet name="3.a.b" sheetId="13" r:id="rId10"/>
    <sheet name="4.b.c" sheetId="14" r:id="rId11"/>
    <sheet name="Rendimientos" sheetId="19" r:id="rId12"/>
    <sheet name="4.d" sheetId="18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3" l="1"/>
  <c r="L2" i="20" l="1"/>
  <c r="J3" i="20"/>
  <c r="I3" i="20"/>
  <c r="H3" i="20"/>
  <c r="K2" i="20"/>
  <c r="J4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4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E242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7" i="20"/>
  <c r="G4" i="20"/>
  <c r="G5" i="20"/>
  <c r="G6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6" i="20"/>
  <c r="C237" i="20"/>
  <c r="C238" i="20"/>
  <c r="C239" i="20"/>
  <c r="C240" i="20"/>
  <c r="C241" i="20"/>
  <c r="C242" i="20"/>
  <c r="B242" i="20"/>
  <c r="B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E3" i="20"/>
  <c r="D3" i="20"/>
  <c r="C3" i="20"/>
  <c r="B3" i="20"/>
  <c r="W7" i="1"/>
  <c r="AI5" i="2"/>
  <c r="G17" i="13"/>
  <c r="G3" i="20" l="1"/>
  <c r="I2" i="14"/>
  <c r="C4" i="18"/>
  <c r="C5" i="18" s="1"/>
  <c r="D9" i="18"/>
  <c r="E9" i="18"/>
  <c r="F9" i="18"/>
  <c r="C9" i="18"/>
  <c r="F11" i="18"/>
  <c r="E11" i="18"/>
  <c r="D11" i="18"/>
  <c r="C11" i="18"/>
  <c r="F5" i="18"/>
  <c r="E5" i="18"/>
  <c r="D5" i="18"/>
  <c r="F4" i="18"/>
  <c r="E4" i="18"/>
  <c r="D4" i="18"/>
  <c r="M6" i="14"/>
  <c r="I4" i="14"/>
  <c r="C6" i="14"/>
  <c r="D6" i="14"/>
  <c r="E6" i="14"/>
  <c r="B6" i="14"/>
  <c r="I5" i="14" s="1"/>
  <c r="I6" i="14" s="1"/>
  <c r="L2" i="14"/>
  <c r="K2" i="14"/>
  <c r="J2" i="14"/>
  <c r="J3" i="14"/>
  <c r="I3" i="14"/>
  <c r="J3" i="19"/>
  <c r="C1" i="8" l="1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2" i="19"/>
  <c r="M123" i="19"/>
  <c r="M124" i="19"/>
  <c r="M125" i="19"/>
  <c r="M126" i="19"/>
  <c r="M127" i="19"/>
  <c r="M128" i="19"/>
  <c r="M129" i="19"/>
  <c r="M130" i="19"/>
  <c r="M131" i="19"/>
  <c r="M132" i="19"/>
  <c r="M133" i="19"/>
  <c r="M134" i="19"/>
  <c r="M135" i="19"/>
  <c r="M136" i="19"/>
  <c r="M137" i="19"/>
  <c r="M138" i="19"/>
  <c r="M139" i="19"/>
  <c r="M140" i="19"/>
  <c r="M141" i="19"/>
  <c r="M142" i="19"/>
  <c r="M143" i="19"/>
  <c r="M144" i="19"/>
  <c r="M145" i="19"/>
  <c r="M146" i="19"/>
  <c r="M147" i="19"/>
  <c r="M148" i="19"/>
  <c r="M149" i="19"/>
  <c r="M150" i="19"/>
  <c r="M151" i="19"/>
  <c r="M152" i="19"/>
  <c r="M153" i="19"/>
  <c r="M154" i="19"/>
  <c r="M155" i="19"/>
  <c r="M156" i="19"/>
  <c r="M157" i="19"/>
  <c r="M158" i="19"/>
  <c r="M159" i="19"/>
  <c r="M160" i="19"/>
  <c r="M161" i="19"/>
  <c r="M162" i="19"/>
  <c r="M163" i="19"/>
  <c r="M164" i="19"/>
  <c r="M165" i="19"/>
  <c r="M166" i="19"/>
  <c r="M167" i="19"/>
  <c r="M168" i="19"/>
  <c r="M169" i="19"/>
  <c r="M170" i="19"/>
  <c r="M171" i="19"/>
  <c r="M172" i="19"/>
  <c r="M173" i="19"/>
  <c r="M174" i="19"/>
  <c r="M175" i="19"/>
  <c r="M176" i="19"/>
  <c r="M177" i="19"/>
  <c r="M178" i="19"/>
  <c r="M179" i="19"/>
  <c r="M180" i="19"/>
  <c r="M181" i="19"/>
  <c r="M182" i="19"/>
  <c r="M183" i="19"/>
  <c r="M184" i="19"/>
  <c r="M185" i="19"/>
  <c r="M186" i="19"/>
  <c r="M187" i="19"/>
  <c r="M188" i="19"/>
  <c r="M189" i="19"/>
  <c r="M190" i="19"/>
  <c r="M191" i="19"/>
  <c r="M192" i="19"/>
  <c r="M193" i="19"/>
  <c r="M194" i="19"/>
  <c r="M195" i="19"/>
  <c r="M196" i="19"/>
  <c r="M197" i="19"/>
  <c r="M198" i="19"/>
  <c r="M199" i="19"/>
  <c r="M200" i="19"/>
  <c r="M201" i="19"/>
  <c r="M202" i="19"/>
  <c r="M203" i="19"/>
  <c r="M204" i="19"/>
  <c r="M205" i="19"/>
  <c r="M206" i="19"/>
  <c r="M207" i="19"/>
  <c r="M208" i="19"/>
  <c r="M209" i="19"/>
  <c r="M210" i="19"/>
  <c r="M211" i="19"/>
  <c r="M212" i="19"/>
  <c r="M213" i="19"/>
  <c r="M214" i="19"/>
  <c r="M215" i="19"/>
  <c r="M216" i="19"/>
  <c r="M217" i="19"/>
  <c r="M218" i="19"/>
  <c r="M219" i="19"/>
  <c r="M220" i="19"/>
  <c r="M221" i="19"/>
  <c r="M222" i="19"/>
  <c r="M223" i="19"/>
  <c r="M224" i="19"/>
  <c r="M225" i="19"/>
  <c r="M226" i="19"/>
  <c r="M227" i="19"/>
  <c r="M228" i="19"/>
  <c r="M229" i="19"/>
  <c r="M230" i="19"/>
  <c r="M231" i="19"/>
  <c r="M232" i="19"/>
  <c r="M233" i="19"/>
  <c r="M234" i="19"/>
  <c r="M235" i="19"/>
  <c r="M236" i="19"/>
  <c r="M237" i="19"/>
  <c r="M238" i="19"/>
  <c r="M239" i="19"/>
  <c r="M240" i="19"/>
  <c r="M241" i="19"/>
  <c r="M242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206" i="19"/>
  <c r="L207" i="19"/>
  <c r="L208" i="19"/>
  <c r="L209" i="19"/>
  <c r="L210" i="19"/>
  <c r="L211" i="19"/>
  <c r="L212" i="19"/>
  <c r="L213" i="19"/>
  <c r="L214" i="19"/>
  <c r="L215" i="19"/>
  <c r="L216" i="19"/>
  <c r="L217" i="19"/>
  <c r="L218" i="19"/>
  <c r="L219" i="19"/>
  <c r="L220" i="19"/>
  <c r="L221" i="19"/>
  <c r="L222" i="19"/>
  <c r="L223" i="19"/>
  <c r="L224" i="19"/>
  <c r="L225" i="19"/>
  <c r="L226" i="19"/>
  <c r="L227" i="19"/>
  <c r="L228" i="19"/>
  <c r="L229" i="19"/>
  <c r="L230" i="19"/>
  <c r="L231" i="19"/>
  <c r="L232" i="19"/>
  <c r="L233" i="19"/>
  <c r="L234" i="19"/>
  <c r="L235" i="19"/>
  <c r="L236" i="19"/>
  <c r="L237" i="19"/>
  <c r="L238" i="19"/>
  <c r="L239" i="19"/>
  <c r="L240" i="19"/>
  <c r="L241" i="19"/>
  <c r="L242" i="19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49" i="19"/>
  <c r="K50" i="19"/>
  <c r="K51" i="19"/>
  <c r="K52" i="19"/>
  <c r="K53" i="19"/>
  <c r="K54" i="19"/>
  <c r="K55" i="19"/>
  <c r="K56" i="19"/>
  <c r="K57" i="19"/>
  <c r="K58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K75" i="19"/>
  <c r="K76" i="19"/>
  <c r="K77" i="19"/>
  <c r="K78" i="19"/>
  <c r="K79" i="19"/>
  <c r="K80" i="19"/>
  <c r="K81" i="19"/>
  <c r="K82" i="19"/>
  <c r="K83" i="19"/>
  <c r="K84" i="19"/>
  <c r="K85" i="19"/>
  <c r="K86" i="19"/>
  <c r="K87" i="19"/>
  <c r="K88" i="19"/>
  <c r="K89" i="19"/>
  <c r="K90" i="19"/>
  <c r="K91" i="19"/>
  <c r="K92" i="19"/>
  <c r="K93" i="19"/>
  <c r="K94" i="19"/>
  <c r="K95" i="19"/>
  <c r="K96" i="19"/>
  <c r="K97" i="19"/>
  <c r="K98" i="19"/>
  <c r="K99" i="19"/>
  <c r="K100" i="19"/>
  <c r="K101" i="19"/>
  <c r="K102" i="19"/>
  <c r="K103" i="19"/>
  <c r="K104" i="19"/>
  <c r="K105" i="19"/>
  <c r="K106" i="19"/>
  <c r="K107" i="19"/>
  <c r="K108" i="19"/>
  <c r="K109" i="19"/>
  <c r="K110" i="19"/>
  <c r="K111" i="19"/>
  <c r="K112" i="19"/>
  <c r="K113" i="19"/>
  <c r="K114" i="19"/>
  <c r="K115" i="19"/>
  <c r="K116" i="19"/>
  <c r="K117" i="19"/>
  <c r="K118" i="19"/>
  <c r="K119" i="19"/>
  <c r="K120" i="19"/>
  <c r="K121" i="19"/>
  <c r="K122" i="19"/>
  <c r="K123" i="19"/>
  <c r="K124" i="19"/>
  <c r="K125" i="19"/>
  <c r="K126" i="19"/>
  <c r="K127" i="19"/>
  <c r="K128" i="19"/>
  <c r="K129" i="19"/>
  <c r="K130" i="19"/>
  <c r="K131" i="19"/>
  <c r="K132" i="19"/>
  <c r="K133" i="19"/>
  <c r="K134" i="19"/>
  <c r="K135" i="19"/>
  <c r="K136" i="19"/>
  <c r="K137" i="19"/>
  <c r="K138" i="19"/>
  <c r="K139" i="19"/>
  <c r="K140" i="19"/>
  <c r="K141" i="19"/>
  <c r="K142" i="19"/>
  <c r="K143" i="19"/>
  <c r="K144" i="19"/>
  <c r="K145" i="19"/>
  <c r="K146" i="19"/>
  <c r="K147" i="19"/>
  <c r="K148" i="19"/>
  <c r="K149" i="19"/>
  <c r="K150" i="19"/>
  <c r="K151" i="19"/>
  <c r="K152" i="19"/>
  <c r="K153" i="19"/>
  <c r="K154" i="19"/>
  <c r="K155" i="19"/>
  <c r="K156" i="19"/>
  <c r="K157" i="19"/>
  <c r="K158" i="19"/>
  <c r="K159" i="19"/>
  <c r="K160" i="19"/>
  <c r="K161" i="19"/>
  <c r="K162" i="19"/>
  <c r="K163" i="19"/>
  <c r="K164" i="19"/>
  <c r="K165" i="19"/>
  <c r="K166" i="19"/>
  <c r="K167" i="19"/>
  <c r="K168" i="19"/>
  <c r="K169" i="19"/>
  <c r="K170" i="19"/>
  <c r="K171" i="19"/>
  <c r="K172" i="19"/>
  <c r="K173" i="19"/>
  <c r="K174" i="19"/>
  <c r="K175" i="19"/>
  <c r="K176" i="19"/>
  <c r="K177" i="19"/>
  <c r="K178" i="19"/>
  <c r="K179" i="19"/>
  <c r="K180" i="19"/>
  <c r="K181" i="19"/>
  <c r="K182" i="19"/>
  <c r="K183" i="19"/>
  <c r="K184" i="19"/>
  <c r="K185" i="19"/>
  <c r="K186" i="19"/>
  <c r="K187" i="19"/>
  <c r="K188" i="19"/>
  <c r="K189" i="19"/>
  <c r="K190" i="19"/>
  <c r="K191" i="19"/>
  <c r="K192" i="19"/>
  <c r="K193" i="19"/>
  <c r="K194" i="19"/>
  <c r="K195" i="19"/>
  <c r="K196" i="19"/>
  <c r="K197" i="19"/>
  <c r="K198" i="19"/>
  <c r="K199" i="19"/>
  <c r="K200" i="19"/>
  <c r="K201" i="19"/>
  <c r="K202" i="19"/>
  <c r="K203" i="19"/>
  <c r="K204" i="19"/>
  <c r="K205" i="19"/>
  <c r="K206" i="19"/>
  <c r="K207" i="19"/>
  <c r="K208" i="19"/>
  <c r="K209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J51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64" i="19"/>
  <c r="J65" i="19"/>
  <c r="J66" i="19"/>
  <c r="J67" i="19"/>
  <c r="J68" i="19"/>
  <c r="J69" i="19"/>
  <c r="J70" i="19"/>
  <c r="J71" i="19"/>
  <c r="J72" i="19"/>
  <c r="J73" i="19"/>
  <c r="J74" i="19"/>
  <c r="J75" i="19"/>
  <c r="J76" i="19"/>
  <c r="J77" i="19"/>
  <c r="J78" i="19"/>
  <c r="J79" i="19"/>
  <c r="J80" i="19"/>
  <c r="J81" i="19"/>
  <c r="J82" i="19"/>
  <c r="J83" i="19"/>
  <c r="J84" i="19"/>
  <c r="J85" i="19"/>
  <c r="J86" i="19"/>
  <c r="J87" i="19"/>
  <c r="J88" i="19"/>
  <c r="J89" i="19"/>
  <c r="J90" i="19"/>
  <c r="J91" i="19"/>
  <c r="J92" i="19"/>
  <c r="J93" i="19"/>
  <c r="J94" i="19"/>
  <c r="J95" i="19"/>
  <c r="J96" i="19"/>
  <c r="J97" i="19"/>
  <c r="J98" i="19"/>
  <c r="J99" i="19"/>
  <c r="J100" i="19"/>
  <c r="J101" i="19"/>
  <c r="J102" i="19"/>
  <c r="J103" i="19"/>
  <c r="J104" i="19"/>
  <c r="J105" i="19"/>
  <c r="J106" i="19"/>
  <c r="J107" i="19"/>
  <c r="J108" i="19"/>
  <c r="J109" i="19"/>
  <c r="J110" i="19"/>
  <c r="J111" i="19"/>
  <c r="J112" i="19"/>
  <c r="J113" i="19"/>
  <c r="J114" i="19"/>
  <c r="J115" i="19"/>
  <c r="J116" i="19"/>
  <c r="J117" i="19"/>
  <c r="J118" i="19"/>
  <c r="J119" i="19"/>
  <c r="J120" i="19"/>
  <c r="J121" i="19"/>
  <c r="J122" i="19"/>
  <c r="J123" i="19"/>
  <c r="J124" i="19"/>
  <c r="J125" i="19"/>
  <c r="J126" i="19"/>
  <c r="J127" i="19"/>
  <c r="J128" i="19"/>
  <c r="J129" i="19"/>
  <c r="J130" i="19"/>
  <c r="J131" i="19"/>
  <c r="J132" i="19"/>
  <c r="J133" i="19"/>
  <c r="J134" i="19"/>
  <c r="J135" i="19"/>
  <c r="J136" i="19"/>
  <c r="J137" i="19"/>
  <c r="J138" i="19"/>
  <c r="J139" i="19"/>
  <c r="J140" i="19"/>
  <c r="J141" i="19"/>
  <c r="J142" i="19"/>
  <c r="J143" i="19"/>
  <c r="J144" i="19"/>
  <c r="J145" i="19"/>
  <c r="J146" i="19"/>
  <c r="J147" i="19"/>
  <c r="J148" i="19"/>
  <c r="J149" i="19"/>
  <c r="J150" i="19"/>
  <c r="J151" i="19"/>
  <c r="J152" i="19"/>
  <c r="J153" i="19"/>
  <c r="J154" i="19"/>
  <c r="J155" i="19"/>
  <c r="J156" i="19"/>
  <c r="J157" i="19"/>
  <c r="J158" i="19"/>
  <c r="J159" i="19"/>
  <c r="J160" i="19"/>
  <c r="J161" i="19"/>
  <c r="J162" i="19"/>
  <c r="J163" i="19"/>
  <c r="J164" i="19"/>
  <c r="J165" i="19"/>
  <c r="J166" i="19"/>
  <c r="J167" i="19"/>
  <c r="J168" i="19"/>
  <c r="J169" i="19"/>
  <c r="J170" i="19"/>
  <c r="J171" i="19"/>
  <c r="J172" i="19"/>
  <c r="J173" i="19"/>
  <c r="J174" i="19"/>
  <c r="J175" i="19"/>
  <c r="J176" i="19"/>
  <c r="J177" i="19"/>
  <c r="J178" i="19"/>
  <c r="J179" i="19"/>
  <c r="J180" i="19"/>
  <c r="J181" i="19"/>
  <c r="J182" i="19"/>
  <c r="J183" i="19"/>
  <c r="J184" i="19"/>
  <c r="J185" i="19"/>
  <c r="J186" i="19"/>
  <c r="J187" i="19"/>
  <c r="J188" i="19"/>
  <c r="J189" i="19"/>
  <c r="J190" i="19"/>
  <c r="J191" i="19"/>
  <c r="J192" i="19"/>
  <c r="J193" i="19"/>
  <c r="J194" i="19"/>
  <c r="J195" i="19"/>
  <c r="J196" i="19"/>
  <c r="J197" i="19"/>
  <c r="J198" i="19"/>
  <c r="J199" i="19"/>
  <c r="J200" i="19"/>
  <c r="J201" i="19"/>
  <c r="J202" i="19"/>
  <c r="J203" i="19"/>
  <c r="J204" i="19"/>
  <c r="J205" i="19"/>
  <c r="J206" i="19"/>
  <c r="J207" i="19"/>
  <c r="J208" i="19"/>
  <c r="J209" i="19"/>
  <c r="J210" i="19"/>
  <c r="J211" i="19"/>
  <c r="J212" i="19"/>
  <c r="J213" i="19"/>
  <c r="J214" i="19"/>
  <c r="J215" i="19"/>
  <c r="J216" i="19"/>
  <c r="J217" i="19"/>
  <c r="J218" i="19"/>
  <c r="J219" i="19"/>
  <c r="J220" i="19"/>
  <c r="J221" i="19"/>
  <c r="J222" i="19"/>
  <c r="J223" i="19"/>
  <c r="J224" i="19"/>
  <c r="J225" i="19"/>
  <c r="J226" i="19"/>
  <c r="J227" i="19"/>
  <c r="J228" i="19"/>
  <c r="J229" i="19"/>
  <c r="J230" i="19"/>
  <c r="J231" i="19"/>
  <c r="J232" i="19"/>
  <c r="J233" i="19"/>
  <c r="J234" i="19"/>
  <c r="J235" i="19"/>
  <c r="J236" i="19"/>
  <c r="J237" i="19"/>
  <c r="J238" i="19"/>
  <c r="J239" i="19"/>
  <c r="J240" i="19"/>
  <c r="J241" i="19"/>
  <c r="J242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I191" i="19"/>
  <c r="I192" i="19"/>
  <c r="I193" i="19"/>
  <c r="I194" i="19"/>
  <c r="I195" i="19"/>
  <c r="I196" i="19"/>
  <c r="I197" i="19"/>
  <c r="I198" i="19"/>
  <c r="I199" i="19"/>
  <c r="I200" i="19"/>
  <c r="I201" i="19"/>
  <c r="I202" i="19"/>
  <c r="I203" i="19"/>
  <c r="I204" i="19"/>
  <c r="I205" i="19"/>
  <c r="I206" i="19"/>
  <c r="I207" i="19"/>
  <c r="I208" i="19"/>
  <c r="I209" i="19"/>
  <c r="I210" i="19"/>
  <c r="I211" i="19"/>
  <c r="I212" i="19"/>
  <c r="I213" i="19"/>
  <c r="I214" i="19"/>
  <c r="I215" i="19"/>
  <c r="I216" i="19"/>
  <c r="I217" i="19"/>
  <c r="I218" i="19"/>
  <c r="I219" i="19"/>
  <c r="I220" i="19"/>
  <c r="I221" i="19"/>
  <c r="I222" i="19"/>
  <c r="I223" i="19"/>
  <c r="I224" i="19"/>
  <c r="I225" i="19"/>
  <c r="I226" i="19"/>
  <c r="I227" i="19"/>
  <c r="I228" i="19"/>
  <c r="I229" i="19"/>
  <c r="I230" i="19"/>
  <c r="I231" i="19"/>
  <c r="I232" i="19"/>
  <c r="I233" i="19"/>
  <c r="I234" i="19"/>
  <c r="I235" i="19"/>
  <c r="I236" i="19"/>
  <c r="I237" i="19"/>
  <c r="I238" i="19"/>
  <c r="I239" i="19"/>
  <c r="I240" i="19"/>
  <c r="I241" i="19"/>
  <c r="I242" i="19"/>
  <c r="I4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H236" i="19"/>
  <c r="H237" i="19"/>
  <c r="H238" i="19"/>
  <c r="H239" i="19"/>
  <c r="H240" i="19"/>
  <c r="H241" i="19"/>
  <c r="H242" i="19"/>
  <c r="H3" i="19"/>
  <c r="K3" i="19"/>
  <c r="L3" i="19"/>
  <c r="M3" i="19"/>
  <c r="I3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4" i="19"/>
  <c r="G5" i="19"/>
  <c r="G6" i="19"/>
  <c r="G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3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E3" i="19"/>
  <c r="D3" i="19"/>
  <c r="C4" i="19"/>
  <c r="C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3" i="19"/>
  <c r="F5" i="9"/>
  <c r="E5" i="9"/>
  <c r="C4" i="9"/>
  <c r="C5" i="9"/>
  <c r="E4" i="9"/>
  <c r="F4" i="9"/>
  <c r="E3" i="9"/>
  <c r="F3" i="9"/>
  <c r="C3" i="9"/>
  <c r="C2" i="9"/>
  <c r="E2" i="9"/>
  <c r="F2" i="9"/>
  <c r="N12" i="8"/>
  <c r="G16" i="13"/>
  <c r="G18" i="13"/>
  <c r="G15" i="13"/>
  <c r="E16" i="13"/>
  <c r="E14" i="13"/>
  <c r="B5" i="6"/>
  <c r="E15" i="13"/>
  <c r="E12" i="13"/>
  <c r="E11" i="13"/>
  <c r="K7" i="8"/>
  <c r="H7" i="13"/>
  <c r="H5" i="13"/>
  <c r="K6" i="8" a="1"/>
  <c r="K6" i="8" s="1"/>
  <c r="K5" i="8"/>
  <c r="AE7" i="2"/>
  <c r="AE6" i="2"/>
  <c r="AE4" i="2"/>
  <c r="AE5" i="2"/>
  <c r="AE3" i="2"/>
  <c r="E5" i="13"/>
  <c r="E3" i="13"/>
  <c r="E7" i="13" s="1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F245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7" i="8"/>
  <c r="C8" i="8"/>
  <c r="C9" i="8"/>
  <c r="C10" i="8"/>
  <c r="C11" i="8"/>
  <c r="C12" i="8"/>
  <c r="G6" i="8"/>
  <c r="F6" i="8"/>
  <c r="F1" i="8" s="1"/>
  <c r="E6" i="8"/>
  <c r="D6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E5" i="6"/>
  <c r="E4" i="6"/>
  <c r="K2" i="5"/>
  <c r="I2" i="5"/>
  <c r="B2" i="5"/>
  <c r="E3" i="5"/>
  <c r="E2" i="5"/>
  <c r="E4" i="5"/>
  <c r="K4" i="5" s="1"/>
  <c r="D5" i="5"/>
  <c r="C5" i="5"/>
  <c r="D3" i="5"/>
  <c r="B3" i="5"/>
  <c r="C4" i="5"/>
  <c r="C3" i="5"/>
  <c r="E5" i="5"/>
  <c r="K5" i="5" s="1"/>
  <c r="D4" i="5"/>
  <c r="D2" i="5"/>
  <c r="C2" i="5"/>
  <c r="B5" i="5"/>
  <c r="B4" i="5"/>
  <c r="Q9" i="4"/>
  <c r="O8" i="4"/>
  <c r="O7" i="4"/>
  <c r="Q6" i="4"/>
  <c r="O5" i="4"/>
  <c r="O4" i="4"/>
  <c r="R3" i="4"/>
  <c r="E7" i="4"/>
  <c r="J2" i="5" l="1"/>
  <c r="E1" i="8"/>
  <c r="D1" i="8"/>
  <c r="B1" i="8"/>
  <c r="J3" i="5"/>
  <c r="G1" i="8"/>
  <c r="B9" i="5" a="1"/>
  <c r="G21" i="13" l="1"/>
  <c r="B9" i="5"/>
  <c r="E9" i="5"/>
  <c r="E10" i="5"/>
  <c r="D10" i="5"/>
  <c r="B12" i="5"/>
  <c r="C12" i="5"/>
  <c r="D12" i="5"/>
  <c r="C9" i="5"/>
  <c r="D9" i="5"/>
  <c r="E11" i="5"/>
  <c r="B10" i="5"/>
  <c r="E6" i="13" s="1"/>
  <c r="C10" i="5"/>
  <c r="E12" i="5"/>
  <c r="B11" i="5"/>
  <c r="C11" i="5"/>
  <c r="D11" i="5"/>
  <c r="B3" i="6" l="1"/>
  <c r="N6" i="8" a="1"/>
  <c r="N6" i="8" l="1"/>
  <c r="N9" i="8"/>
  <c r="N7" i="8"/>
  <c r="N8" i="8"/>
  <c r="B6" i="6"/>
  <c r="O3" i="4" l="1"/>
  <c r="R11" i="4"/>
  <c r="E9" i="4"/>
  <c r="E8" i="4"/>
  <c r="I244" i="4"/>
  <c r="I82" i="4"/>
  <c r="I83" i="4"/>
  <c r="Q4" i="4" s="1"/>
  <c r="Q5" i="4" s="1"/>
  <c r="Q16" i="4" s="1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81" i="4"/>
  <c r="H79" i="4"/>
  <c r="E244" i="4"/>
  <c r="E10" i="4"/>
  <c r="E11" i="4"/>
  <c r="E12" i="4"/>
  <c r="P3" i="4" s="1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X19" i="2"/>
  <c r="Y19" i="2" s="1"/>
  <c r="L6" i="4"/>
  <c r="L7" i="4"/>
  <c r="M7" i="4" s="1"/>
  <c r="L8" i="4"/>
  <c r="M8" i="4" s="1"/>
  <c r="L9" i="4"/>
  <c r="M9" i="4" s="1"/>
  <c r="L10" i="4"/>
  <c r="M10" i="4" s="1"/>
  <c r="L11" i="4"/>
  <c r="M11" i="4" s="1"/>
  <c r="L12" i="4"/>
  <c r="M12" i="4" s="1"/>
  <c r="L13" i="4"/>
  <c r="M13" i="4" s="1"/>
  <c r="L14" i="4"/>
  <c r="M14" i="4" s="1"/>
  <c r="L15" i="4"/>
  <c r="M15" i="4" s="1"/>
  <c r="L16" i="4"/>
  <c r="M16" i="4" s="1"/>
  <c r="L17" i="4"/>
  <c r="M17" i="4" s="1"/>
  <c r="L18" i="4"/>
  <c r="M18" i="4" s="1"/>
  <c r="L19" i="4"/>
  <c r="M19" i="4" s="1"/>
  <c r="L20" i="4"/>
  <c r="M20" i="4" s="1"/>
  <c r="L21" i="4"/>
  <c r="M21" i="4" s="1"/>
  <c r="L22" i="4"/>
  <c r="M22" i="4" s="1"/>
  <c r="L23" i="4"/>
  <c r="M23" i="4" s="1"/>
  <c r="L24" i="4"/>
  <c r="M24" i="4" s="1"/>
  <c r="L25" i="4"/>
  <c r="M25" i="4" s="1"/>
  <c r="L26" i="4"/>
  <c r="M26" i="4" s="1"/>
  <c r="L27" i="4"/>
  <c r="M27" i="4" s="1"/>
  <c r="L28" i="4"/>
  <c r="M28" i="4" s="1"/>
  <c r="L29" i="4"/>
  <c r="M29" i="4" s="1"/>
  <c r="L30" i="4"/>
  <c r="M30" i="4" s="1"/>
  <c r="L31" i="4"/>
  <c r="M31" i="4" s="1"/>
  <c r="L32" i="4"/>
  <c r="M32" i="4" s="1"/>
  <c r="L33" i="4"/>
  <c r="M33" i="4" s="1"/>
  <c r="L34" i="4"/>
  <c r="M34" i="4" s="1"/>
  <c r="L35" i="4"/>
  <c r="M35" i="4" s="1"/>
  <c r="L36" i="4"/>
  <c r="M36" i="4" s="1"/>
  <c r="L37" i="4"/>
  <c r="M37" i="4" s="1"/>
  <c r="L38" i="4"/>
  <c r="M38" i="4" s="1"/>
  <c r="L39" i="4"/>
  <c r="M39" i="4" s="1"/>
  <c r="L40" i="4"/>
  <c r="M40" i="4" s="1"/>
  <c r="L41" i="4"/>
  <c r="M41" i="4" s="1"/>
  <c r="L42" i="4"/>
  <c r="M42" i="4" s="1"/>
  <c r="L43" i="4"/>
  <c r="M43" i="4" s="1"/>
  <c r="L44" i="4"/>
  <c r="M44" i="4" s="1"/>
  <c r="L45" i="4"/>
  <c r="M45" i="4" s="1"/>
  <c r="L46" i="4"/>
  <c r="M46" i="4" s="1"/>
  <c r="L47" i="4"/>
  <c r="M47" i="4" s="1"/>
  <c r="L48" i="4"/>
  <c r="M48" i="4" s="1"/>
  <c r="L49" i="4"/>
  <c r="M49" i="4" s="1"/>
  <c r="L50" i="4"/>
  <c r="M50" i="4" s="1"/>
  <c r="L51" i="4"/>
  <c r="M51" i="4" s="1"/>
  <c r="L52" i="4"/>
  <c r="M52" i="4" s="1"/>
  <c r="L53" i="4"/>
  <c r="M53" i="4" s="1"/>
  <c r="L54" i="4"/>
  <c r="M54" i="4" s="1"/>
  <c r="L55" i="4"/>
  <c r="M55" i="4" s="1"/>
  <c r="L56" i="4"/>
  <c r="M56" i="4" s="1"/>
  <c r="L57" i="4"/>
  <c r="M57" i="4" s="1"/>
  <c r="L58" i="4"/>
  <c r="M58" i="4" s="1"/>
  <c r="L59" i="4"/>
  <c r="M59" i="4" s="1"/>
  <c r="L60" i="4"/>
  <c r="M60" i="4" s="1"/>
  <c r="L61" i="4"/>
  <c r="M61" i="4" s="1"/>
  <c r="L62" i="4"/>
  <c r="M62" i="4" s="1"/>
  <c r="L63" i="4"/>
  <c r="M63" i="4" s="1"/>
  <c r="L64" i="4"/>
  <c r="M64" i="4" s="1"/>
  <c r="L65" i="4"/>
  <c r="M65" i="4" s="1"/>
  <c r="L66" i="4"/>
  <c r="M66" i="4" s="1"/>
  <c r="L67" i="4"/>
  <c r="M67" i="4" s="1"/>
  <c r="L68" i="4"/>
  <c r="M68" i="4" s="1"/>
  <c r="L69" i="4"/>
  <c r="M69" i="4" s="1"/>
  <c r="L70" i="4"/>
  <c r="M70" i="4" s="1"/>
  <c r="L71" i="4"/>
  <c r="M71" i="4" s="1"/>
  <c r="L72" i="4"/>
  <c r="M72" i="4" s="1"/>
  <c r="L73" i="4"/>
  <c r="M73" i="4" s="1"/>
  <c r="L74" i="4"/>
  <c r="M74" i="4" s="1"/>
  <c r="L75" i="4"/>
  <c r="M75" i="4" s="1"/>
  <c r="L76" i="4"/>
  <c r="M76" i="4" s="1"/>
  <c r="L77" i="4"/>
  <c r="M77" i="4" s="1"/>
  <c r="L78" i="4"/>
  <c r="M78" i="4" s="1"/>
  <c r="L79" i="4"/>
  <c r="M79" i="4" s="1"/>
  <c r="L80" i="4"/>
  <c r="M80" i="4" s="1"/>
  <c r="L81" i="4"/>
  <c r="M81" i="4" s="1"/>
  <c r="L82" i="4"/>
  <c r="M82" i="4" s="1"/>
  <c r="L83" i="4"/>
  <c r="M83" i="4" s="1"/>
  <c r="L84" i="4"/>
  <c r="M84" i="4" s="1"/>
  <c r="L85" i="4"/>
  <c r="M85" i="4" s="1"/>
  <c r="L86" i="4"/>
  <c r="M86" i="4" s="1"/>
  <c r="L87" i="4"/>
  <c r="M87" i="4" s="1"/>
  <c r="L88" i="4"/>
  <c r="M88" i="4" s="1"/>
  <c r="L89" i="4"/>
  <c r="M89" i="4" s="1"/>
  <c r="L90" i="4"/>
  <c r="M90" i="4" s="1"/>
  <c r="L91" i="4"/>
  <c r="M91" i="4" s="1"/>
  <c r="L92" i="4"/>
  <c r="M92" i="4" s="1"/>
  <c r="L93" i="4"/>
  <c r="M93" i="4" s="1"/>
  <c r="L94" i="4"/>
  <c r="M94" i="4" s="1"/>
  <c r="L95" i="4"/>
  <c r="M95" i="4" s="1"/>
  <c r="L96" i="4"/>
  <c r="M96" i="4" s="1"/>
  <c r="L97" i="4"/>
  <c r="M97" i="4" s="1"/>
  <c r="L98" i="4"/>
  <c r="M98" i="4" s="1"/>
  <c r="L99" i="4"/>
  <c r="M99" i="4" s="1"/>
  <c r="L100" i="4"/>
  <c r="M100" i="4" s="1"/>
  <c r="L101" i="4"/>
  <c r="M101" i="4" s="1"/>
  <c r="L102" i="4"/>
  <c r="M102" i="4" s="1"/>
  <c r="L103" i="4"/>
  <c r="M103" i="4" s="1"/>
  <c r="L104" i="4"/>
  <c r="M104" i="4" s="1"/>
  <c r="L105" i="4"/>
  <c r="M105" i="4" s="1"/>
  <c r="L106" i="4"/>
  <c r="M106" i="4" s="1"/>
  <c r="L107" i="4"/>
  <c r="M107" i="4" s="1"/>
  <c r="L108" i="4"/>
  <c r="M108" i="4" s="1"/>
  <c r="L109" i="4"/>
  <c r="M109" i="4" s="1"/>
  <c r="L110" i="4"/>
  <c r="M110" i="4" s="1"/>
  <c r="L111" i="4"/>
  <c r="M111" i="4" s="1"/>
  <c r="L112" i="4"/>
  <c r="M112" i="4" s="1"/>
  <c r="L113" i="4"/>
  <c r="M113" i="4" s="1"/>
  <c r="L114" i="4"/>
  <c r="M114" i="4" s="1"/>
  <c r="L115" i="4"/>
  <c r="M115" i="4" s="1"/>
  <c r="L116" i="4"/>
  <c r="M116" i="4" s="1"/>
  <c r="L117" i="4"/>
  <c r="M117" i="4" s="1"/>
  <c r="L118" i="4"/>
  <c r="M118" i="4" s="1"/>
  <c r="L119" i="4"/>
  <c r="M119" i="4" s="1"/>
  <c r="L120" i="4"/>
  <c r="M120" i="4" s="1"/>
  <c r="L121" i="4"/>
  <c r="M121" i="4" s="1"/>
  <c r="L122" i="4"/>
  <c r="M122" i="4" s="1"/>
  <c r="L123" i="4"/>
  <c r="M123" i="4" s="1"/>
  <c r="L124" i="4"/>
  <c r="M124" i="4" s="1"/>
  <c r="L125" i="4"/>
  <c r="M125" i="4" s="1"/>
  <c r="L126" i="4"/>
  <c r="M126" i="4" s="1"/>
  <c r="L127" i="4"/>
  <c r="M127" i="4" s="1"/>
  <c r="L128" i="4"/>
  <c r="M128" i="4" s="1"/>
  <c r="L129" i="4"/>
  <c r="M129" i="4" s="1"/>
  <c r="L130" i="4"/>
  <c r="M130" i="4" s="1"/>
  <c r="L131" i="4"/>
  <c r="M131" i="4" s="1"/>
  <c r="L132" i="4"/>
  <c r="M132" i="4" s="1"/>
  <c r="L133" i="4"/>
  <c r="M133" i="4" s="1"/>
  <c r="L134" i="4"/>
  <c r="M134" i="4" s="1"/>
  <c r="L135" i="4"/>
  <c r="M135" i="4" s="1"/>
  <c r="L136" i="4"/>
  <c r="M136" i="4" s="1"/>
  <c r="L137" i="4"/>
  <c r="M137" i="4" s="1"/>
  <c r="L138" i="4"/>
  <c r="M138" i="4" s="1"/>
  <c r="L139" i="4"/>
  <c r="M139" i="4" s="1"/>
  <c r="L140" i="4"/>
  <c r="M140" i="4" s="1"/>
  <c r="L141" i="4"/>
  <c r="M141" i="4" s="1"/>
  <c r="L142" i="4"/>
  <c r="M142" i="4" s="1"/>
  <c r="L143" i="4"/>
  <c r="M143" i="4" s="1"/>
  <c r="L144" i="4"/>
  <c r="M144" i="4" s="1"/>
  <c r="L145" i="4"/>
  <c r="M145" i="4" s="1"/>
  <c r="L146" i="4"/>
  <c r="M146" i="4" s="1"/>
  <c r="L147" i="4"/>
  <c r="M147" i="4" s="1"/>
  <c r="L148" i="4"/>
  <c r="M148" i="4" s="1"/>
  <c r="L149" i="4"/>
  <c r="M149" i="4" s="1"/>
  <c r="L150" i="4"/>
  <c r="M150" i="4" s="1"/>
  <c r="L151" i="4"/>
  <c r="M151" i="4" s="1"/>
  <c r="L152" i="4"/>
  <c r="M152" i="4" s="1"/>
  <c r="L153" i="4"/>
  <c r="M153" i="4" s="1"/>
  <c r="L154" i="4"/>
  <c r="M154" i="4" s="1"/>
  <c r="L155" i="4"/>
  <c r="M155" i="4" s="1"/>
  <c r="L156" i="4"/>
  <c r="M156" i="4" s="1"/>
  <c r="L157" i="4"/>
  <c r="M157" i="4" s="1"/>
  <c r="L158" i="4"/>
  <c r="M158" i="4" s="1"/>
  <c r="L159" i="4"/>
  <c r="M159" i="4" s="1"/>
  <c r="L160" i="4"/>
  <c r="M160" i="4" s="1"/>
  <c r="L161" i="4"/>
  <c r="M161" i="4" s="1"/>
  <c r="L162" i="4"/>
  <c r="M162" i="4" s="1"/>
  <c r="L163" i="4"/>
  <c r="M163" i="4" s="1"/>
  <c r="L164" i="4"/>
  <c r="M164" i="4" s="1"/>
  <c r="L165" i="4"/>
  <c r="M165" i="4" s="1"/>
  <c r="L166" i="4"/>
  <c r="M166" i="4" s="1"/>
  <c r="L167" i="4"/>
  <c r="M167" i="4" s="1"/>
  <c r="L168" i="4"/>
  <c r="M168" i="4" s="1"/>
  <c r="L169" i="4"/>
  <c r="M169" i="4" s="1"/>
  <c r="L170" i="4"/>
  <c r="M170" i="4" s="1"/>
  <c r="L171" i="4"/>
  <c r="M171" i="4" s="1"/>
  <c r="L172" i="4"/>
  <c r="M172" i="4" s="1"/>
  <c r="L173" i="4"/>
  <c r="M173" i="4" s="1"/>
  <c r="L174" i="4"/>
  <c r="M174" i="4" s="1"/>
  <c r="L175" i="4"/>
  <c r="M175" i="4" s="1"/>
  <c r="L176" i="4"/>
  <c r="M176" i="4" s="1"/>
  <c r="L177" i="4"/>
  <c r="M177" i="4" s="1"/>
  <c r="L178" i="4"/>
  <c r="M178" i="4" s="1"/>
  <c r="L179" i="4"/>
  <c r="M179" i="4" s="1"/>
  <c r="L180" i="4"/>
  <c r="M180" i="4" s="1"/>
  <c r="L181" i="4"/>
  <c r="M181" i="4" s="1"/>
  <c r="L182" i="4"/>
  <c r="M182" i="4" s="1"/>
  <c r="L183" i="4"/>
  <c r="M183" i="4" s="1"/>
  <c r="L184" i="4"/>
  <c r="M184" i="4" s="1"/>
  <c r="L185" i="4"/>
  <c r="M185" i="4" s="1"/>
  <c r="L186" i="4"/>
  <c r="M186" i="4" s="1"/>
  <c r="L187" i="4"/>
  <c r="M187" i="4" s="1"/>
  <c r="L188" i="4"/>
  <c r="M188" i="4" s="1"/>
  <c r="L189" i="4"/>
  <c r="M189" i="4" s="1"/>
  <c r="L190" i="4"/>
  <c r="M190" i="4" s="1"/>
  <c r="L191" i="4"/>
  <c r="M191" i="4" s="1"/>
  <c r="L192" i="4"/>
  <c r="M192" i="4" s="1"/>
  <c r="L193" i="4"/>
  <c r="M193" i="4" s="1"/>
  <c r="L194" i="4"/>
  <c r="M194" i="4" s="1"/>
  <c r="L195" i="4"/>
  <c r="M195" i="4" s="1"/>
  <c r="L196" i="4"/>
  <c r="M196" i="4" s="1"/>
  <c r="L197" i="4"/>
  <c r="M197" i="4" s="1"/>
  <c r="L198" i="4"/>
  <c r="M198" i="4" s="1"/>
  <c r="L199" i="4"/>
  <c r="M199" i="4" s="1"/>
  <c r="L200" i="4"/>
  <c r="M200" i="4" s="1"/>
  <c r="L201" i="4"/>
  <c r="M201" i="4" s="1"/>
  <c r="L202" i="4"/>
  <c r="M202" i="4" s="1"/>
  <c r="L203" i="4"/>
  <c r="M203" i="4" s="1"/>
  <c r="L204" i="4"/>
  <c r="M204" i="4" s="1"/>
  <c r="L205" i="4"/>
  <c r="M205" i="4" s="1"/>
  <c r="L206" i="4"/>
  <c r="M206" i="4" s="1"/>
  <c r="L207" i="4"/>
  <c r="M207" i="4" s="1"/>
  <c r="L208" i="4"/>
  <c r="M208" i="4" s="1"/>
  <c r="L209" i="4"/>
  <c r="M209" i="4" s="1"/>
  <c r="L210" i="4"/>
  <c r="M210" i="4" s="1"/>
  <c r="L211" i="4"/>
  <c r="M211" i="4" s="1"/>
  <c r="L212" i="4"/>
  <c r="M212" i="4" s="1"/>
  <c r="L213" i="4"/>
  <c r="M213" i="4" s="1"/>
  <c r="L214" i="4"/>
  <c r="M214" i="4" s="1"/>
  <c r="L215" i="4"/>
  <c r="M215" i="4" s="1"/>
  <c r="L216" i="4"/>
  <c r="M216" i="4" s="1"/>
  <c r="L217" i="4"/>
  <c r="M217" i="4" s="1"/>
  <c r="L218" i="4"/>
  <c r="M218" i="4" s="1"/>
  <c r="L219" i="4"/>
  <c r="M219" i="4" s="1"/>
  <c r="L220" i="4"/>
  <c r="M220" i="4" s="1"/>
  <c r="L221" i="4"/>
  <c r="M221" i="4" s="1"/>
  <c r="L222" i="4"/>
  <c r="M222" i="4" s="1"/>
  <c r="L223" i="4"/>
  <c r="M223" i="4" s="1"/>
  <c r="L224" i="4"/>
  <c r="M224" i="4" s="1"/>
  <c r="L225" i="4"/>
  <c r="M225" i="4" s="1"/>
  <c r="L226" i="4"/>
  <c r="M226" i="4" s="1"/>
  <c r="L227" i="4"/>
  <c r="M227" i="4" s="1"/>
  <c r="L228" i="4"/>
  <c r="M228" i="4" s="1"/>
  <c r="L229" i="4"/>
  <c r="M229" i="4" s="1"/>
  <c r="L230" i="4"/>
  <c r="M230" i="4" s="1"/>
  <c r="L231" i="4"/>
  <c r="M231" i="4" s="1"/>
  <c r="L232" i="4"/>
  <c r="M232" i="4" s="1"/>
  <c r="L233" i="4"/>
  <c r="M233" i="4" s="1"/>
  <c r="L234" i="4"/>
  <c r="M234" i="4" s="1"/>
  <c r="L235" i="4"/>
  <c r="M235" i="4" s="1"/>
  <c r="L236" i="4"/>
  <c r="M236" i="4" s="1"/>
  <c r="L237" i="4"/>
  <c r="M237" i="4" s="1"/>
  <c r="L238" i="4"/>
  <c r="M238" i="4" s="1"/>
  <c r="L239" i="4"/>
  <c r="M239" i="4" s="1"/>
  <c r="L240" i="4"/>
  <c r="M240" i="4" s="1"/>
  <c r="L241" i="4"/>
  <c r="M241" i="4" s="1"/>
  <c r="L242" i="4"/>
  <c r="M242" i="4" s="1"/>
  <c r="L243" i="4"/>
  <c r="M243" i="4" s="1"/>
  <c r="L244" i="4"/>
  <c r="M244" i="4" s="1"/>
  <c r="L5" i="4"/>
  <c r="Q3" i="4"/>
  <c r="Q7" i="4"/>
  <c r="O6" i="4"/>
  <c r="R15" i="4"/>
  <c r="R14" i="4" s="1"/>
  <c r="P15" i="4"/>
  <c r="P14" i="4" s="1"/>
  <c r="D5" i="4"/>
  <c r="P11" i="4"/>
  <c r="D244" i="4"/>
  <c r="H244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C5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78" i="4"/>
  <c r="C78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4" i="4"/>
  <c r="B4" i="4"/>
  <c r="C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C244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114" i="4"/>
  <c r="B115" i="4"/>
  <c r="B113" i="4"/>
  <c r="B112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6" i="4"/>
  <c r="B7" i="4"/>
  <c r="B5" i="4"/>
  <c r="AH5" i="2"/>
  <c r="AJ5" i="2"/>
  <c r="AK5" i="2"/>
  <c r="AH7" i="2"/>
  <c r="AI7" i="2"/>
  <c r="AJ7" i="2"/>
  <c r="AK7" i="2"/>
  <c r="AG7" i="2"/>
  <c r="AG5" i="2"/>
  <c r="S3" i="4" l="1"/>
  <c r="T11" i="4"/>
  <c r="T3" i="4"/>
  <c r="S4" i="4" s="1"/>
  <c r="S5" i="4" s="1"/>
  <c r="O9" i="4"/>
  <c r="O16" i="4" s="1"/>
  <c r="Q8" i="4"/>
  <c r="I12" i="2"/>
  <c r="J12" i="2"/>
  <c r="K12" i="2"/>
  <c r="L12" i="2"/>
  <c r="H12" i="2"/>
  <c r="M9" i="2"/>
  <c r="M11" i="2"/>
  <c r="M10" i="2"/>
  <c r="M3" i="2"/>
  <c r="M6" i="2"/>
  <c r="M7" i="2" s="1"/>
  <c r="M5" i="2"/>
  <c r="M4" i="2"/>
  <c r="M1" i="2"/>
  <c r="M12" i="2" s="1"/>
  <c r="L1" i="2"/>
  <c r="S8" i="4" l="1"/>
  <c r="S6" i="4"/>
  <c r="S7" i="4" s="1"/>
  <c r="S9" i="4" s="1"/>
  <c r="S16" i="4" s="1"/>
  <c r="T15" i="4"/>
  <c r="T14" i="4" s="1"/>
  <c r="M8" i="2"/>
  <c r="H1" i="2"/>
  <c r="K1" i="2"/>
  <c r="Q10" i="1"/>
  <c r="X20" i="2"/>
  <c r="Y26" i="2"/>
  <c r="X26" i="2"/>
  <c r="V26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3" i="2"/>
  <c r="AF21" i="2"/>
  <c r="AF22" i="2"/>
  <c r="AF24" i="2"/>
  <c r="AF20" i="2"/>
  <c r="AC20" i="2"/>
  <c r="V19" i="2"/>
  <c r="M19" i="2"/>
  <c r="Q19" i="2"/>
  <c r="Q8" i="1"/>
  <c r="AA19" i="2"/>
  <c r="AB19" i="2"/>
  <c r="AD20" i="2"/>
  <c r="Q7" i="1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O171" i="2"/>
  <c r="T171" i="2" s="1"/>
  <c r="O235" i="2"/>
  <c r="T235" i="2" s="1"/>
  <c r="M35" i="2"/>
  <c r="M40" i="2"/>
  <c r="M56" i="2"/>
  <c r="M59" i="2"/>
  <c r="O59" i="2" s="1"/>
  <c r="T59" i="2" s="1"/>
  <c r="M75" i="2"/>
  <c r="M83" i="2"/>
  <c r="M99" i="2"/>
  <c r="M104" i="2"/>
  <c r="M120" i="2"/>
  <c r="M123" i="2"/>
  <c r="R123" i="2" s="1"/>
  <c r="W123" i="2" s="1"/>
  <c r="M136" i="2"/>
  <c r="M147" i="2"/>
  <c r="O147" i="2" s="1"/>
  <c r="T147" i="2" s="1"/>
  <c r="M155" i="2"/>
  <c r="O155" i="2" s="1"/>
  <c r="T155" i="2" s="1"/>
  <c r="M156" i="2"/>
  <c r="M163" i="2"/>
  <c r="O163" i="2" s="1"/>
  <c r="T163" i="2" s="1"/>
  <c r="M164" i="2"/>
  <c r="M171" i="2"/>
  <c r="M172" i="2"/>
  <c r="M179" i="2"/>
  <c r="O179" i="2" s="1"/>
  <c r="T179" i="2" s="1"/>
  <c r="M180" i="2"/>
  <c r="M187" i="2"/>
  <c r="O187" i="2" s="1"/>
  <c r="T187" i="2" s="1"/>
  <c r="M188" i="2"/>
  <c r="M195" i="2"/>
  <c r="O195" i="2" s="1"/>
  <c r="T195" i="2" s="1"/>
  <c r="M196" i="2"/>
  <c r="M203" i="2"/>
  <c r="O203" i="2" s="1"/>
  <c r="T203" i="2" s="1"/>
  <c r="M204" i="2"/>
  <c r="M211" i="2"/>
  <c r="M212" i="2"/>
  <c r="M219" i="2"/>
  <c r="O219" i="2" s="1"/>
  <c r="T219" i="2" s="1"/>
  <c r="M220" i="2"/>
  <c r="M227" i="2"/>
  <c r="M228" i="2"/>
  <c r="M235" i="2"/>
  <c r="M236" i="2"/>
  <c r="M243" i="2"/>
  <c r="M244" i="2"/>
  <c r="M251" i="2"/>
  <c r="O251" i="2" s="1"/>
  <c r="T251" i="2" s="1"/>
  <c r="M252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K20" i="2"/>
  <c r="K21" i="2"/>
  <c r="M21" i="2" s="1"/>
  <c r="K22" i="2"/>
  <c r="K23" i="2"/>
  <c r="K24" i="2"/>
  <c r="M24" i="2" s="1"/>
  <c r="Q24" i="2" s="1"/>
  <c r="K25" i="2"/>
  <c r="K26" i="2"/>
  <c r="K27" i="2"/>
  <c r="M27" i="2" s="1"/>
  <c r="O27" i="2" s="1"/>
  <c r="T27" i="2" s="1"/>
  <c r="K28" i="2"/>
  <c r="K29" i="2"/>
  <c r="M29" i="2" s="1"/>
  <c r="K30" i="2"/>
  <c r="K31" i="2"/>
  <c r="K32" i="2"/>
  <c r="M32" i="2" s="1"/>
  <c r="K33" i="2"/>
  <c r="K34" i="2"/>
  <c r="K35" i="2"/>
  <c r="K36" i="2"/>
  <c r="K37" i="2"/>
  <c r="M37" i="2" s="1"/>
  <c r="K38" i="2"/>
  <c r="K39" i="2"/>
  <c r="K40" i="2"/>
  <c r="Q40" i="2" s="1"/>
  <c r="V40" i="2" s="1"/>
  <c r="K41" i="2"/>
  <c r="K42" i="2"/>
  <c r="K43" i="2"/>
  <c r="M43" i="2" s="1"/>
  <c r="K44" i="2"/>
  <c r="K45" i="2"/>
  <c r="M45" i="2" s="1"/>
  <c r="K46" i="2"/>
  <c r="K47" i="2"/>
  <c r="K48" i="2"/>
  <c r="M48" i="2" s="1"/>
  <c r="K49" i="2"/>
  <c r="K50" i="2"/>
  <c r="K51" i="2"/>
  <c r="M51" i="2" s="1"/>
  <c r="K52" i="2"/>
  <c r="K53" i="2"/>
  <c r="M53" i="2" s="1"/>
  <c r="K54" i="2"/>
  <c r="K55" i="2"/>
  <c r="K56" i="2"/>
  <c r="Q56" i="2" s="1"/>
  <c r="V56" i="2" s="1"/>
  <c r="K57" i="2"/>
  <c r="K58" i="2"/>
  <c r="K59" i="2"/>
  <c r="K60" i="2"/>
  <c r="K61" i="2"/>
  <c r="M61" i="2" s="1"/>
  <c r="K62" i="2"/>
  <c r="K63" i="2"/>
  <c r="K64" i="2"/>
  <c r="M64" i="2" s="1"/>
  <c r="K65" i="2"/>
  <c r="K66" i="2"/>
  <c r="K67" i="2"/>
  <c r="M67" i="2" s="1"/>
  <c r="K68" i="2"/>
  <c r="K69" i="2"/>
  <c r="M69" i="2" s="1"/>
  <c r="K70" i="2"/>
  <c r="K71" i="2"/>
  <c r="K72" i="2"/>
  <c r="M72" i="2" s="1"/>
  <c r="Q72" i="2" s="1"/>
  <c r="V72" i="2" s="1"/>
  <c r="K73" i="2"/>
  <c r="K74" i="2"/>
  <c r="K75" i="2"/>
  <c r="K76" i="2"/>
  <c r="K77" i="2"/>
  <c r="M77" i="2" s="1"/>
  <c r="K78" i="2"/>
  <c r="K79" i="2"/>
  <c r="K80" i="2"/>
  <c r="M80" i="2" s="1"/>
  <c r="K81" i="2"/>
  <c r="K82" i="2"/>
  <c r="K83" i="2"/>
  <c r="K84" i="2"/>
  <c r="K85" i="2"/>
  <c r="M85" i="2" s="1"/>
  <c r="K86" i="2"/>
  <c r="K87" i="2"/>
  <c r="K88" i="2"/>
  <c r="M88" i="2" s="1"/>
  <c r="Q88" i="2" s="1"/>
  <c r="V88" i="2" s="1"/>
  <c r="K89" i="2"/>
  <c r="K90" i="2"/>
  <c r="K91" i="2"/>
  <c r="M91" i="2" s="1"/>
  <c r="O91" i="2" s="1"/>
  <c r="T91" i="2" s="1"/>
  <c r="K92" i="2"/>
  <c r="K93" i="2"/>
  <c r="M93" i="2" s="1"/>
  <c r="K94" i="2"/>
  <c r="K95" i="2"/>
  <c r="K96" i="2"/>
  <c r="M96" i="2" s="1"/>
  <c r="K97" i="2"/>
  <c r="K98" i="2"/>
  <c r="K99" i="2"/>
  <c r="K100" i="2"/>
  <c r="K101" i="2"/>
  <c r="M101" i="2" s="1"/>
  <c r="K102" i="2"/>
  <c r="K103" i="2"/>
  <c r="K104" i="2"/>
  <c r="Q104" i="2" s="1"/>
  <c r="V104" i="2" s="1"/>
  <c r="K105" i="2"/>
  <c r="K106" i="2"/>
  <c r="K107" i="2"/>
  <c r="M107" i="2" s="1"/>
  <c r="K108" i="2"/>
  <c r="K109" i="2"/>
  <c r="M109" i="2" s="1"/>
  <c r="K110" i="2"/>
  <c r="K111" i="2"/>
  <c r="K112" i="2"/>
  <c r="M112" i="2" s="1"/>
  <c r="K113" i="2"/>
  <c r="K114" i="2"/>
  <c r="K115" i="2"/>
  <c r="M115" i="2" s="1"/>
  <c r="K116" i="2"/>
  <c r="K117" i="2"/>
  <c r="M117" i="2" s="1"/>
  <c r="K118" i="2"/>
  <c r="K119" i="2"/>
  <c r="K120" i="2"/>
  <c r="Q120" i="2" s="1"/>
  <c r="V120" i="2" s="1"/>
  <c r="K121" i="2"/>
  <c r="K122" i="2"/>
  <c r="K123" i="2"/>
  <c r="K124" i="2"/>
  <c r="K125" i="2"/>
  <c r="M125" i="2" s="1"/>
  <c r="K126" i="2"/>
  <c r="K127" i="2"/>
  <c r="K128" i="2"/>
  <c r="M128" i="2" s="1"/>
  <c r="K129" i="2"/>
  <c r="K130" i="2"/>
  <c r="K131" i="2"/>
  <c r="M131" i="2" s="1"/>
  <c r="K132" i="2"/>
  <c r="K133" i="2"/>
  <c r="M133" i="2" s="1"/>
  <c r="K134" i="2"/>
  <c r="K135" i="2"/>
  <c r="M135" i="2" s="1"/>
  <c r="R135" i="2" s="1"/>
  <c r="W135" i="2" s="1"/>
  <c r="K136" i="2"/>
  <c r="K137" i="2"/>
  <c r="K138" i="2"/>
  <c r="K139" i="2"/>
  <c r="K140" i="2"/>
  <c r="K141" i="2"/>
  <c r="M141" i="2" s="1"/>
  <c r="K142" i="2"/>
  <c r="M142" i="2" s="1"/>
  <c r="K143" i="2"/>
  <c r="K144" i="2"/>
  <c r="M144" i="2" s="1"/>
  <c r="K145" i="2"/>
  <c r="K146" i="2"/>
  <c r="K147" i="2"/>
  <c r="K148" i="2"/>
  <c r="K149" i="2"/>
  <c r="M149" i="2" s="1"/>
  <c r="K150" i="2"/>
  <c r="M150" i="2" s="1"/>
  <c r="K151" i="2"/>
  <c r="M151" i="2" s="1"/>
  <c r="K152" i="2"/>
  <c r="M152" i="2" s="1"/>
  <c r="K153" i="2"/>
  <c r="K154" i="2"/>
  <c r="K155" i="2"/>
  <c r="K156" i="2"/>
  <c r="K157" i="2"/>
  <c r="K158" i="2"/>
  <c r="M158" i="2" s="1"/>
  <c r="K159" i="2"/>
  <c r="M159" i="2" s="1"/>
  <c r="K160" i="2"/>
  <c r="K161" i="2"/>
  <c r="K162" i="2"/>
  <c r="K163" i="2"/>
  <c r="K164" i="2"/>
  <c r="K165" i="2"/>
  <c r="M165" i="2" s="1"/>
  <c r="K166" i="2"/>
  <c r="M166" i="2" s="1"/>
  <c r="K167" i="2"/>
  <c r="M167" i="2" s="1"/>
  <c r="K168" i="2"/>
  <c r="M168" i="2" s="1"/>
  <c r="K169" i="2"/>
  <c r="K170" i="2"/>
  <c r="K171" i="2"/>
  <c r="K172" i="2"/>
  <c r="K173" i="2"/>
  <c r="K174" i="2"/>
  <c r="M174" i="2" s="1"/>
  <c r="K175" i="2"/>
  <c r="M175" i="2" s="1"/>
  <c r="K176" i="2"/>
  <c r="K177" i="2"/>
  <c r="K178" i="2"/>
  <c r="M178" i="2" s="1"/>
  <c r="K179" i="2"/>
  <c r="K180" i="2"/>
  <c r="K181" i="2"/>
  <c r="M181" i="2" s="1"/>
  <c r="K182" i="2"/>
  <c r="K183" i="2"/>
  <c r="M183" i="2" s="1"/>
  <c r="K184" i="2"/>
  <c r="M184" i="2" s="1"/>
  <c r="K185" i="2"/>
  <c r="K186" i="2"/>
  <c r="M186" i="2" s="1"/>
  <c r="K187" i="2"/>
  <c r="K188" i="2"/>
  <c r="K189" i="2"/>
  <c r="K190" i="2"/>
  <c r="K191" i="2"/>
  <c r="M191" i="2" s="1"/>
  <c r="K192" i="2"/>
  <c r="K193" i="2"/>
  <c r="K194" i="2"/>
  <c r="M194" i="2" s="1"/>
  <c r="K195" i="2"/>
  <c r="K196" i="2"/>
  <c r="K197" i="2"/>
  <c r="M197" i="2" s="1"/>
  <c r="K198" i="2"/>
  <c r="K199" i="2"/>
  <c r="M199" i="2" s="1"/>
  <c r="K200" i="2"/>
  <c r="M200" i="2" s="1"/>
  <c r="O200" i="2" s="1"/>
  <c r="T200" i="2" s="1"/>
  <c r="K201" i="2"/>
  <c r="K202" i="2"/>
  <c r="M202" i="2" s="1"/>
  <c r="K203" i="2"/>
  <c r="K204" i="2"/>
  <c r="K205" i="2"/>
  <c r="K206" i="2"/>
  <c r="K207" i="2"/>
  <c r="M207" i="2" s="1"/>
  <c r="K208" i="2"/>
  <c r="K209" i="2"/>
  <c r="K210" i="2"/>
  <c r="M210" i="2" s="1"/>
  <c r="K211" i="2"/>
  <c r="K212" i="2"/>
  <c r="K213" i="2"/>
  <c r="M213" i="2" s="1"/>
  <c r="K214" i="2"/>
  <c r="K215" i="2"/>
  <c r="M215" i="2" s="1"/>
  <c r="K216" i="2"/>
  <c r="M216" i="2" s="1"/>
  <c r="K217" i="2"/>
  <c r="K218" i="2"/>
  <c r="M218" i="2" s="1"/>
  <c r="K219" i="2"/>
  <c r="K220" i="2"/>
  <c r="K221" i="2"/>
  <c r="K222" i="2"/>
  <c r="K223" i="2"/>
  <c r="M223" i="2" s="1"/>
  <c r="K224" i="2"/>
  <c r="K225" i="2"/>
  <c r="K226" i="2"/>
  <c r="M226" i="2" s="1"/>
  <c r="K227" i="2"/>
  <c r="K228" i="2"/>
  <c r="K229" i="2"/>
  <c r="M229" i="2" s="1"/>
  <c r="K230" i="2"/>
  <c r="K231" i="2"/>
  <c r="M231" i="2" s="1"/>
  <c r="K232" i="2"/>
  <c r="M232" i="2" s="1"/>
  <c r="K233" i="2"/>
  <c r="K234" i="2"/>
  <c r="M234" i="2" s="1"/>
  <c r="K235" i="2"/>
  <c r="K236" i="2"/>
  <c r="K237" i="2"/>
  <c r="K238" i="2"/>
  <c r="K239" i="2"/>
  <c r="M239" i="2" s="1"/>
  <c r="K240" i="2"/>
  <c r="K241" i="2"/>
  <c r="K242" i="2"/>
  <c r="M242" i="2" s="1"/>
  <c r="K243" i="2"/>
  <c r="K244" i="2"/>
  <c r="K245" i="2"/>
  <c r="M245" i="2" s="1"/>
  <c r="K246" i="2"/>
  <c r="K247" i="2"/>
  <c r="M247" i="2" s="1"/>
  <c r="K248" i="2"/>
  <c r="M248" i="2" s="1"/>
  <c r="K249" i="2"/>
  <c r="K250" i="2"/>
  <c r="M250" i="2" s="1"/>
  <c r="K251" i="2"/>
  <c r="K252" i="2"/>
  <c r="K253" i="2"/>
  <c r="K254" i="2"/>
  <c r="M254" i="2" s="1"/>
  <c r="K255" i="2"/>
  <c r="M255" i="2" s="1"/>
  <c r="K256" i="2"/>
  <c r="K257" i="2"/>
  <c r="K258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0" i="2"/>
  <c r="J19" i="2"/>
  <c r="K19" i="2"/>
  <c r="L19" i="2"/>
  <c r="I19" i="2"/>
  <c r="H19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0" i="2"/>
  <c r="V24" i="2" l="1"/>
  <c r="Q240" i="2"/>
  <c r="V240" i="2" s="1"/>
  <c r="Q224" i="2"/>
  <c r="V224" i="2" s="1"/>
  <c r="Q208" i="2"/>
  <c r="V208" i="2" s="1"/>
  <c r="Q176" i="2"/>
  <c r="V176" i="2" s="1"/>
  <c r="Q160" i="2"/>
  <c r="V160" i="2" s="1"/>
  <c r="M256" i="2"/>
  <c r="Q256" i="2" s="1"/>
  <c r="V256" i="2" s="1"/>
  <c r="M240" i="2"/>
  <c r="M224" i="2"/>
  <c r="M208" i="2"/>
  <c r="N208" i="2" s="1"/>
  <c r="S208" i="2" s="1"/>
  <c r="M192" i="2"/>
  <c r="Q192" i="2" s="1"/>
  <c r="V192" i="2" s="1"/>
  <c r="M176" i="2"/>
  <c r="M160" i="2"/>
  <c r="O250" i="2"/>
  <c r="T250" i="2" s="1"/>
  <c r="P250" i="2"/>
  <c r="U250" i="2" s="1"/>
  <c r="N250" i="2"/>
  <c r="S250" i="2" s="1"/>
  <c r="R250" i="2"/>
  <c r="W250" i="2" s="1"/>
  <c r="O234" i="2"/>
  <c r="T234" i="2" s="1"/>
  <c r="P234" i="2"/>
  <c r="U234" i="2" s="1"/>
  <c r="N234" i="2"/>
  <c r="S234" i="2" s="1"/>
  <c r="R234" i="2"/>
  <c r="W234" i="2" s="1"/>
  <c r="O218" i="2"/>
  <c r="T218" i="2" s="1"/>
  <c r="P218" i="2"/>
  <c r="U218" i="2" s="1"/>
  <c r="N218" i="2"/>
  <c r="S218" i="2" s="1"/>
  <c r="R218" i="2"/>
  <c r="W218" i="2" s="1"/>
  <c r="O202" i="2"/>
  <c r="T202" i="2" s="1"/>
  <c r="P202" i="2"/>
  <c r="U202" i="2" s="1"/>
  <c r="N202" i="2"/>
  <c r="S202" i="2" s="1"/>
  <c r="R202" i="2"/>
  <c r="W202" i="2" s="1"/>
  <c r="O186" i="2"/>
  <c r="T186" i="2" s="1"/>
  <c r="P186" i="2"/>
  <c r="U186" i="2" s="1"/>
  <c r="N186" i="2"/>
  <c r="S186" i="2" s="1"/>
  <c r="R186" i="2"/>
  <c r="W186" i="2" s="1"/>
  <c r="O174" i="2"/>
  <c r="T174" i="2" s="1"/>
  <c r="P174" i="2"/>
  <c r="U174" i="2" s="1"/>
  <c r="N174" i="2"/>
  <c r="S174" i="2" s="1"/>
  <c r="R174" i="2"/>
  <c r="W174" i="2" s="1"/>
  <c r="O158" i="2"/>
  <c r="T158" i="2" s="1"/>
  <c r="P158" i="2"/>
  <c r="U158" i="2" s="1"/>
  <c r="N158" i="2"/>
  <c r="S158" i="2" s="1"/>
  <c r="R158" i="2"/>
  <c r="W158" i="2" s="1"/>
  <c r="R150" i="2"/>
  <c r="W150" i="2" s="1"/>
  <c r="O150" i="2"/>
  <c r="T150" i="2" s="1"/>
  <c r="P150" i="2"/>
  <c r="U150" i="2" s="1"/>
  <c r="N150" i="2"/>
  <c r="S150" i="2" s="1"/>
  <c r="O245" i="2"/>
  <c r="T245" i="2" s="1"/>
  <c r="R245" i="2"/>
  <c r="W245" i="2" s="1"/>
  <c r="P245" i="2"/>
  <c r="U245" i="2" s="1"/>
  <c r="N245" i="2"/>
  <c r="S245" i="2" s="1"/>
  <c r="O229" i="2"/>
  <c r="T229" i="2" s="1"/>
  <c r="R229" i="2"/>
  <c r="W229" i="2" s="1"/>
  <c r="P229" i="2"/>
  <c r="U229" i="2" s="1"/>
  <c r="N229" i="2"/>
  <c r="S229" i="2" s="1"/>
  <c r="O213" i="2"/>
  <c r="T213" i="2" s="1"/>
  <c r="R213" i="2"/>
  <c r="W213" i="2" s="1"/>
  <c r="P213" i="2"/>
  <c r="U213" i="2" s="1"/>
  <c r="N213" i="2"/>
  <c r="S213" i="2" s="1"/>
  <c r="O197" i="2"/>
  <c r="T197" i="2" s="1"/>
  <c r="R197" i="2"/>
  <c r="W197" i="2" s="1"/>
  <c r="P197" i="2"/>
  <c r="U197" i="2" s="1"/>
  <c r="N197" i="2"/>
  <c r="S197" i="2" s="1"/>
  <c r="O165" i="2"/>
  <c r="T165" i="2" s="1"/>
  <c r="R165" i="2"/>
  <c r="W165" i="2" s="1"/>
  <c r="P165" i="2"/>
  <c r="U165" i="2" s="1"/>
  <c r="N165" i="2"/>
  <c r="S165" i="2" s="1"/>
  <c r="R128" i="2"/>
  <c r="W128" i="2" s="1"/>
  <c r="P128" i="2"/>
  <c r="U128" i="2" s="1"/>
  <c r="N128" i="2"/>
  <c r="S128" i="2" s="1"/>
  <c r="O128" i="2"/>
  <c r="T128" i="2" s="1"/>
  <c r="R112" i="2"/>
  <c r="W112" i="2" s="1"/>
  <c r="P112" i="2"/>
  <c r="U112" i="2" s="1"/>
  <c r="N112" i="2"/>
  <c r="S112" i="2" s="1"/>
  <c r="O112" i="2"/>
  <c r="T112" i="2" s="1"/>
  <c r="R96" i="2"/>
  <c r="W96" i="2" s="1"/>
  <c r="P96" i="2"/>
  <c r="U96" i="2" s="1"/>
  <c r="N96" i="2"/>
  <c r="S96" i="2" s="1"/>
  <c r="O96" i="2"/>
  <c r="T96" i="2" s="1"/>
  <c r="R80" i="2"/>
  <c r="W80" i="2" s="1"/>
  <c r="P80" i="2"/>
  <c r="U80" i="2" s="1"/>
  <c r="N80" i="2"/>
  <c r="S80" i="2" s="1"/>
  <c r="O80" i="2"/>
  <c r="T80" i="2" s="1"/>
  <c r="R64" i="2"/>
  <c r="W64" i="2" s="1"/>
  <c r="P64" i="2"/>
  <c r="U64" i="2" s="1"/>
  <c r="N64" i="2"/>
  <c r="S64" i="2" s="1"/>
  <c r="O64" i="2"/>
  <c r="T64" i="2" s="1"/>
  <c r="R48" i="2"/>
  <c r="W48" i="2" s="1"/>
  <c r="P48" i="2"/>
  <c r="U48" i="2" s="1"/>
  <c r="N48" i="2"/>
  <c r="S48" i="2" s="1"/>
  <c r="O48" i="2"/>
  <c r="T48" i="2" s="1"/>
  <c r="R32" i="2"/>
  <c r="W32" i="2" s="1"/>
  <c r="P32" i="2"/>
  <c r="U32" i="2" s="1"/>
  <c r="N32" i="2"/>
  <c r="S32" i="2" s="1"/>
  <c r="O32" i="2"/>
  <c r="T32" i="2" s="1"/>
  <c r="O254" i="2"/>
  <c r="T254" i="2" s="1"/>
  <c r="P254" i="2"/>
  <c r="U254" i="2" s="1"/>
  <c r="N254" i="2"/>
  <c r="S254" i="2" s="1"/>
  <c r="R254" i="2"/>
  <c r="W254" i="2" s="1"/>
  <c r="O242" i="2"/>
  <c r="T242" i="2" s="1"/>
  <c r="P242" i="2"/>
  <c r="U242" i="2" s="1"/>
  <c r="N242" i="2"/>
  <c r="S242" i="2" s="1"/>
  <c r="R242" i="2"/>
  <c r="W242" i="2" s="1"/>
  <c r="O226" i="2"/>
  <c r="T226" i="2" s="1"/>
  <c r="P226" i="2"/>
  <c r="U226" i="2" s="1"/>
  <c r="N226" i="2"/>
  <c r="S226" i="2" s="1"/>
  <c r="R226" i="2"/>
  <c r="W226" i="2" s="1"/>
  <c r="O210" i="2"/>
  <c r="T210" i="2" s="1"/>
  <c r="P210" i="2"/>
  <c r="U210" i="2" s="1"/>
  <c r="N210" i="2"/>
  <c r="S210" i="2" s="1"/>
  <c r="R210" i="2"/>
  <c r="W210" i="2" s="1"/>
  <c r="O194" i="2"/>
  <c r="T194" i="2" s="1"/>
  <c r="P194" i="2"/>
  <c r="U194" i="2" s="1"/>
  <c r="N194" i="2"/>
  <c r="S194" i="2" s="1"/>
  <c r="R194" i="2"/>
  <c r="W194" i="2" s="1"/>
  <c r="O178" i="2"/>
  <c r="T178" i="2" s="1"/>
  <c r="P178" i="2"/>
  <c r="U178" i="2" s="1"/>
  <c r="N178" i="2"/>
  <c r="S178" i="2" s="1"/>
  <c r="R178" i="2"/>
  <c r="W178" i="2" s="1"/>
  <c r="O166" i="2"/>
  <c r="T166" i="2" s="1"/>
  <c r="P166" i="2"/>
  <c r="U166" i="2" s="1"/>
  <c r="N166" i="2"/>
  <c r="S166" i="2" s="1"/>
  <c r="R166" i="2"/>
  <c r="W166" i="2" s="1"/>
  <c r="R142" i="2"/>
  <c r="W142" i="2" s="1"/>
  <c r="O142" i="2"/>
  <c r="T142" i="2" s="1"/>
  <c r="P142" i="2"/>
  <c r="U142" i="2" s="1"/>
  <c r="N142" i="2"/>
  <c r="S142" i="2" s="1"/>
  <c r="Q237" i="2"/>
  <c r="V237" i="2" s="1"/>
  <c r="O181" i="2"/>
  <c r="T181" i="2" s="1"/>
  <c r="R181" i="2"/>
  <c r="W181" i="2" s="1"/>
  <c r="P181" i="2"/>
  <c r="U181" i="2" s="1"/>
  <c r="N181" i="2"/>
  <c r="S181" i="2" s="1"/>
  <c r="Q206" i="2"/>
  <c r="V206" i="2" s="1"/>
  <c r="Q198" i="2"/>
  <c r="V198" i="2" s="1"/>
  <c r="M138" i="2"/>
  <c r="Q130" i="2"/>
  <c r="V130" i="2" s="1"/>
  <c r="M130" i="2"/>
  <c r="M122" i="2"/>
  <c r="Q122" i="2" s="1"/>
  <c r="V122" i="2" s="1"/>
  <c r="M110" i="2"/>
  <c r="Q110" i="2" s="1"/>
  <c r="V110" i="2" s="1"/>
  <c r="M102" i="2"/>
  <c r="M98" i="2"/>
  <c r="Q98" i="2" s="1"/>
  <c r="V98" i="2" s="1"/>
  <c r="M90" i="2"/>
  <c r="M78" i="2"/>
  <c r="Q78" i="2" s="1"/>
  <c r="V78" i="2" s="1"/>
  <c r="M70" i="2"/>
  <c r="Q70" i="2" s="1"/>
  <c r="V70" i="2" s="1"/>
  <c r="Q62" i="2"/>
  <c r="V62" i="2" s="1"/>
  <c r="M62" i="2"/>
  <c r="M54" i="2"/>
  <c r="M42" i="2"/>
  <c r="Q42" i="2" s="1"/>
  <c r="V42" i="2" s="1"/>
  <c r="M34" i="2"/>
  <c r="Q34" i="2" s="1"/>
  <c r="V34" i="2" s="1"/>
  <c r="M22" i="2"/>
  <c r="Q22" i="2" s="1"/>
  <c r="V22" i="2" s="1"/>
  <c r="R256" i="2"/>
  <c r="W256" i="2" s="1"/>
  <c r="R248" i="2"/>
  <c r="W248" i="2" s="1"/>
  <c r="P248" i="2"/>
  <c r="U248" i="2" s="1"/>
  <c r="N248" i="2"/>
  <c r="S248" i="2" s="1"/>
  <c r="R240" i="2"/>
  <c r="W240" i="2" s="1"/>
  <c r="P240" i="2"/>
  <c r="U240" i="2" s="1"/>
  <c r="N240" i="2"/>
  <c r="S240" i="2" s="1"/>
  <c r="R232" i="2"/>
  <c r="W232" i="2" s="1"/>
  <c r="P232" i="2"/>
  <c r="U232" i="2" s="1"/>
  <c r="N232" i="2"/>
  <c r="S232" i="2" s="1"/>
  <c r="R224" i="2"/>
  <c r="W224" i="2" s="1"/>
  <c r="P224" i="2"/>
  <c r="U224" i="2" s="1"/>
  <c r="N224" i="2"/>
  <c r="S224" i="2" s="1"/>
  <c r="R212" i="2"/>
  <c r="W212" i="2" s="1"/>
  <c r="P212" i="2"/>
  <c r="U212" i="2" s="1"/>
  <c r="N212" i="2"/>
  <c r="S212" i="2" s="1"/>
  <c r="O212" i="2"/>
  <c r="T212" i="2" s="1"/>
  <c r="R204" i="2"/>
  <c r="W204" i="2" s="1"/>
  <c r="P204" i="2"/>
  <c r="U204" i="2" s="1"/>
  <c r="N204" i="2"/>
  <c r="S204" i="2" s="1"/>
  <c r="O204" i="2"/>
  <c r="T204" i="2" s="1"/>
  <c r="R196" i="2"/>
  <c r="W196" i="2" s="1"/>
  <c r="P196" i="2"/>
  <c r="U196" i="2" s="1"/>
  <c r="N196" i="2"/>
  <c r="S196" i="2" s="1"/>
  <c r="O196" i="2"/>
  <c r="T196" i="2" s="1"/>
  <c r="R188" i="2"/>
  <c r="W188" i="2" s="1"/>
  <c r="P188" i="2"/>
  <c r="U188" i="2" s="1"/>
  <c r="N188" i="2"/>
  <c r="S188" i="2" s="1"/>
  <c r="O188" i="2"/>
  <c r="T188" i="2" s="1"/>
  <c r="R180" i="2"/>
  <c r="W180" i="2" s="1"/>
  <c r="P180" i="2"/>
  <c r="U180" i="2" s="1"/>
  <c r="N180" i="2"/>
  <c r="S180" i="2" s="1"/>
  <c r="O180" i="2"/>
  <c r="T180" i="2" s="1"/>
  <c r="R168" i="2"/>
  <c r="W168" i="2" s="1"/>
  <c r="P168" i="2"/>
  <c r="U168" i="2" s="1"/>
  <c r="N168" i="2"/>
  <c r="S168" i="2" s="1"/>
  <c r="R160" i="2"/>
  <c r="W160" i="2" s="1"/>
  <c r="P160" i="2"/>
  <c r="U160" i="2" s="1"/>
  <c r="N160" i="2"/>
  <c r="S160" i="2" s="1"/>
  <c r="R152" i="2"/>
  <c r="W152" i="2" s="1"/>
  <c r="P152" i="2"/>
  <c r="U152" i="2" s="1"/>
  <c r="N152" i="2"/>
  <c r="S152" i="2" s="1"/>
  <c r="R136" i="2"/>
  <c r="W136" i="2" s="1"/>
  <c r="P136" i="2"/>
  <c r="U136" i="2" s="1"/>
  <c r="N136" i="2"/>
  <c r="S136" i="2" s="1"/>
  <c r="P107" i="2"/>
  <c r="U107" i="2" s="1"/>
  <c r="N107" i="2"/>
  <c r="S107" i="2" s="1"/>
  <c r="R107" i="2"/>
  <c r="W107" i="2" s="1"/>
  <c r="P75" i="2"/>
  <c r="U75" i="2" s="1"/>
  <c r="N75" i="2"/>
  <c r="S75" i="2" s="1"/>
  <c r="R75" i="2"/>
  <c r="W75" i="2" s="1"/>
  <c r="P43" i="2"/>
  <c r="U43" i="2" s="1"/>
  <c r="N43" i="2"/>
  <c r="S43" i="2" s="1"/>
  <c r="R43" i="2"/>
  <c r="W43" i="2" s="1"/>
  <c r="O123" i="2"/>
  <c r="T123" i="2" s="1"/>
  <c r="Q232" i="2"/>
  <c r="V232" i="2" s="1"/>
  <c r="Q200" i="2"/>
  <c r="V200" i="2" s="1"/>
  <c r="Q152" i="2"/>
  <c r="V152" i="2" s="1"/>
  <c r="Q225" i="2"/>
  <c r="V225" i="2" s="1"/>
  <c r="R141" i="2"/>
  <c r="W141" i="2" s="1"/>
  <c r="O141" i="2"/>
  <c r="T141" i="2" s="1"/>
  <c r="P141" i="2"/>
  <c r="U141" i="2" s="1"/>
  <c r="N141" i="2"/>
  <c r="S141" i="2" s="1"/>
  <c r="M137" i="2"/>
  <c r="Q137" i="2" s="1"/>
  <c r="V137" i="2" s="1"/>
  <c r="R125" i="2"/>
  <c r="W125" i="2" s="1"/>
  <c r="O125" i="2"/>
  <c r="T125" i="2" s="1"/>
  <c r="P125" i="2"/>
  <c r="U125" i="2" s="1"/>
  <c r="N125" i="2"/>
  <c r="S125" i="2" s="1"/>
  <c r="M121" i="2"/>
  <c r="Q121" i="2"/>
  <c r="V121" i="2" s="1"/>
  <c r="M113" i="2"/>
  <c r="Q113" i="2" s="1"/>
  <c r="V113" i="2" s="1"/>
  <c r="R101" i="2"/>
  <c r="W101" i="2" s="1"/>
  <c r="O101" i="2"/>
  <c r="T101" i="2" s="1"/>
  <c r="P101" i="2"/>
  <c r="U101" i="2" s="1"/>
  <c r="N101" i="2"/>
  <c r="S101" i="2" s="1"/>
  <c r="M97" i="2"/>
  <c r="Q97" i="2"/>
  <c r="V97" i="2" s="1"/>
  <c r="M89" i="2"/>
  <c r="Q89" i="2" s="1"/>
  <c r="V89" i="2" s="1"/>
  <c r="M81" i="2"/>
  <c r="Q81" i="2" s="1"/>
  <c r="V81" i="2" s="1"/>
  <c r="R69" i="2"/>
  <c r="W69" i="2" s="1"/>
  <c r="O69" i="2"/>
  <c r="T69" i="2" s="1"/>
  <c r="P69" i="2"/>
  <c r="U69" i="2" s="1"/>
  <c r="N69" i="2"/>
  <c r="S69" i="2" s="1"/>
  <c r="M65" i="2"/>
  <c r="Q65" i="2" s="1"/>
  <c r="V65" i="2" s="1"/>
  <c r="R53" i="2"/>
  <c r="W53" i="2" s="1"/>
  <c r="O53" i="2"/>
  <c r="T53" i="2" s="1"/>
  <c r="P53" i="2"/>
  <c r="U53" i="2" s="1"/>
  <c r="N53" i="2"/>
  <c r="S53" i="2" s="1"/>
  <c r="M49" i="2"/>
  <c r="Q49" i="2" s="1"/>
  <c r="V49" i="2" s="1"/>
  <c r="M41" i="2"/>
  <c r="Q41" i="2" s="1"/>
  <c r="V41" i="2" s="1"/>
  <c r="M33" i="2"/>
  <c r="Q33" i="2"/>
  <c r="V33" i="2" s="1"/>
  <c r="R21" i="2"/>
  <c r="W21" i="2" s="1"/>
  <c r="O21" i="2"/>
  <c r="T21" i="2" s="1"/>
  <c r="P21" i="2"/>
  <c r="U21" i="2" s="1"/>
  <c r="N21" i="2"/>
  <c r="S21" i="2" s="1"/>
  <c r="X21" i="2" s="1"/>
  <c r="Y21" i="2" s="1"/>
  <c r="P251" i="2"/>
  <c r="U251" i="2" s="1"/>
  <c r="N251" i="2"/>
  <c r="S251" i="2" s="1"/>
  <c r="P243" i="2"/>
  <c r="U243" i="2" s="1"/>
  <c r="N243" i="2"/>
  <c r="S243" i="2" s="1"/>
  <c r="P235" i="2"/>
  <c r="U235" i="2" s="1"/>
  <c r="N235" i="2"/>
  <c r="S235" i="2" s="1"/>
  <c r="P227" i="2"/>
  <c r="U227" i="2" s="1"/>
  <c r="N227" i="2"/>
  <c r="S227" i="2" s="1"/>
  <c r="P219" i="2"/>
  <c r="U219" i="2" s="1"/>
  <c r="N219" i="2"/>
  <c r="S219" i="2" s="1"/>
  <c r="P211" i="2"/>
  <c r="U211" i="2" s="1"/>
  <c r="N211" i="2"/>
  <c r="S211" i="2" s="1"/>
  <c r="P203" i="2"/>
  <c r="U203" i="2" s="1"/>
  <c r="N203" i="2"/>
  <c r="S203" i="2" s="1"/>
  <c r="P199" i="2"/>
  <c r="U199" i="2" s="1"/>
  <c r="N199" i="2"/>
  <c r="S199" i="2" s="1"/>
  <c r="R199" i="2"/>
  <c r="W199" i="2" s="1"/>
  <c r="O199" i="2"/>
  <c r="T199" i="2" s="1"/>
  <c r="P191" i="2"/>
  <c r="U191" i="2" s="1"/>
  <c r="N191" i="2"/>
  <c r="S191" i="2" s="1"/>
  <c r="R191" i="2"/>
  <c r="W191" i="2" s="1"/>
  <c r="O191" i="2"/>
  <c r="T191" i="2" s="1"/>
  <c r="P183" i="2"/>
  <c r="U183" i="2" s="1"/>
  <c r="N183" i="2"/>
  <c r="S183" i="2" s="1"/>
  <c r="R183" i="2"/>
  <c r="W183" i="2" s="1"/>
  <c r="O183" i="2"/>
  <c r="T183" i="2" s="1"/>
  <c r="P175" i="2"/>
  <c r="U175" i="2" s="1"/>
  <c r="N175" i="2"/>
  <c r="S175" i="2" s="1"/>
  <c r="R175" i="2"/>
  <c r="W175" i="2" s="1"/>
  <c r="O175" i="2"/>
  <c r="T175" i="2" s="1"/>
  <c r="P167" i="2"/>
  <c r="U167" i="2" s="1"/>
  <c r="N167" i="2"/>
  <c r="S167" i="2" s="1"/>
  <c r="R167" i="2"/>
  <c r="W167" i="2" s="1"/>
  <c r="O167" i="2"/>
  <c r="T167" i="2" s="1"/>
  <c r="P159" i="2"/>
  <c r="U159" i="2" s="1"/>
  <c r="N159" i="2"/>
  <c r="S159" i="2" s="1"/>
  <c r="R159" i="2"/>
  <c r="W159" i="2" s="1"/>
  <c r="O159" i="2"/>
  <c r="T159" i="2" s="1"/>
  <c r="P151" i="2"/>
  <c r="U151" i="2" s="1"/>
  <c r="N151" i="2"/>
  <c r="S151" i="2" s="1"/>
  <c r="R151" i="2"/>
  <c r="W151" i="2" s="1"/>
  <c r="O151" i="2"/>
  <c r="T151" i="2" s="1"/>
  <c r="P135" i="2"/>
  <c r="U135" i="2" s="1"/>
  <c r="N135" i="2"/>
  <c r="S135" i="2" s="1"/>
  <c r="O135" i="2"/>
  <c r="T135" i="2" s="1"/>
  <c r="R104" i="2"/>
  <c r="W104" i="2" s="1"/>
  <c r="P104" i="2"/>
  <c r="U104" i="2" s="1"/>
  <c r="N104" i="2"/>
  <c r="S104" i="2" s="1"/>
  <c r="X104" i="2" s="1"/>
  <c r="Y104" i="2" s="1"/>
  <c r="R72" i="2"/>
  <c r="W72" i="2" s="1"/>
  <c r="P72" i="2"/>
  <c r="U72" i="2" s="1"/>
  <c r="N72" i="2"/>
  <c r="S72" i="2" s="1"/>
  <c r="R40" i="2"/>
  <c r="W40" i="2" s="1"/>
  <c r="P40" i="2"/>
  <c r="U40" i="2" s="1"/>
  <c r="N40" i="2"/>
  <c r="S40" i="2" s="1"/>
  <c r="O232" i="2"/>
  <c r="T232" i="2" s="1"/>
  <c r="O168" i="2"/>
  <c r="T168" i="2" s="1"/>
  <c r="O136" i="2"/>
  <c r="T136" i="2" s="1"/>
  <c r="O104" i="2"/>
  <c r="T104" i="2" s="1"/>
  <c r="O72" i="2"/>
  <c r="T72" i="2" s="1"/>
  <c r="O40" i="2"/>
  <c r="T40" i="2" s="1"/>
  <c r="Q229" i="2"/>
  <c r="V229" i="2" s="1"/>
  <c r="Q197" i="2"/>
  <c r="V197" i="2" s="1"/>
  <c r="Q165" i="2"/>
  <c r="V165" i="2" s="1"/>
  <c r="Q133" i="2"/>
  <c r="V133" i="2" s="1"/>
  <c r="Q101" i="2"/>
  <c r="V101" i="2" s="1"/>
  <c r="Q69" i="2"/>
  <c r="V69" i="2" s="1"/>
  <c r="Q37" i="2"/>
  <c r="V37" i="2" s="1"/>
  <c r="R243" i="2"/>
  <c r="W243" i="2" s="1"/>
  <c r="R211" i="2"/>
  <c r="W211" i="2" s="1"/>
  <c r="R179" i="2"/>
  <c r="W179" i="2" s="1"/>
  <c r="Q228" i="2"/>
  <c r="V228" i="2" s="1"/>
  <c r="Q220" i="2"/>
  <c r="V220" i="2" s="1"/>
  <c r="Q188" i="2"/>
  <c r="V188" i="2" s="1"/>
  <c r="M116" i="2"/>
  <c r="M108" i="2"/>
  <c r="Q108" i="2"/>
  <c r="V108" i="2" s="1"/>
  <c r="M52" i="2"/>
  <c r="M36" i="2"/>
  <c r="Q36" i="2"/>
  <c r="V36" i="2" s="1"/>
  <c r="M28" i="2"/>
  <c r="M20" i="2"/>
  <c r="Q20" i="2" s="1"/>
  <c r="V20" i="2" s="1"/>
  <c r="M246" i="2"/>
  <c r="Q246" i="2" s="1"/>
  <c r="V246" i="2" s="1"/>
  <c r="M238" i="2"/>
  <c r="Q238" i="2" s="1"/>
  <c r="V238" i="2" s="1"/>
  <c r="M230" i="2"/>
  <c r="Q230" i="2" s="1"/>
  <c r="V230" i="2" s="1"/>
  <c r="M222" i="2"/>
  <c r="M214" i="2"/>
  <c r="Q214" i="2" s="1"/>
  <c r="V214" i="2" s="1"/>
  <c r="M206" i="2"/>
  <c r="M198" i="2"/>
  <c r="M190" i="2"/>
  <c r="M182" i="2"/>
  <c r="Q182" i="2" s="1"/>
  <c r="V182" i="2" s="1"/>
  <c r="M170" i="2"/>
  <c r="Q170" i="2" s="1"/>
  <c r="V170" i="2" s="1"/>
  <c r="M162" i="2"/>
  <c r="Q162" i="2" s="1"/>
  <c r="V162" i="2" s="1"/>
  <c r="M154" i="2"/>
  <c r="P131" i="2"/>
  <c r="U131" i="2" s="1"/>
  <c r="N131" i="2"/>
  <c r="S131" i="2" s="1"/>
  <c r="R131" i="2"/>
  <c r="W131" i="2" s="1"/>
  <c r="P115" i="2"/>
  <c r="U115" i="2" s="1"/>
  <c r="N115" i="2"/>
  <c r="S115" i="2" s="1"/>
  <c r="R115" i="2"/>
  <c r="W115" i="2" s="1"/>
  <c r="P99" i="2"/>
  <c r="U99" i="2" s="1"/>
  <c r="N99" i="2"/>
  <c r="S99" i="2" s="1"/>
  <c r="R99" i="2"/>
  <c r="W99" i="2" s="1"/>
  <c r="P83" i="2"/>
  <c r="U83" i="2" s="1"/>
  <c r="N83" i="2"/>
  <c r="S83" i="2" s="1"/>
  <c r="R83" i="2"/>
  <c r="W83" i="2" s="1"/>
  <c r="P67" i="2"/>
  <c r="U67" i="2" s="1"/>
  <c r="N67" i="2"/>
  <c r="S67" i="2" s="1"/>
  <c r="R67" i="2"/>
  <c r="W67" i="2" s="1"/>
  <c r="P51" i="2"/>
  <c r="U51" i="2" s="1"/>
  <c r="N51" i="2"/>
  <c r="S51" i="2" s="1"/>
  <c r="R51" i="2"/>
  <c r="W51" i="2" s="1"/>
  <c r="P35" i="2"/>
  <c r="U35" i="2" s="1"/>
  <c r="N35" i="2"/>
  <c r="S35" i="2" s="1"/>
  <c r="R35" i="2"/>
  <c r="W35" i="2" s="1"/>
  <c r="M258" i="2"/>
  <c r="O243" i="2"/>
  <c r="T243" i="2" s="1"/>
  <c r="O227" i="2"/>
  <c r="T227" i="2" s="1"/>
  <c r="O211" i="2"/>
  <c r="T211" i="2" s="1"/>
  <c r="O131" i="2"/>
  <c r="T131" i="2" s="1"/>
  <c r="O115" i="2"/>
  <c r="T115" i="2" s="1"/>
  <c r="O99" i="2"/>
  <c r="T99" i="2" s="1"/>
  <c r="O83" i="2"/>
  <c r="T83" i="2" s="1"/>
  <c r="O67" i="2"/>
  <c r="T67" i="2" s="1"/>
  <c r="O51" i="2"/>
  <c r="T51" i="2" s="1"/>
  <c r="O35" i="2"/>
  <c r="T35" i="2" s="1"/>
  <c r="Q144" i="2"/>
  <c r="V144" i="2" s="1"/>
  <c r="Q128" i="2"/>
  <c r="V128" i="2" s="1"/>
  <c r="Q112" i="2"/>
  <c r="V112" i="2" s="1"/>
  <c r="Q96" i="2"/>
  <c r="V96" i="2" s="1"/>
  <c r="Q80" i="2"/>
  <c r="V80" i="2" s="1"/>
  <c r="Q64" i="2"/>
  <c r="V64" i="2" s="1"/>
  <c r="Q48" i="2"/>
  <c r="V48" i="2" s="1"/>
  <c r="Q32" i="2"/>
  <c r="V32" i="2" s="1"/>
  <c r="Q254" i="2"/>
  <c r="V254" i="2" s="1"/>
  <c r="Q250" i="2"/>
  <c r="V250" i="2" s="1"/>
  <c r="Q242" i="2"/>
  <c r="V242" i="2" s="1"/>
  <c r="Q234" i="2"/>
  <c r="V234" i="2" s="1"/>
  <c r="Q226" i="2"/>
  <c r="V226" i="2" s="1"/>
  <c r="Q218" i="2"/>
  <c r="V218" i="2" s="1"/>
  <c r="Q210" i="2"/>
  <c r="V210" i="2" s="1"/>
  <c r="Q202" i="2"/>
  <c r="V202" i="2" s="1"/>
  <c r="Q194" i="2"/>
  <c r="V194" i="2" s="1"/>
  <c r="Q186" i="2"/>
  <c r="V186" i="2" s="1"/>
  <c r="Q178" i="2"/>
  <c r="V178" i="2" s="1"/>
  <c r="Q174" i="2"/>
  <c r="V174" i="2" s="1"/>
  <c r="Q166" i="2"/>
  <c r="V166" i="2" s="1"/>
  <c r="Q158" i="2"/>
  <c r="V158" i="2" s="1"/>
  <c r="Q150" i="2"/>
  <c r="V150" i="2" s="1"/>
  <c r="Q142" i="2"/>
  <c r="V142" i="2" s="1"/>
  <c r="Q134" i="2"/>
  <c r="V134" i="2" s="1"/>
  <c r="M134" i="2"/>
  <c r="M126" i="2"/>
  <c r="M118" i="2"/>
  <c r="Q118" i="2" s="1"/>
  <c r="V118" i="2" s="1"/>
  <c r="M114" i="2"/>
  <c r="M106" i="2"/>
  <c r="Q106" i="2" s="1"/>
  <c r="V106" i="2" s="1"/>
  <c r="M94" i="2"/>
  <c r="M86" i="2"/>
  <c r="Q86" i="2" s="1"/>
  <c r="V86" i="2" s="1"/>
  <c r="M82" i="2"/>
  <c r="Q74" i="2"/>
  <c r="V74" i="2" s="1"/>
  <c r="M74" i="2"/>
  <c r="M66" i="2"/>
  <c r="M58" i="2"/>
  <c r="Q58" i="2" s="1"/>
  <c r="V58" i="2" s="1"/>
  <c r="M50" i="2"/>
  <c r="M46" i="2"/>
  <c r="Q46" i="2" s="1"/>
  <c r="V46" i="2" s="1"/>
  <c r="M38" i="2"/>
  <c r="M30" i="2"/>
  <c r="Q30" i="2" s="1"/>
  <c r="V30" i="2" s="1"/>
  <c r="M26" i="2"/>
  <c r="R252" i="2"/>
  <c r="W252" i="2" s="1"/>
  <c r="P252" i="2"/>
  <c r="U252" i="2" s="1"/>
  <c r="N252" i="2"/>
  <c r="S252" i="2" s="1"/>
  <c r="O252" i="2"/>
  <c r="T252" i="2" s="1"/>
  <c r="R244" i="2"/>
  <c r="W244" i="2" s="1"/>
  <c r="P244" i="2"/>
  <c r="U244" i="2" s="1"/>
  <c r="N244" i="2"/>
  <c r="S244" i="2" s="1"/>
  <c r="O244" i="2"/>
  <c r="T244" i="2" s="1"/>
  <c r="R236" i="2"/>
  <c r="W236" i="2" s="1"/>
  <c r="P236" i="2"/>
  <c r="U236" i="2" s="1"/>
  <c r="N236" i="2"/>
  <c r="S236" i="2" s="1"/>
  <c r="O236" i="2"/>
  <c r="T236" i="2" s="1"/>
  <c r="R228" i="2"/>
  <c r="W228" i="2" s="1"/>
  <c r="P228" i="2"/>
  <c r="U228" i="2" s="1"/>
  <c r="N228" i="2"/>
  <c r="S228" i="2" s="1"/>
  <c r="O228" i="2"/>
  <c r="T228" i="2" s="1"/>
  <c r="R220" i="2"/>
  <c r="W220" i="2" s="1"/>
  <c r="P220" i="2"/>
  <c r="U220" i="2" s="1"/>
  <c r="N220" i="2"/>
  <c r="S220" i="2" s="1"/>
  <c r="O220" i="2"/>
  <c r="T220" i="2" s="1"/>
  <c r="R216" i="2"/>
  <c r="W216" i="2" s="1"/>
  <c r="P216" i="2"/>
  <c r="U216" i="2" s="1"/>
  <c r="N216" i="2"/>
  <c r="S216" i="2" s="1"/>
  <c r="R208" i="2"/>
  <c r="W208" i="2" s="1"/>
  <c r="P208" i="2"/>
  <c r="U208" i="2" s="1"/>
  <c r="R200" i="2"/>
  <c r="W200" i="2" s="1"/>
  <c r="P200" i="2"/>
  <c r="U200" i="2" s="1"/>
  <c r="N200" i="2"/>
  <c r="S200" i="2" s="1"/>
  <c r="R184" i="2"/>
  <c r="W184" i="2" s="1"/>
  <c r="P184" i="2"/>
  <c r="U184" i="2" s="1"/>
  <c r="N184" i="2"/>
  <c r="S184" i="2" s="1"/>
  <c r="R176" i="2"/>
  <c r="W176" i="2" s="1"/>
  <c r="P176" i="2"/>
  <c r="U176" i="2" s="1"/>
  <c r="N176" i="2"/>
  <c r="S176" i="2" s="1"/>
  <c r="R172" i="2"/>
  <c r="W172" i="2" s="1"/>
  <c r="P172" i="2"/>
  <c r="U172" i="2" s="1"/>
  <c r="N172" i="2"/>
  <c r="S172" i="2" s="1"/>
  <c r="O172" i="2"/>
  <c r="T172" i="2" s="1"/>
  <c r="R164" i="2"/>
  <c r="W164" i="2" s="1"/>
  <c r="P164" i="2"/>
  <c r="U164" i="2" s="1"/>
  <c r="N164" i="2"/>
  <c r="S164" i="2" s="1"/>
  <c r="O164" i="2"/>
  <c r="T164" i="2" s="1"/>
  <c r="R156" i="2"/>
  <c r="W156" i="2" s="1"/>
  <c r="P156" i="2"/>
  <c r="U156" i="2" s="1"/>
  <c r="N156" i="2"/>
  <c r="S156" i="2" s="1"/>
  <c r="O156" i="2"/>
  <c r="T156" i="2" s="1"/>
  <c r="P147" i="2"/>
  <c r="U147" i="2" s="1"/>
  <c r="N147" i="2"/>
  <c r="S147" i="2" s="1"/>
  <c r="R147" i="2"/>
  <c r="W147" i="2" s="1"/>
  <c r="P123" i="2"/>
  <c r="U123" i="2" s="1"/>
  <c r="N123" i="2"/>
  <c r="S123" i="2" s="1"/>
  <c r="P91" i="2"/>
  <c r="U91" i="2" s="1"/>
  <c r="N91" i="2"/>
  <c r="S91" i="2" s="1"/>
  <c r="P59" i="2"/>
  <c r="U59" i="2" s="1"/>
  <c r="N59" i="2"/>
  <c r="S59" i="2" s="1"/>
  <c r="P27" i="2"/>
  <c r="U27" i="2" s="1"/>
  <c r="N27" i="2"/>
  <c r="S27" i="2" s="1"/>
  <c r="O107" i="2"/>
  <c r="T107" i="2" s="1"/>
  <c r="O75" i="2"/>
  <c r="T75" i="2" s="1"/>
  <c r="O43" i="2"/>
  <c r="T43" i="2" s="1"/>
  <c r="Q248" i="2"/>
  <c r="V248" i="2" s="1"/>
  <c r="Q216" i="2"/>
  <c r="V216" i="2" s="1"/>
  <c r="Q184" i="2"/>
  <c r="V184" i="2" s="1"/>
  <c r="Q168" i="2"/>
  <c r="V168" i="2" s="1"/>
  <c r="Q136" i="2"/>
  <c r="V136" i="2" s="1"/>
  <c r="Q185" i="2"/>
  <c r="V185" i="2" s="1"/>
  <c r="R149" i="2"/>
  <c r="W149" i="2" s="1"/>
  <c r="O149" i="2"/>
  <c r="T149" i="2" s="1"/>
  <c r="P149" i="2"/>
  <c r="U149" i="2" s="1"/>
  <c r="N149" i="2"/>
  <c r="S149" i="2" s="1"/>
  <c r="M145" i="2"/>
  <c r="Q145" i="2" s="1"/>
  <c r="V145" i="2" s="1"/>
  <c r="R133" i="2"/>
  <c r="W133" i="2" s="1"/>
  <c r="O133" i="2"/>
  <c r="T133" i="2" s="1"/>
  <c r="P133" i="2"/>
  <c r="U133" i="2" s="1"/>
  <c r="N133" i="2"/>
  <c r="S133" i="2" s="1"/>
  <c r="M129" i="2"/>
  <c r="R117" i="2"/>
  <c r="W117" i="2" s="1"/>
  <c r="O117" i="2"/>
  <c r="T117" i="2" s="1"/>
  <c r="P117" i="2"/>
  <c r="U117" i="2" s="1"/>
  <c r="N117" i="2"/>
  <c r="S117" i="2" s="1"/>
  <c r="R109" i="2"/>
  <c r="W109" i="2" s="1"/>
  <c r="O109" i="2"/>
  <c r="T109" i="2" s="1"/>
  <c r="P109" i="2"/>
  <c r="U109" i="2" s="1"/>
  <c r="N109" i="2"/>
  <c r="S109" i="2" s="1"/>
  <c r="M105" i="2"/>
  <c r="Q105" i="2"/>
  <c r="V105" i="2" s="1"/>
  <c r="R93" i="2"/>
  <c r="W93" i="2" s="1"/>
  <c r="O93" i="2"/>
  <c r="T93" i="2" s="1"/>
  <c r="P93" i="2"/>
  <c r="U93" i="2" s="1"/>
  <c r="N93" i="2"/>
  <c r="S93" i="2" s="1"/>
  <c r="R85" i="2"/>
  <c r="W85" i="2" s="1"/>
  <c r="O85" i="2"/>
  <c r="T85" i="2" s="1"/>
  <c r="P85" i="2"/>
  <c r="U85" i="2" s="1"/>
  <c r="N85" i="2"/>
  <c r="S85" i="2" s="1"/>
  <c r="R77" i="2"/>
  <c r="W77" i="2" s="1"/>
  <c r="O77" i="2"/>
  <c r="T77" i="2" s="1"/>
  <c r="P77" i="2"/>
  <c r="U77" i="2" s="1"/>
  <c r="N77" i="2"/>
  <c r="S77" i="2" s="1"/>
  <c r="M73" i="2"/>
  <c r="R61" i="2"/>
  <c r="W61" i="2" s="1"/>
  <c r="O61" i="2"/>
  <c r="T61" i="2" s="1"/>
  <c r="P61" i="2"/>
  <c r="U61" i="2" s="1"/>
  <c r="N61" i="2"/>
  <c r="S61" i="2" s="1"/>
  <c r="M57" i="2"/>
  <c r="Q57" i="2"/>
  <c r="V57" i="2" s="1"/>
  <c r="R45" i="2"/>
  <c r="W45" i="2" s="1"/>
  <c r="O45" i="2"/>
  <c r="T45" i="2" s="1"/>
  <c r="P45" i="2"/>
  <c r="U45" i="2" s="1"/>
  <c r="N45" i="2"/>
  <c r="S45" i="2" s="1"/>
  <c r="R37" i="2"/>
  <c r="W37" i="2" s="1"/>
  <c r="O37" i="2"/>
  <c r="T37" i="2" s="1"/>
  <c r="P37" i="2"/>
  <c r="U37" i="2" s="1"/>
  <c r="N37" i="2"/>
  <c r="S37" i="2" s="1"/>
  <c r="R29" i="2"/>
  <c r="W29" i="2" s="1"/>
  <c r="O29" i="2"/>
  <c r="T29" i="2" s="1"/>
  <c r="P29" i="2"/>
  <c r="U29" i="2" s="1"/>
  <c r="N29" i="2"/>
  <c r="S29" i="2" s="1"/>
  <c r="M25" i="2"/>
  <c r="P255" i="2"/>
  <c r="U255" i="2" s="1"/>
  <c r="N255" i="2"/>
  <c r="S255" i="2" s="1"/>
  <c r="R255" i="2"/>
  <c r="W255" i="2" s="1"/>
  <c r="O255" i="2"/>
  <c r="T255" i="2" s="1"/>
  <c r="P247" i="2"/>
  <c r="U247" i="2" s="1"/>
  <c r="N247" i="2"/>
  <c r="S247" i="2" s="1"/>
  <c r="R247" i="2"/>
  <c r="W247" i="2" s="1"/>
  <c r="O247" i="2"/>
  <c r="T247" i="2" s="1"/>
  <c r="P239" i="2"/>
  <c r="U239" i="2" s="1"/>
  <c r="N239" i="2"/>
  <c r="S239" i="2" s="1"/>
  <c r="R239" i="2"/>
  <c r="W239" i="2" s="1"/>
  <c r="O239" i="2"/>
  <c r="T239" i="2" s="1"/>
  <c r="P231" i="2"/>
  <c r="U231" i="2" s="1"/>
  <c r="N231" i="2"/>
  <c r="S231" i="2" s="1"/>
  <c r="R231" i="2"/>
  <c r="W231" i="2" s="1"/>
  <c r="O231" i="2"/>
  <c r="T231" i="2" s="1"/>
  <c r="P223" i="2"/>
  <c r="U223" i="2" s="1"/>
  <c r="N223" i="2"/>
  <c r="S223" i="2" s="1"/>
  <c r="R223" i="2"/>
  <c r="W223" i="2" s="1"/>
  <c r="O223" i="2"/>
  <c r="T223" i="2" s="1"/>
  <c r="P215" i="2"/>
  <c r="U215" i="2" s="1"/>
  <c r="N215" i="2"/>
  <c r="S215" i="2" s="1"/>
  <c r="R215" i="2"/>
  <c r="W215" i="2" s="1"/>
  <c r="O215" i="2"/>
  <c r="T215" i="2" s="1"/>
  <c r="P207" i="2"/>
  <c r="U207" i="2" s="1"/>
  <c r="N207" i="2"/>
  <c r="S207" i="2" s="1"/>
  <c r="R207" i="2"/>
  <c r="W207" i="2" s="1"/>
  <c r="O207" i="2"/>
  <c r="T207" i="2" s="1"/>
  <c r="P195" i="2"/>
  <c r="U195" i="2" s="1"/>
  <c r="N195" i="2"/>
  <c r="S195" i="2" s="1"/>
  <c r="P187" i="2"/>
  <c r="U187" i="2" s="1"/>
  <c r="N187" i="2"/>
  <c r="S187" i="2" s="1"/>
  <c r="P179" i="2"/>
  <c r="U179" i="2" s="1"/>
  <c r="N179" i="2"/>
  <c r="S179" i="2" s="1"/>
  <c r="P171" i="2"/>
  <c r="U171" i="2" s="1"/>
  <c r="N171" i="2"/>
  <c r="S171" i="2" s="1"/>
  <c r="P163" i="2"/>
  <c r="U163" i="2" s="1"/>
  <c r="N163" i="2"/>
  <c r="S163" i="2" s="1"/>
  <c r="P155" i="2"/>
  <c r="U155" i="2" s="1"/>
  <c r="N155" i="2"/>
  <c r="S155" i="2" s="1"/>
  <c r="M146" i="2"/>
  <c r="R120" i="2"/>
  <c r="W120" i="2" s="1"/>
  <c r="P120" i="2"/>
  <c r="U120" i="2" s="1"/>
  <c r="N120" i="2"/>
  <c r="S120" i="2" s="1"/>
  <c r="R88" i="2"/>
  <c r="W88" i="2" s="1"/>
  <c r="P88" i="2"/>
  <c r="U88" i="2" s="1"/>
  <c r="N88" i="2"/>
  <c r="S88" i="2" s="1"/>
  <c r="R56" i="2"/>
  <c r="W56" i="2" s="1"/>
  <c r="P56" i="2"/>
  <c r="U56" i="2" s="1"/>
  <c r="N56" i="2"/>
  <c r="S56" i="2" s="1"/>
  <c r="R24" i="2"/>
  <c r="W24" i="2" s="1"/>
  <c r="P24" i="2"/>
  <c r="U24" i="2" s="1"/>
  <c r="N24" i="2"/>
  <c r="S24" i="2" s="1"/>
  <c r="O248" i="2"/>
  <c r="T248" i="2" s="1"/>
  <c r="O216" i="2"/>
  <c r="T216" i="2" s="1"/>
  <c r="O184" i="2"/>
  <c r="T184" i="2" s="1"/>
  <c r="O152" i="2"/>
  <c r="T152" i="2" s="1"/>
  <c r="O120" i="2"/>
  <c r="T120" i="2" s="1"/>
  <c r="O88" i="2"/>
  <c r="T88" i="2" s="1"/>
  <c r="O56" i="2"/>
  <c r="T56" i="2" s="1"/>
  <c r="O24" i="2"/>
  <c r="T24" i="2" s="1"/>
  <c r="Q245" i="2"/>
  <c r="V245" i="2" s="1"/>
  <c r="Q213" i="2"/>
  <c r="V213" i="2" s="1"/>
  <c r="Q181" i="2"/>
  <c r="V181" i="2" s="1"/>
  <c r="Q149" i="2"/>
  <c r="V149" i="2" s="1"/>
  <c r="Q117" i="2"/>
  <c r="V117" i="2" s="1"/>
  <c r="Q85" i="2"/>
  <c r="V85" i="2" s="1"/>
  <c r="Q53" i="2"/>
  <c r="V53" i="2" s="1"/>
  <c r="Q21" i="2"/>
  <c r="V21" i="2" s="1"/>
  <c r="R227" i="2"/>
  <c r="W227" i="2" s="1"/>
  <c r="R195" i="2"/>
  <c r="W195" i="2" s="1"/>
  <c r="R163" i="2"/>
  <c r="W163" i="2" s="1"/>
  <c r="R59" i="2"/>
  <c r="W59" i="2" s="1"/>
  <c r="Q252" i="2"/>
  <c r="V252" i="2" s="1"/>
  <c r="Q244" i="2"/>
  <c r="V244" i="2" s="1"/>
  <c r="Q236" i="2"/>
  <c r="V236" i="2" s="1"/>
  <c r="Q212" i="2"/>
  <c r="V212" i="2" s="1"/>
  <c r="Q204" i="2"/>
  <c r="V204" i="2" s="1"/>
  <c r="Q196" i="2"/>
  <c r="V196" i="2" s="1"/>
  <c r="Q180" i="2"/>
  <c r="V180" i="2" s="1"/>
  <c r="Q172" i="2"/>
  <c r="V172" i="2" s="1"/>
  <c r="Q164" i="2"/>
  <c r="V164" i="2" s="1"/>
  <c r="Q156" i="2"/>
  <c r="V156" i="2" s="1"/>
  <c r="R144" i="2"/>
  <c r="W144" i="2" s="1"/>
  <c r="P144" i="2"/>
  <c r="U144" i="2" s="1"/>
  <c r="N144" i="2"/>
  <c r="S144" i="2" s="1"/>
  <c r="M132" i="2"/>
  <c r="M124" i="2"/>
  <c r="Q124" i="2" s="1"/>
  <c r="V124" i="2" s="1"/>
  <c r="M100" i="2"/>
  <c r="M92" i="2"/>
  <c r="Q92" i="2"/>
  <c r="V92" i="2" s="1"/>
  <c r="M84" i="2"/>
  <c r="M76" i="2"/>
  <c r="Q76" i="2"/>
  <c r="V76" i="2" s="1"/>
  <c r="M68" i="2"/>
  <c r="M60" i="2"/>
  <c r="Q60" i="2"/>
  <c r="V60" i="2" s="1"/>
  <c r="M44" i="2"/>
  <c r="Q255" i="2"/>
  <c r="V255" i="2" s="1"/>
  <c r="Q251" i="2"/>
  <c r="V251" i="2" s="1"/>
  <c r="Q247" i="2"/>
  <c r="V247" i="2" s="1"/>
  <c r="Q243" i="2"/>
  <c r="V243" i="2" s="1"/>
  <c r="Q239" i="2"/>
  <c r="V239" i="2" s="1"/>
  <c r="Q235" i="2"/>
  <c r="V235" i="2" s="1"/>
  <c r="Q231" i="2"/>
  <c r="V231" i="2" s="1"/>
  <c r="Q227" i="2"/>
  <c r="V227" i="2" s="1"/>
  <c r="Q223" i="2"/>
  <c r="V223" i="2" s="1"/>
  <c r="Q219" i="2"/>
  <c r="V219" i="2" s="1"/>
  <c r="Q215" i="2"/>
  <c r="V215" i="2" s="1"/>
  <c r="Q211" i="2"/>
  <c r="V211" i="2" s="1"/>
  <c r="Q207" i="2"/>
  <c r="V207" i="2" s="1"/>
  <c r="Q203" i="2"/>
  <c r="V203" i="2" s="1"/>
  <c r="Q199" i="2"/>
  <c r="V199" i="2" s="1"/>
  <c r="Q195" i="2"/>
  <c r="V195" i="2" s="1"/>
  <c r="Q191" i="2"/>
  <c r="V191" i="2" s="1"/>
  <c r="Q187" i="2"/>
  <c r="V187" i="2" s="1"/>
  <c r="Q183" i="2"/>
  <c r="V183" i="2" s="1"/>
  <c r="Q179" i="2"/>
  <c r="V179" i="2" s="1"/>
  <c r="Q175" i="2"/>
  <c r="V175" i="2" s="1"/>
  <c r="Q171" i="2"/>
  <c r="V171" i="2" s="1"/>
  <c r="Q167" i="2"/>
  <c r="V167" i="2" s="1"/>
  <c r="Q163" i="2"/>
  <c r="V163" i="2" s="1"/>
  <c r="Q159" i="2"/>
  <c r="V159" i="2" s="1"/>
  <c r="Q155" i="2"/>
  <c r="V155" i="2" s="1"/>
  <c r="Q151" i="2"/>
  <c r="V151" i="2" s="1"/>
  <c r="Q147" i="2"/>
  <c r="V147" i="2" s="1"/>
  <c r="M143" i="2"/>
  <c r="Q143" i="2" s="1"/>
  <c r="V143" i="2" s="1"/>
  <c r="M139" i="2"/>
  <c r="Q139" i="2" s="1"/>
  <c r="V139" i="2" s="1"/>
  <c r="Q135" i="2"/>
  <c r="V135" i="2" s="1"/>
  <c r="Q131" i="2"/>
  <c r="V131" i="2" s="1"/>
  <c r="M127" i="2"/>
  <c r="Q127" i="2" s="1"/>
  <c r="V127" i="2" s="1"/>
  <c r="Q123" i="2"/>
  <c r="V123" i="2" s="1"/>
  <c r="M119" i="2"/>
  <c r="Q115" i="2"/>
  <c r="V115" i="2" s="1"/>
  <c r="M111" i="2"/>
  <c r="Q111" i="2" s="1"/>
  <c r="V111" i="2" s="1"/>
  <c r="Q107" i="2"/>
  <c r="V107" i="2" s="1"/>
  <c r="Q103" i="2"/>
  <c r="V103" i="2" s="1"/>
  <c r="M103" i="2"/>
  <c r="Q99" i="2"/>
  <c r="V99" i="2" s="1"/>
  <c r="M95" i="2"/>
  <c r="Q95" i="2" s="1"/>
  <c r="V95" i="2" s="1"/>
  <c r="Q91" i="2"/>
  <c r="V91" i="2" s="1"/>
  <c r="M87" i="2"/>
  <c r="Q83" i="2"/>
  <c r="V83" i="2" s="1"/>
  <c r="M79" i="2"/>
  <c r="Q75" i="2"/>
  <c r="V75" i="2" s="1"/>
  <c r="M71" i="2"/>
  <c r="Q71" i="2" s="1"/>
  <c r="V71" i="2" s="1"/>
  <c r="Q67" i="2"/>
  <c r="V67" i="2" s="1"/>
  <c r="M63" i="2"/>
  <c r="Q63" i="2" s="1"/>
  <c r="V63" i="2" s="1"/>
  <c r="Q59" i="2"/>
  <c r="V59" i="2" s="1"/>
  <c r="M55" i="2"/>
  <c r="Q51" i="2"/>
  <c r="V51" i="2" s="1"/>
  <c r="M47" i="2"/>
  <c r="Q43" i="2"/>
  <c r="V43" i="2" s="1"/>
  <c r="Q39" i="2"/>
  <c r="V39" i="2" s="1"/>
  <c r="M39" i="2"/>
  <c r="Q35" i="2"/>
  <c r="V35" i="2" s="1"/>
  <c r="M31" i="2"/>
  <c r="Q31" i="2" s="1"/>
  <c r="V31" i="2" s="1"/>
  <c r="Q27" i="2"/>
  <c r="V27" i="2" s="1"/>
  <c r="M23" i="2"/>
  <c r="Q23" i="2" s="1"/>
  <c r="V23" i="2" s="1"/>
  <c r="M257" i="2"/>
  <c r="Q257" i="2" s="1"/>
  <c r="V257" i="2" s="1"/>
  <c r="M253" i="2"/>
  <c r="Q253" i="2" s="1"/>
  <c r="V253" i="2" s="1"/>
  <c r="M249" i="2"/>
  <c r="M241" i="2"/>
  <c r="M237" i="2"/>
  <c r="M233" i="2"/>
  <c r="Q233" i="2" s="1"/>
  <c r="V233" i="2" s="1"/>
  <c r="M225" i="2"/>
  <c r="M221" i="2"/>
  <c r="M217" i="2"/>
  <c r="M209" i="2"/>
  <c r="M205" i="2"/>
  <c r="M201" i="2"/>
  <c r="M193" i="2"/>
  <c r="Q193" i="2" s="1"/>
  <c r="V193" i="2" s="1"/>
  <c r="M189" i="2"/>
  <c r="M185" i="2"/>
  <c r="M177" i="2"/>
  <c r="Q177" i="2" s="1"/>
  <c r="V177" i="2" s="1"/>
  <c r="M173" i="2"/>
  <c r="Q173" i="2" s="1"/>
  <c r="V173" i="2" s="1"/>
  <c r="M169" i="2"/>
  <c r="M161" i="2"/>
  <c r="M157" i="2"/>
  <c r="M153" i="2"/>
  <c r="Q153" i="2" s="1"/>
  <c r="V153" i="2" s="1"/>
  <c r="M148" i="2"/>
  <c r="M140" i="2"/>
  <c r="O240" i="2"/>
  <c r="T240" i="2" s="1"/>
  <c r="O224" i="2"/>
  <c r="T224" i="2" s="1"/>
  <c r="O176" i="2"/>
  <c r="T176" i="2" s="1"/>
  <c r="O160" i="2"/>
  <c r="T160" i="2" s="1"/>
  <c r="O144" i="2"/>
  <c r="T144" i="2" s="1"/>
  <c r="Q141" i="2"/>
  <c r="V141" i="2" s="1"/>
  <c r="Q125" i="2"/>
  <c r="V125" i="2" s="1"/>
  <c r="Q109" i="2"/>
  <c r="V109" i="2" s="1"/>
  <c r="Q93" i="2"/>
  <c r="V93" i="2" s="1"/>
  <c r="Q77" i="2"/>
  <c r="V77" i="2" s="1"/>
  <c r="Q61" i="2"/>
  <c r="V61" i="2" s="1"/>
  <c r="Q45" i="2"/>
  <c r="V45" i="2" s="1"/>
  <c r="Q29" i="2"/>
  <c r="V29" i="2" s="1"/>
  <c r="R251" i="2"/>
  <c r="W251" i="2" s="1"/>
  <c r="R235" i="2"/>
  <c r="W235" i="2" s="1"/>
  <c r="R219" i="2"/>
  <c r="W219" i="2" s="1"/>
  <c r="R203" i="2"/>
  <c r="W203" i="2" s="1"/>
  <c r="R187" i="2"/>
  <c r="W187" i="2" s="1"/>
  <c r="R171" i="2"/>
  <c r="W171" i="2" s="1"/>
  <c r="R155" i="2"/>
  <c r="W155" i="2" s="1"/>
  <c r="R91" i="2"/>
  <c r="W91" i="2" s="1"/>
  <c r="R27" i="2"/>
  <c r="W27" i="2" s="1"/>
  <c r="X135" i="2" l="1"/>
  <c r="Y135" i="2" s="1"/>
  <c r="X240" i="2"/>
  <c r="Y240" i="2" s="1"/>
  <c r="X175" i="2"/>
  <c r="Y175" i="2" s="1"/>
  <c r="X147" i="2"/>
  <c r="Y147" i="2" s="1"/>
  <c r="N192" i="2"/>
  <c r="S192" i="2" s="1"/>
  <c r="O192" i="2"/>
  <c r="T192" i="2" s="1"/>
  <c r="X192" i="2" s="1"/>
  <c r="Y192" i="2" s="1"/>
  <c r="O256" i="2"/>
  <c r="T256" i="2" s="1"/>
  <c r="X56" i="2"/>
  <c r="Y56" i="2" s="1"/>
  <c r="X163" i="2"/>
  <c r="Y163" i="2" s="1"/>
  <c r="X179" i="2"/>
  <c r="Y179" i="2" s="1"/>
  <c r="X59" i="2"/>
  <c r="Y59" i="2" s="1"/>
  <c r="X123" i="2"/>
  <c r="Y123" i="2" s="1"/>
  <c r="P192" i="2"/>
  <c r="U192" i="2" s="1"/>
  <c r="X69" i="2"/>
  <c r="Y69" i="2" s="1"/>
  <c r="N256" i="2"/>
  <c r="S256" i="2" s="1"/>
  <c r="X197" i="2"/>
  <c r="Y197" i="2" s="1"/>
  <c r="X229" i="2"/>
  <c r="Y229" i="2" s="1"/>
  <c r="X245" i="2"/>
  <c r="Y245" i="2" s="1"/>
  <c r="X150" i="2"/>
  <c r="Y150" i="2" s="1"/>
  <c r="X159" i="2"/>
  <c r="Y159" i="2" s="1"/>
  <c r="X191" i="2"/>
  <c r="Y191" i="2" s="1"/>
  <c r="X211" i="2"/>
  <c r="Y211" i="2" s="1"/>
  <c r="X160" i="2"/>
  <c r="Y160" i="2" s="1"/>
  <c r="O208" i="2"/>
  <c r="T208" i="2" s="1"/>
  <c r="R192" i="2"/>
  <c r="W192" i="2" s="1"/>
  <c r="X180" i="2"/>
  <c r="Y180" i="2" s="1"/>
  <c r="X188" i="2"/>
  <c r="Y188" i="2" s="1"/>
  <c r="X204" i="2"/>
  <c r="Y204" i="2" s="1"/>
  <c r="X212" i="2"/>
  <c r="Y212" i="2" s="1"/>
  <c r="X248" i="2"/>
  <c r="Y248" i="2" s="1"/>
  <c r="P256" i="2"/>
  <c r="U256" i="2" s="1"/>
  <c r="O157" i="2"/>
  <c r="T157" i="2" s="1"/>
  <c r="R157" i="2"/>
  <c r="W157" i="2" s="1"/>
  <c r="P157" i="2"/>
  <c r="U157" i="2" s="1"/>
  <c r="N157" i="2"/>
  <c r="S157" i="2" s="1"/>
  <c r="O201" i="2"/>
  <c r="T201" i="2" s="1"/>
  <c r="R201" i="2"/>
  <c r="W201" i="2" s="1"/>
  <c r="P201" i="2"/>
  <c r="U201" i="2" s="1"/>
  <c r="N201" i="2"/>
  <c r="S201" i="2" s="1"/>
  <c r="O241" i="2"/>
  <c r="T241" i="2" s="1"/>
  <c r="R241" i="2"/>
  <c r="W241" i="2" s="1"/>
  <c r="P241" i="2"/>
  <c r="U241" i="2" s="1"/>
  <c r="N241" i="2"/>
  <c r="S241" i="2" s="1"/>
  <c r="P55" i="2"/>
  <c r="U55" i="2" s="1"/>
  <c r="N55" i="2"/>
  <c r="S55" i="2" s="1"/>
  <c r="R55" i="2"/>
  <c r="W55" i="2" s="1"/>
  <c r="O55" i="2"/>
  <c r="T55" i="2" s="1"/>
  <c r="P119" i="2"/>
  <c r="U119" i="2" s="1"/>
  <c r="N119" i="2"/>
  <c r="S119" i="2" s="1"/>
  <c r="R119" i="2"/>
  <c r="W119" i="2" s="1"/>
  <c r="O119" i="2"/>
  <c r="T119" i="2" s="1"/>
  <c r="R44" i="2"/>
  <c r="W44" i="2" s="1"/>
  <c r="P44" i="2"/>
  <c r="U44" i="2" s="1"/>
  <c r="N44" i="2"/>
  <c r="S44" i="2" s="1"/>
  <c r="O44" i="2"/>
  <c r="T44" i="2" s="1"/>
  <c r="R84" i="2"/>
  <c r="W84" i="2" s="1"/>
  <c r="P84" i="2"/>
  <c r="U84" i="2" s="1"/>
  <c r="N84" i="2"/>
  <c r="S84" i="2" s="1"/>
  <c r="O84" i="2"/>
  <c r="T84" i="2" s="1"/>
  <c r="R132" i="2"/>
  <c r="W132" i="2" s="1"/>
  <c r="P132" i="2"/>
  <c r="U132" i="2" s="1"/>
  <c r="N132" i="2"/>
  <c r="S132" i="2" s="1"/>
  <c r="O132" i="2"/>
  <c r="T132" i="2" s="1"/>
  <c r="X88" i="2"/>
  <c r="Y88" i="2" s="1"/>
  <c r="R25" i="2"/>
  <c r="W25" i="2" s="1"/>
  <c r="O25" i="2"/>
  <c r="T25" i="2" s="1"/>
  <c r="P25" i="2"/>
  <c r="U25" i="2" s="1"/>
  <c r="N25" i="2"/>
  <c r="S25" i="2" s="1"/>
  <c r="R26" i="2"/>
  <c r="W26" i="2" s="1"/>
  <c r="O26" i="2"/>
  <c r="T26" i="2" s="1"/>
  <c r="P26" i="2"/>
  <c r="U26" i="2" s="1"/>
  <c r="N26" i="2"/>
  <c r="S26" i="2" s="1"/>
  <c r="R50" i="2"/>
  <c r="W50" i="2" s="1"/>
  <c r="O50" i="2"/>
  <c r="T50" i="2" s="1"/>
  <c r="P50" i="2"/>
  <c r="U50" i="2" s="1"/>
  <c r="N50" i="2"/>
  <c r="S50" i="2" s="1"/>
  <c r="R82" i="2"/>
  <c r="W82" i="2" s="1"/>
  <c r="O82" i="2"/>
  <c r="T82" i="2" s="1"/>
  <c r="P82" i="2"/>
  <c r="U82" i="2" s="1"/>
  <c r="N82" i="2"/>
  <c r="S82" i="2" s="1"/>
  <c r="R94" i="2"/>
  <c r="W94" i="2" s="1"/>
  <c r="O94" i="2"/>
  <c r="T94" i="2" s="1"/>
  <c r="P94" i="2"/>
  <c r="U94" i="2" s="1"/>
  <c r="N94" i="2"/>
  <c r="S94" i="2" s="1"/>
  <c r="R126" i="2"/>
  <c r="W126" i="2" s="1"/>
  <c r="O126" i="2"/>
  <c r="T126" i="2" s="1"/>
  <c r="P126" i="2"/>
  <c r="U126" i="2" s="1"/>
  <c r="N126" i="2"/>
  <c r="S126" i="2" s="1"/>
  <c r="X35" i="2"/>
  <c r="Y35" i="2" s="1"/>
  <c r="O190" i="2"/>
  <c r="T190" i="2" s="1"/>
  <c r="P190" i="2"/>
  <c r="U190" i="2" s="1"/>
  <c r="N190" i="2"/>
  <c r="S190" i="2" s="1"/>
  <c r="R190" i="2"/>
  <c r="W190" i="2" s="1"/>
  <c r="N19" i="2"/>
  <c r="S19" i="2" s="1"/>
  <c r="P19" i="2"/>
  <c r="U19" i="2" s="1"/>
  <c r="R19" i="2"/>
  <c r="W19" i="2" s="1"/>
  <c r="O19" i="2"/>
  <c r="T19" i="2" s="1"/>
  <c r="R28" i="2"/>
  <c r="W28" i="2" s="1"/>
  <c r="P28" i="2"/>
  <c r="U28" i="2" s="1"/>
  <c r="N28" i="2"/>
  <c r="S28" i="2" s="1"/>
  <c r="O28" i="2"/>
  <c r="T28" i="2" s="1"/>
  <c r="R116" i="2"/>
  <c r="W116" i="2" s="1"/>
  <c r="P116" i="2"/>
  <c r="U116" i="2" s="1"/>
  <c r="N116" i="2"/>
  <c r="S116" i="2" s="1"/>
  <c r="O116" i="2"/>
  <c r="T116" i="2" s="1"/>
  <c r="X199" i="2"/>
  <c r="Y199" i="2" s="1"/>
  <c r="X227" i="2"/>
  <c r="Y227" i="2" s="1"/>
  <c r="X141" i="2"/>
  <c r="Y141" i="2" s="1"/>
  <c r="X196" i="2"/>
  <c r="Y196" i="2" s="1"/>
  <c r="R54" i="2"/>
  <c r="W54" i="2" s="1"/>
  <c r="O54" i="2"/>
  <c r="T54" i="2" s="1"/>
  <c r="P54" i="2"/>
  <c r="U54" i="2" s="1"/>
  <c r="N54" i="2"/>
  <c r="S54" i="2" s="1"/>
  <c r="R90" i="2"/>
  <c r="W90" i="2" s="1"/>
  <c r="O90" i="2"/>
  <c r="T90" i="2" s="1"/>
  <c r="P90" i="2"/>
  <c r="U90" i="2" s="1"/>
  <c r="N90" i="2"/>
  <c r="S90" i="2" s="1"/>
  <c r="R102" i="2"/>
  <c r="W102" i="2" s="1"/>
  <c r="O102" i="2"/>
  <c r="T102" i="2" s="1"/>
  <c r="P102" i="2"/>
  <c r="U102" i="2" s="1"/>
  <c r="N102" i="2"/>
  <c r="S102" i="2" s="1"/>
  <c r="R138" i="2"/>
  <c r="W138" i="2" s="1"/>
  <c r="O138" i="2"/>
  <c r="T138" i="2" s="1"/>
  <c r="P138" i="2"/>
  <c r="U138" i="2" s="1"/>
  <c r="N138" i="2"/>
  <c r="S138" i="2" s="1"/>
  <c r="R140" i="2"/>
  <c r="W140" i="2" s="1"/>
  <c r="P140" i="2"/>
  <c r="U140" i="2" s="1"/>
  <c r="N140" i="2"/>
  <c r="S140" i="2" s="1"/>
  <c r="O140" i="2"/>
  <c r="T140" i="2" s="1"/>
  <c r="O161" i="2"/>
  <c r="T161" i="2" s="1"/>
  <c r="R161" i="2"/>
  <c r="W161" i="2" s="1"/>
  <c r="P161" i="2"/>
  <c r="U161" i="2" s="1"/>
  <c r="N161" i="2"/>
  <c r="S161" i="2" s="1"/>
  <c r="O205" i="2"/>
  <c r="T205" i="2" s="1"/>
  <c r="R205" i="2"/>
  <c r="W205" i="2" s="1"/>
  <c r="P205" i="2"/>
  <c r="U205" i="2" s="1"/>
  <c r="N205" i="2"/>
  <c r="S205" i="2" s="1"/>
  <c r="O249" i="2"/>
  <c r="T249" i="2" s="1"/>
  <c r="R249" i="2"/>
  <c r="W249" i="2" s="1"/>
  <c r="P249" i="2"/>
  <c r="U249" i="2" s="1"/>
  <c r="N249" i="2"/>
  <c r="S249" i="2" s="1"/>
  <c r="R47" i="2"/>
  <c r="W47" i="2" s="1"/>
  <c r="P47" i="2"/>
  <c r="U47" i="2" s="1"/>
  <c r="N47" i="2"/>
  <c r="S47" i="2" s="1"/>
  <c r="O47" i="2"/>
  <c r="T47" i="2" s="1"/>
  <c r="Q55" i="2"/>
  <c r="V55" i="2" s="1"/>
  <c r="R79" i="2"/>
  <c r="W79" i="2" s="1"/>
  <c r="P79" i="2"/>
  <c r="U79" i="2" s="1"/>
  <c r="N79" i="2"/>
  <c r="S79" i="2" s="1"/>
  <c r="O79" i="2"/>
  <c r="T79" i="2" s="1"/>
  <c r="Q119" i="2"/>
  <c r="V119" i="2" s="1"/>
  <c r="X144" i="2"/>
  <c r="Y144" i="2" s="1"/>
  <c r="X195" i="2"/>
  <c r="Y195" i="2" s="1"/>
  <c r="X215" i="2"/>
  <c r="Y215" i="2" s="1"/>
  <c r="X231" i="2"/>
  <c r="Y231" i="2" s="1"/>
  <c r="X239" i="2"/>
  <c r="Y239" i="2" s="1"/>
  <c r="X255" i="2"/>
  <c r="Y255" i="2" s="1"/>
  <c r="X37" i="2"/>
  <c r="Y37" i="2" s="1"/>
  <c r="X77" i="2"/>
  <c r="Y77" i="2" s="1"/>
  <c r="X85" i="2"/>
  <c r="Y85" i="2" s="1"/>
  <c r="X133" i="2"/>
  <c r="Y133" i="2" s="1"/>
  <c r="Q241" i="2"/>
  <c r="V241" i="2" s="1"/>
  <c r="X220" i="2"/>
  <c r="Y220" i="2" s="1"/>
  <c r="X236" i="2"/>
  <c r="Y236" i="2" s="1"/>
  <c r="X244" i="2"/>
  <c r="Y244" i="2" s="1"/>
  <c r="Q26" i="2"/>
  <c r="Q50" i="2"/>
  <c r="V50" i="2" s="1"/>
  <c r="Q82" i="2"/>
  <c r="V82" i="2" s="1"/>
  <c r="Q94" i="2"/>
  <c r="V94" i="2" s="1"/>
  <c r="Q126" i="2"/>
  <c r="V126" i="2" s="1"/>
  <c r="X83" i="2"/>
  <c r="Y83" i="2" s="1"/>
  <c r="O198" i="2"/>
  <c r="T198" i="2" s="1"/>
  <c r="P198" i="2"/>
  <c r="U198" i="2" s="1"/>
  <c r="N198" i="2"/>
  <c r="S198" i="2" s="1"/>
  <c r="R198" i="2"/>
  <c r="W198" i="2" s="1"/>
  <c r="X72" i="2"/>
  <c r="Y72" i="2" s="1"/>
  <c r="R33" i="2"/>
  <c r="W33" i="2" s="1"/>
  <c r="O33" i="2"/>
  <c r="T33" i="2" s="1"/>
  <c r="P33" i="2"/>
  <c r="U33" i="2" s="1"/>
  <c r="N33" i="2"/>
  <c r="S33" i="2" s="1"/>
  <c r="R81" i="2"/>
  <c r="W81" i="2" s="1"/>
  <c r="O81" i="2"/>
  <c r="T81" i="2" s="1"/>
  <c r="P81" i="2"/>
  <c r="U81" i="2" s="1"/>
  <c r="N81" i="2"/>
  <c r="S81" i="2" s="1"/>
  <c r="Q249" i="2"/>
  <c r="V249" i="2" s="1"/>
  <c r="X107" i="2"/>
  <c r="Y107" i="2" s="1"/>
  <c r="Q54" i="2"/>
  <c r="V54" i="2" s="1"/>
  <c r="Q90" i="2"/>
  <c r="V90" i="2" s="1"/>
  <c r="Q102" i="2"/>
  <c r="V102" i="2" s="1"/>
  <c r="Q138" i="2"/>
  <c r="V138" i="2" s="1"/>
  <c r="Q157" i="2"/>
  <c r="V157" i="2" s="1"/>
  <c r="X158" i="2"/>
  <c r="Y158" i="2" s="1"/>
  <c r="X174" i="2"/>
  <c r="Y174" i="2" s="1"/>
  <c r="X186" i="2"/>
  <c r="Y186" i="2" s="1"/>
  <c r="X202" i="2"/>
  <c r="Y202" i="2" s="1"/>
  <c r="X218" i="2"/>
  <c r="Y218" i="2" s="1"/>
  <c r="X234" i="2"/>
  <c r="Y234" i="2" s="1"/>
  <c r="X250" i="2"/>
  <c r="Y250" i="2" s="1"/>
  <c r="R148" i="2"/>
  <c r="W148" i="2" s="1"/>
  <c r="P148" i="2"/>
  <c r="U148" i="2" s="1"/>
  <c r="N148" i="2"/>
  <c r="S148" i="2" s="1"/>
  <c r="O148" i="2"/>
  <c r="T148" i="2" s="1"/>
  <c r="O169" i="2"/>
  <c r="T169" i="2" s="1"/>
  <c r="R169" i="2"/>
  <c r="W169" i="2" s="1"/>
  <c r="P169" i="2"/>
  <c r="U169" i="2" s="1"/>
  <c r="N169" i="2"/>
  <c r="S169" i="2" s="1"/>
  <c r="O189" i="2"/>
  <c r="T189" i="2" s="1"/>
  <c r="R189" i="2"/>
  <c r="W189" i="2" s="1"/>
  <c r="P189" i="2"/>
  <c r="U189" i="2" s="1"/>
  <c r="N189" i="2"/>
  <c r="S189" i="2" s="1"/>
  <c r="O209" i="2"/>
  <c r="T209" i="2" s="1"/>
  <c r="R209" i="2"/>
  <c r="W209" i="2" s="1"/>
  <c r="P209" i="2"/>
  <c r="U209" i="2" s="1"/>
  <c r="N209" i="2"/>
  <c r="S209" i="2" s="1"/>
  <c r="O233" i="2"/>
  <c r="T233" i="2" s="1"/>
  <c r="R233" i="2"/>
  <c r="W233" i="2" s="1"/>
  <c r="P233" i="2"/>
  <c r="U233" i="2" s="1"/>
  <c r="N233" i="2"/>
  <c r="S233" i="2" s="1"/>
  <c r="O253" i="2"/>
  <c r="T253" i="2" s="1"/>
  <c r="R253" i="2"/>
  <c r="W253" i="2" s="1"/>
  <c r="P253" i="2"/>
  <c r="U253" i="2" s="1"/>
  <c r="N253" i="2"/>
  <c r="S253" i="2" s="1"/>
  <c r="P39" i="2"/>
  <c r="U39" i="2" s="1"/>
  <c r="N39" i="2"/>
  <c r="S39" i="2" s="1"/>
  <c r="O39" i="2"/>
  <c r="T39" i="2" s="1"/>
  <c r="R39" i="2"/>
  <c r="W39" i="2" s="1"/>
  <c r="Q47" i="2"/>
  <c r="V47" i="2" s="1"/>
  <c r="P71" i="2"/>
  <c r="U71" i="2" s="1"/>
  <c r="N71" i="2"/>
  <c r="S71" i="2" s="1"/>
  <c r="O71" i="2"/>
  <c r="T71" i="2" s="1"/>
  <c r="R71" i="2"/>
  <c r="W71" i="2" s="1"/>
  <c r="Q79" i="2"/>
  <c r="V79" i="2" s="1"/>
  <c r="P103" i="2"/>
  <c r="U103" i="2" s="1"/>
  <c r="N103" i="2"/>
  <c r="S103" i="2" s="1"/>
  <c r="O103" i="2"/>
  <c r="T103" i="2" s="1"/>
  <c r="R103" i="2"/>
  <c r="W103" i="2" s="1"/>
  <c r="R60" i="2"/>
  <c r="W60" i="2" s="1"/>
  <c r="P60" i="2"/>
  <c r="U60" i="2" s="1"/>
  <c r="N60" i="2"/>
  <c r="S60" i="2" s="1"/>
  <c r="O60" i="2"/>
  <c r="T60" i="2" s="1"/>
  <c r="R76" i="2"/>
  <c r="W76" i="2" s="1"/>
  <c r="P76" i="2"/>
  <c r="U76" i="2" s="1"/>
  <c r="N76" i="2"/>
  <c r="S76" i="2" s="1"/>
  <c r="O76" i="2"/>
  <c r="T76" i="2" s="1"/>
  <c r="R92" i="2"/>
  <c r="W92" i="2" s="1"/>
  <c r="P92" i="2"/>
  <c r="U92" i="2" s="1"/>
  <c r="N92" i="2"/>
  <c r="S92" i="2" s="1"/>
  <c r="O92" i="2"/>
  <c r="T92" i="2" s="1"/>
  <c r="R124" i="2"/>
  <c r="W124" i="2" s="1"/>
  <c r="P124" i="2"/>
  <c r="U124" i="2" s="1"/>
  <c r="N124" i="2"/>
  <c r="S124" i="2" s="1"/>
  <c r="O124" i="2"/>
  <c r="T124" i="2" s="1"/>
  <c r="X24" i="2"/>
  <c r="Y24" i="2" s="1"/>
  <c r="R146" i="2"/>
  <c r="W146" i="2" s="1"/>
  <c r="O146" i="2"/>
  <c r="T146" i="2" s="1"/>
  <c r="P146" i="2"/>
  <c r="U146" i="2" s="1"/>
  <c r="N146" i="2"/>
  <c r="S146" i="2" s="1"/>
  <c r="R57" i="2"/>
  <c r="W57" i="2" s="1"/>
  <c r="O57" i="2"/>
  <c r="T57" i="2" s="1"/>
  <c r="P57" i="2"/>
  <c r="U57" i="2" s="1"/>
  <c r="N57" i="2"/>
  <c r="S57" i="2" s="1"/>
  <c r="R105" i="2"/>
  <c r="W105" i="2" s="1"/>
  <c r="O105" i="2"/>
  <c r="T105" i="2" s="1"/>
  <c r="N105" i="2"/>
  <c r="S105" i="2" s="1"/>
  <c r="P105" i="2"/>
  <c r="U105" i="2" s="1"/>
  <c r="R145" i="2"/>
  <c r="W145" i="2" s="1"/>
  <c r="O145" i="2"/>
  <c r="T145" i="2" s="1"/>
  <c r="P145" i="2"/>
  <c r="U145" i="2" s="1"/>
  <c r="N145" i="2"/>
  <c r="S145" i="2" s="1"/>
  <c r="Q209" i="2"/>
  <c r="V209" i="2" s="1"/>
  <c r="X176" i="2"/>
  <c r="Y176" i="2" s="1"/>
  <c r="X208" i="2"/>
  <c r="Y208" i="2" s="1"/>
  <c r="R30" i="2"/>
  <c r="W30" i="2" s="1"/>
  <c r="O30" i="2"/>
  <c r="T30" i="2" s="1"/>
  <c r="P30" i="2"/>
  <c r="U30" i="2" s="1"/>
  <c r="N30" i="2"/>
  <c r="S30" i="2" s="1"/>
  <c r="R46" i="2"/>
  <c r="W46" i="2" s="1"/>
  <c r="O46" i="2"/>
  <c r="T46" i="2" s="1"/>
  <c r="P46" i="2"/>
  <c r="U46" i="2" s="1"/>
  <c r="N46" i="2"/>
  <c r="S46" i="2" s="1"/>
  <c r="R58" i="2"/>
  <c r="W58" i="2" s="1"/>
  <c r="O58" i="2"/>
  <c r="T58" i="2" s="1"/>
  <c r="P58" i="2"/>
  <c r="U58" i="2" s="1"/>
  <c r="N58" i="2"/>
  <c r="S58" i="2" s="1"/>
  <c r="R74" i="2"/>
  <c r="W74" i="2" s="1"/>
  <c r="O74" i="2"/>
  <c r="T74" i="2" s="1"/>
  <c r="P74" i="2"/>
  <c r="U74" i="2" s="1"/>
  <c r="N74" i="2"/>
  <c r="S74" i="2" s="1"/>
  <c r="R86" i="2"/>
  <c r="W86" i="2" s="1"/>
  <c r="O86" i="2"/>
  <c r="T86" i="2" s="1"/>
  <c r="P86" i="2"/>
  <c r="U86" i="2" s="1"/>
  <c r="N86" i="2"/>
  <c r="S86" i="2" s="1"/>
  <c r="R106" i="2"/>
  <c r="W106" i="2" s="1"/>
  <c r="O106" i="2"/>
  <c r="T106" i="2" s="1"/>
  <c r="P106" i="2"/>
  <c r="U106" i="2" s="1"/>
  <c r="N106" i="2"/>
  <c r="S106" i="2" s="1"/>
  <c r="R118" i="2"/>
  <c r="W118" i="2" s="1"/>
  <c r="O118" i="2"/>
  <c r="T118" i="2" s="1"/>
  <c r="P118" i="2"/>
  <c r="U118" i="2" s="1"/>
  <c r="N118" i="2"/>
  <c r="S118" i="2" s="1"/>
  <c r="R134" i="2"/>
  <c r="W134" i="2" s="1"/>
  <c r="O134" i="2"/>
  <c r="T134" i="2" s="1"/>
  <c r="P134" i="2"/>
  <c r="U134" i="2" s="1"/>
  <c r="N134" i="2"/>
  <c r="S134" i="2" s="1"/>
  <c r="O258" i="2"/>
  <c r="T258" i="2" s="1"/>
  <c r="P258" i="2"/>
  <c r="U258" i="2" s="1"/>
  <c r="N258" i="2"/>
  <c r="S258" i="2" s="1"/>
  <c r="R258" i="2"/>
  <c r="W258" i="2" s="1"/>
  <c r="X67" i="2"/>
  <c r="Y67" i="2" s="1"/>
  <c r="X131" i="2"/>
  <c r="Y131" i="2" s="1"/>
  <c r="O170" i="2"/>
  <c r="T170" i="2" s="1"/>
  <c r="P170" i="2"/>
  <c r="U170" i="2" s="1"/>
  <c r="N170" i="2"/>
  <c r="S170" i="2" s="1"/>
  <c r="R170" i="2"/>
  <c r="W170" i="2" s="1"/>
  <c r="O206" i="2"/>
  <c r="T206" i="2" s="1"/>
  <c r="P206" i="2"/>
  <c r="U206" i="2" s="1"/>
  <c r="N206" i="2"/>
  <c r="S206" i="2" s="1"/>
  <c r="R206" i="2"/>
  <c r="W206" i="2" s="1"/>
  <c r="O238" i="2"/>
  <c r="T238" i="2" s="1"/>
  <c r="P238" i="2"/>
  <c r="U238" i="2" s="1"/>
  <c r="N238" i="2"/>
  <c r="S238" i="2" s="1"/>
  <c r="R238" i="2"/>
  <c r="W238" i="2" s="1"/>
  <c r="R20" i="2"/>
  <c r="W20" i="2" s="1"/>
  <c r="N20" i="2"/>
  <c r="S20" i="2" s="1"/>
  <c r="P20" i="2"/>
  <c r="U20" i="2" s="1"/>
  <c r="O20" i="2"/>
  <c r="T20" i="2" s="1"/>
  <c r="R36" i="2"/>
  <c r="W36" i="2" s="1"/>
  <c r="P36" i="2"/>
  <c r="U36" i="2" s="1"/>
  <c r="N36" i="2"/>
  <c r="S36" i="2" s="1"/>
  <c r="O36" i="2"/>
  <c r="T36" i="2" s="1"/>
  <c r="R108" i="2"/>
  <c r="W108" i="2" s="1"/>
  <c r="P108" i="2"/>
  <c r="U108" i="2" s="1"/>
  <c r="N108" i="2"/>
  <c r="S108" i="2" s="1"/>
  <c r="O108" i="2"/>
  <c r="T108" i="2" s="1"/>
  <c r="Q148" i="2"/>
  <c r="V148" i="2" s="1"/>
  <c r="X40" i="2"/>
  <c r="Y40" i="2" s="1"/>
  <c r="X203" i="2"/>
  <c r="Y203" i="2" s="1"/>
  <c r="X219" i="2"/>
  <c r="Y219" i="2" s="1"/>
  <c r="X235" i="2"/>
  <c r="Y235" i="2" s="1"/>
  <c r="X251" i="2"/>
  <c r="Y251" i="2" s="1"/>
  <c r="X53" i="2"/>
  <c r="Y53" i="2" s="1"/>
  <c r="X101" i="2"/>
  <c r="Y101" i="2" s="1"/>
  <c r="X125" i="2"/>
  <c r="Y125" i="2" s="1"/>
  <c r="X75" i="2"/>
  <c r="Y75" i="2" s="1"/>
  <c r="X152" i="2"/>
  <c r="Y152" i="2" s="1"/>
  <c r="X232" i="2"/>
  <c r="Y232" i="2" s="1"/>
  <c r="R22" i="2"/>
  <c r="W22" i="2" s="1"/>
  <c r="O22" i="2"/>
  <c r="T22" i="2" s="1"/>
  <c r="P22" i="2"/>
  <c r="U22" i="2" s="1"/>
  <c r="N22" i="2"/>
  <c r="S22" i="2" s="1"/>
  <c r="R42" i="2"/>
  <c r="W42" i="2" s="1"/>
  <c r="O42" i="2"/>
  <c r="T42" i="2" s="1"/>
  <c r="P42" i="2"/>
  <c r="U42" i="2" s="1"/>
  <c r="N42" i="2"/>
  <c r="S42" i="2" s="1"/>
  <c r="R62" i="2"/>
  <c r="W62" i="2" s="1"/>
  <c r="O62" i="2"/>
  <c r="T62" i="2" s="1"/>
  <c r="P62" i="2"/>
  <c r="U62" i="2" s="1"/>
  <c r="N62" i="2"/>
  <c r="S62" i="2" s="1"/>
  <c r="R78" i="2"/>
  <c r="W78" i="2" s="1"/>
  <c r="O78" i="2"/>
  <c r="T78" i="2" s="1"/>
  <c r="P78" i="2"/>
  <c r="U78" i="2" s="1"/>
  <c r="N78" i="2"/>
  <c r="S78" i="2" s="1"/>
  <c r="R98" i="2"/>
  <c r="W98" i="2" s="1"/>
  <c r="O98" i="2"/>
  <c r="T98" i="2" s="1"/>
  <c r="P98" i="2"/>
  <c r="U98" i="2" s="1"/>
  <c r="N98" i="2"/>
  <c r="S98" i="2" s="1"/>
  <c r="R110" i="2"/>
  <c r="W110" i="2" s="1"/>
  <c r="O110" i="2"/>
  <c r="T110" i="2" s="1"/>
  <c r="P110" i="2"/>
  <c r="U110" i="2" s="1"/>
  <c r="N110" i="2"/>
  <c r="S110" i="2" s="1"/>
  <c r="R130" i="2"/>
  <c r="W130" i="2" s="1"/>
  <c r="O130" i="2"/>
  <c r="T130" i="2" s="1"/>
  <c r="P130" i="2"/>
  <c r="U130" i="2" s="1"/>
  <c r="N130" i="2"/>
  <c r="S130" i="2" s="1"/>
  <c r="Q146" i="2"/>
  <c r="V146" i="2" s="1"/>
  <c r="X181" i="2"/>
  <c r="Y181" i="2" s="1"/>
  <c r="Q205" i="2"/>
  <c r="V205" i="2" s="1"/>
  <c r="X142" i="2"/>
  <c r="Y142" i="2" s="1"/>
  <c r="X165" i="2"/>
  <c r="Y165" i="2" s="1"/>
  <c r="O177" i="2"/>
  <c r="T177" i="2" s="1"/>
  <c r="R177" i="2"/>
  <c r="W177" i="2" s="1"/>
  <c r="P177" i="2"/>
  <c r="U177" i="2" s="1"/>
  <c r="N177" i="2"/>
  <c r="S177" i="2" s="1"/>
  <c r="O221" i="2"/>
  <c r="T221" i="2" s="1"/>
  <c r="R221" i="2"/>
  <c r="W221" i="2" s="1"/>
  <c r="P221" i="2"/>
  <c r="U221" i="2" s="1"/>
  <c r="N221" i="2"/>
  <c r="S221" i="2" s="1"/>
  <c r="P23" i="2"/>
  <c r="U23" i="2" s="1"/>
  <c r="N23" i="2"/>
  <c r="S23" i="2" s="1"/>
  <c r="R23" i="2"/>
  <c r="W23" i="2" s="1"/>
  <c r="O23" i="2"/>
  <c r="T23" i="2" s="1"/>
  <c r="P87" i="2"/>
  <c r="U87" i="2" s="1"/>
  <c r="N87" i="2"/>
  <c r="S87" i="2" s="1"/>
  <c r="R87" i="2"/>
  <c r="W87" i="2" s="1"/>
  <c r="O87" i="2"/>
  <c r="T87" i="2" s="1"/>
  <c r="R68" i="2"/>
  <c r="W68" i="2" s="1"/>
  <c r="P68" i="2"/>
  <c r="U68" i="2" s="1"/>
  <c r="N68" i="2"/>
  <c r="S68" i="2" s="1"/>
  <c r="O68" i="2"/>
  <c r="T68" i="2" s="1"/>
  <c r="R100" i="2"/>
  <c r="W100" i="2" s="1"/>
  <c r="P100" i="2"/>
  <c r="U100" i="2" s="1"/>
  <c r="N100" i="2"/>
  <c r="S100" i="2" s="1"/>
  <c r="O100" i="2"/>
  <c r="T100" i="2" s="1"/>
  <c r="R73" i="2"/>
  <c r="W73" i="2" s="1"/>
  <c r="O73" i="2"/>
  <c r="T73" i="2" s="1"/>
  <c r="N73" i="2"/>
  <c r="S73" i="2" s="1"/>
  <c r="P73" i="2"/>
  <c r="U73" i="2" s="1"/>
  <c r="R129" i="2"/>
  <c r="W129" i="2" s="1"/>
  <c r="O129" i="2"/>
  <c r="T129" i="2" s="1"/>
  <c r="P129" i="2"/>
  <c r="U129" i="2" s="1"/>
  <c r="N129" i="2"/>
  <c r="S129" i="2" s="1"/>
  <c r="R38" i="2"/>
  <c r="W38" i="2" s="1"/>
  <c r="O38" i="2"/>
  <c r="T38" i="2" s="1"/>
  <c r="P38" i="2"/>
  <c r="U38" i="2" s="1"/>
  <c r="N38" i="2"/>
  <c r="S38" i="2" s="1"/>
  <c r="R66" i="2"/>
  <c r="W66" i="2" s="1"/>
  <c r="O66" i="2"/>
  <c r="T66" i="2" s="1"/>
  <c r="P66" i="2"/>
  <c r="U66" i="2" s="1"/>
  <c r="N66" i="2"/>
  <c r="S66" i="2" s="1"/>
  <c r="R114" i="2"/>
  <c r="W114" i="2" s="1"/>
  <c r="O114" i="2"/>
  <c r="T114" i="2" s="1"/>
  <c r="P114" i="2"/>
  <c r="U114" i="2" s="1"/>
  <c r="N114" i="2"/>
  <c r="S114" i="2" s="1"/>
  <c r="X99" i="2"/>
  <c r="Y99" i="2" s="1"/>
  <c r="R154" i="2"/>
  <c r="W154" i="2" s="1"/>
  <c r="O154" i="2"/>
  <c r="T154" i="2" s="1"/>
  <c r="P154" i="2"/>
  <c r="U154" i="2" s="1"/>
  <c r="N154" i="2"/>
  <c r="S154" i="2" s="1"/>
  <c r="O222" i="2"/>
  <c r="T222" i="2" s="1"/>
  <c r="P222" i="2"/>
  <c r="U222" i="2" s="1"/>
  <c r="N222" i="2"/>
  <c r="S222" i="2" s="1"/>
  <c r="R222" i="2"/>
  <c r="W222" i="2" s="1"/>
  <c r="R52" i="2"/>
  <c r="W52" i="2" s="1"/>
  <c r="P52" i="2"/>
  <c r="U52" i="2" s="1"/>
  <c r="N52" i="2"/>
  <c r="S52" i="2" s="1"/>
  <c r="O52" i="2"/>
  <c r="T52" i="2" s="1"/>
  <c r="X151" i="2"/>
  <c r="Y151" i="2" s="1"/>
  <c r="X167" i="2"/>
  <c r="Y167" i="2" s="1"/>
  <c r="X183" i="2"/>
  <c r="Y183" i="2" s="1"/>
  <c r="X243" i="2"/>
  <c r="Y243" i="2" s="1"/>
  <c r="X168" i="2"/>
  <c r="Y168" i="2" s="1"/>
  <c r="R34" i="2"/>
  <c r="W34" i="2" s="1"/>
  <c r="O34" i="2"/>
  <c r="T34" i="2" s="1"/>
  <c r="P34" i="2"/>
  <c r="U34" i="2" s="1"/>
  <c r="N34" i="2"/>
  <c r="S34" i="2" s="1"/>
  <c r="R70" i="2"/>
  <c r="W70" i="2" s="1"/>
  <c r="O70" i="2"/>
  <c r="T70" i="2" s="1"/>
  <c r="P70" i="2"/>
  <c r="U70" i="2" s="1"/>
  <c r="N70" i="2"/>
  <c r="S70" i="2" s="1"/>
  <c r="R122" i="2"/>
  <c r="W122" i="2" s="1"/>
  <c r="O122" i="2"/>
  <c r="T122" i="2" s="1"/>
  <c r="P122" i="2"/>
  <c r="U122" i="2" s="1"/>
  <c r="N122" i="2"/>
  <c r="S122" i="2" s="1"/>
  <c r="X213" i="2"/>
  <c r="Y213" i="2" s="1"/>
  <c r="O185" i="2"/>
  <c r="T185" i="2" s="1"/>
  <c r="R185" i="2"/>
  <c r="W185" i="2" s="1"/>
  <c r="P185" i="2"/>
  <c r="U185" i="2" s="1"/>
  <c r="N185" i="2"/>
  <c r="S185" i="2" s="1"/>
  <c r="O225" i="2"/>
  <c r="T225" i="2" s="1"/>
  <c r="R225" i="2"/>
  <c r="W225" i="2" s="1"/>
  <c r="P225" i="2"/>
  <c r="U225" i="2" s="1"/>
  <c r="N225" i="2"/>
  <c r="S225" i="2" s="1"/>
  <c r="Q87" i="2"/>
  <c r="V87" i="2" s="1"/>
  <c r="R111" i="2"/>
  <c r="W111" i="2" s="1"/>
  <c r="P111" i="2"/>
  <c r="U111" i="2" s="1"/>
  <c r="N111" i="2"/>
  <c r="S111" i="2" s="1"/>
  <c r="O111" i="2"/>
  <c r="T111" i="2" s="1"/>
  <c r="R143" i="2"/>
  <c r="W143" i="2" s="1"/>
  <c r="P143" i="2"/>
  <c r="U143" i="2" s="1"/>
  <c r="N143" i="2"/>
  <c r="S143" i="2" s="1"/>
  <c r="O143" i="2"/>
  <c r="T143" i="2" s="1"/>
  <c r="X207" i="2"/>
  <c r="Y207" i="2" s="1"/>
  <c r="X223" i="2"/>
  <c r="Y223" i="2" s="1"/>
  <c r="X247" i="2"/>
  <c r="Y247" i="2" s="1"/>
  <c r="X29" i="2"/>
  <c r="Y29" i="2" s="1"/>
  <c r="X45" i="2"/>
  <c r="Y45" i="2" s="1"/>
  <c r="X93" i="2"/>
  <c r="Y93" i="2" s="1"/>
  <c r="X184" i="2"/>
  <c r="Y184" i="2" s="1"/>
  <c r="X216" i="2"/>
  <c r="Y216" i="2" s="1"/>
  <c r="X228" i="2"/>
  <c r="Y228" i="2" s="1"/>
  <c r="X252" i="2"/>
  <c r="Y252" i="2" s="1"/>
  <c r="Q38" i="2"/>
  <c r="V38" i="2" s="1"/>
  <c r="Q66" i="2"/>
  <c r="V66" i="2" s="1"/>
  <c r="Q114" i="2"/>
  <c r="V114" i="2" s="1"/>
  <c r="O162" i="2"/>
  <c r="T162" i="2" s="1"/>
  <c r="P162" i="2"/>
  <c r="U162" i="2" s="1"/>
  <c r="N162" i="2"/>
  <c r="S162" i="2" s="1"/>
  <c r="R162" i="2"/>
  <c r="W162" i="2" s="1"/>
  <c r="O230" i="2"/>
  <c r="T230" i="2" s="1"/>
  <c r="P230" i="2"/>
  <c r="U230" i="2" s="1"/>
  <c r="N230" i="2"/>
  <c r="S230" i="2" s="1"/>
  <c r="R230" i="2"/>
  <c r="W230" i="2" s="1"/>
  <c r="Q140" i="2"/>
  <c r="V140" i="2" s="1"/>
  <c r="R49" i="2"/>
  <c r="W49" i="2" s="1"/>
  <c r="O49" i="2"/>
  <c r="T49" i="2" s="1"/>
  <c r="P49" i="2"/>
  <c r="U49" i="2" s="1"/>
  <c r="N49" i="2"/>
  <c r="S49" i="2" s="1"/>
  <c r="R97" i="2"/>
  <c r="W97" i="2" s="1"/>
  <c r="O97" i="2"/>
  <c r="T97" i="2" s="1"/>
  <c r="P97" i="2"/>
  <c r="U97" i="2" s="1"/>
  <c r="N97" i="2"/>
  <c r="S97" i="2" s="1"/>
  <c r="R121" i="2"/>
  <c r="W121" i="2" s="1"/>
  <c r="O121" i="2"/>
  <c r="T121" i="2" s="1"/>
  <c r="P121" i="2"/>
  <c r="U121" i="2" s="1"/>
  <c r="N121" i="2"/>
  <c r="S121" i="2" s="1"/>
  <c r="Q161" i="2"/>
  <c r="V161" i="2" s="1"/>
  <c r="R153" i="2"/>
  <c r="W153" i="2" s="1"/>
  <c r="O153" i="2"/>
  <c r="T153" i="2" s="1"/>
  <c r="P153" i="2"/>
  <c r="U153" i="2" s="1"/>
  <c r="N153" i="2"/>
  <c r="S153" i="2" s="1"/>
  <c r="O173" i="2"/>
  <c r="T173" i="2" s="1"/>
  <c r="R173" i="2"/>
  <c r="W173" i="2" s="1"/>
  <c r="P173" i="2"/>
  <c r="U173" i="2" s="1"/>
  <c r="N173" i="2"/>
  <c r="S173" i="2" s="1"/>
  <c r="O193" i="2"/>
  <c r="T193" i="2" s="1"/>
  <c r="R193" i="2"/>
  <c r="W193" i="2" s="1"/>
  <c r="P193" i="2"/>
  <c r="U193" i="2" s="1"/>
  <c r="N193" i="2"/>
  <c r="S193" i="2" s="1"/>
  <c r="O217" i="2"/>
  <c r="T217" i="2" s="1"/>
  <c r="R217" i="2"/>
  <c r="W217" i="2" s="1"/>
  <c r="P217" i="2"/>
  <c r="U217" i="2" s="1"/>
  <c r="N217" i="2"/>
  <c r="S217" i="2" s="1"/>
  <c r="O237" i="2"/>
  <c r="T237" i="2" s="1"/>
  <c r="R237" i="2"/>
  <c r="W237" i="2" s="1"/>
  <c r="P237" i="2"/>
  <c r="U237" i="2" s="1"/>
  <c r="N237" i="2"/>
  <c r="S237" i="2" s="1"/>
  <c r="O257" i="2"/>
  <c r="T257" i="2" s="1"/>
  <c r="R257" i="2"/>
  <c r="W257" i="2" s="1"/>
  <c r="P257" i="2"/>
  <c r="U257" i="2" s="1"/>
  <c r="N257" i="2"/>
  <c r="S257" i="2" s="1"/>
  <c r="R31" i="2"/>
  <c r="W31" i="2" s="1"/>
  <c r="P31" i="2"/>
  <c r="U31" i="2" s="1"/>
  <c r="N31" i="2"/>
  <c r="S31" i="2" s="1"/>
  <c r="O31" i="2"/>
  <c r="T31" i="2" s="1"/>
  <c r="R63" i="2"/>
  <c r="W63" i="2" s="1"/>
  <c r="P63" i="2"/>
  <c r="U63" i="2" s="1"/>
  <c r="N63" i="2"/>
  <c r="S63" i="2" s="1"/>
  <c r="O63" i="2"/>
  <c r="T63" i="2" s="1"/>
  <c r="R95" i="2"/>
  <c r="W95" i="2" s="1"/>
  <c r="P95" i="2"/>
  <c r="U95" i="2" s="1"/>
  <c r="N95" i="2"/>
  <c r="S95" i="2" s="1"/>
  <c r="O95" i="2"/>
  <c r="T95" i="2" s="1"/>
  <c r="R127" i="2"/>
  <c r="W127" i="2" s="1"/>
  <c r="P127" i="2"/>
  <c r="U127" i="2" s="1"/>
  <c r="N127" i="2"/>
  <c r="S127" i="2" s="1"/>
  <c r="O127" i="2"/>
  <c r="T127" i="2" s="1"/>
  <c r="P139" i="2"/>
  <c r="U139" i="2" s="1"/>
  <c r="N139" i="2"/>
  <c r="S139" i="2" s="1"/>
  <c r="R139" i="2"/>
  <c r="W139" i="2" s="1"/>
  <c r="O139" i="2"/>
  <c r="T139" i="2" s="1"/>
  <c r="Q44" i="2"/>
  <c r="V44" i="2" s="1"/>
  <c r="Q68" i="2"/>
  <c r="V68" i="2" s="1"/>
  <c r="Q84" i="2"/>
  <c r="V84" i="2" s="1"/>
  <c r="Q100" i="2"/>
  <c r="V100" i="2" s="1"/>
  <c r="Q132" i="2"/>
  <c r="V132" i="2" s="1"/>
  <c r="X120" i="2"/>
  <c r="Y120" i="2" s="1"/>
  <c r="X155" i="2"/>
  <c r="Y155" i="2" s="1"/>
  <c r="X171" i="2"/>
  <c r="Y171" i="2" s="1"/>
  <c r="X187" i="2"/>
  <c r="Y187" i="2" s="1"/>
  <c r="Q25" i="2"/>
  <c r="V25" i="2" s="1"/>
  <c r="X61" i="2"/>
  <c r="Y61" i="2" s="1"/>
  <c r="Q73" i="2"/>
  <c r="V73" i="2" s="1"/>
  <c r="X109" i="2"/>
  <c r="Y109" i="2" s="1"/>
  <c r="X117" i="2"/>
  <c r="Y117" i="2" s="1"/>
  <c r="Q129" i="2"/>
  <c r="V129" i="2" s="1"/>
  <c r="X149" i="2"/>
  <c r="Y149" i="2" s="1"/>
  <c r="Q169" i="2"/>
  <c r="V169" i="2" s="1"/>
  <c r="Q217" i="2"/>
  <c r="V217" i="2" s="1"/>
  <c r="X27" i="2"/>
  <c r="Y27" i="2" s="1"/>
  <c r="X91" i="2"/>
  <c r="Y91" i="2" s="1"/>
  <c r="X156" i="2"/>
  <c r="Y156" i="2" s="1"/>
  <c r="X164" i="2"/>
  <c r="Y164" i="2" s="1"/>
  <c r="X172" i="2"/>
  <c r="Y172" i="2" s="1"/>
  <c r="X200" i="2"/>
  <c r="Y200" i="2" s="1"/>
  <c r="X51" i="2"/>
  <c r="Y51" i="2" s="1"/>
  <c r="X115" i="2"/>
  <c r="Y115" i="2" s="1"/>
  <c r="O182" i="2"/>
  <c r="T182" i="2" s="1"/>
  <c r="R182" i="2"/>
  <c r="W182" i="2" s="1"/>
  <c r="P182" i="2"/>
  <c r="U182" i="2" s="1"/>
  <c r="N182" i="2"/>
  <c r="S182" i="2" s="1"/>
  <c r="O214" i="2"/>
  <c r="T214" i="2" s="1"/>
  <c r="P214" i="2"/>
  <c r="U214" i="2" s="1"/>
  <c r="N214" i="2"/>
  <c r="S214" i="2" s="1"/>
  <c r="R214" i="2"/>
  <c r="W214" i="2" s="1"/>
  <c r="O246" i="2"/>
  <c r="T246" i="2" s="1"/>
  <c r="R246" i="2"/>
  <c r="W246" i="2" s="1"/>
  <c r="P246" i="2"/>
  <c r="U246" i="2" s="1"/>
  <c r="N246" i="2"/>
  <c r="S246" i="2" s="1"/>
  <c r="Q28" i="2"/>
  <c r="V28" i="2" s="1"/>
  <c r="Q52" i="2"/>
  <c r="V52" i="2" s="1"/>
  <c r="Q116" i="2"/>
  <c r="V116" i="2" s="1"/>
  <c r="R41" i="2"/>
  <c r="W41" i="2" s="1"/>
  <c r="O41" i="2"/>
  <c r="T41" i="2" s="1"/>
  <c r="P41" i="2"/>
  <c r="U41" i="2" s="1"/>
  <c r="N41" i="2"/>
  <c r="S41" i="2" s="1"/>
  <c r="R65" i="2"/>
  <c r="W65" i="2" s="1"/>
  <c r="O65" i="2"/>
  <c r="T65" i="2" s="1"/>
  <c r="P65" i="2"/>
  <c r="U65" i="2" s="1"/>
  <c r="N65" i="2"/>
  <c r="S65" i="2" s="1"/>
  <c r="R89" i="2"/>
  <c r="W89" i="2" s="1"/>
  <c r="O89" i="2"/>
  <c r="T89" i="2" s="1"/>
  <c r="P89" i="2"/>
  <c r="U89" i="2" s="1"/>
  <c r="N89" i="2"/>
  <c r="S89" i="2" s="1"/>
  <c r="R113" i="2"/>
  <c r="W113" i="2" s="1"/>
  <c r="O113" i="2"/>
  <c r="T113" i="2" s="1"/>
  <c r="P113" i="2"/>
  <c r="U113" i="2" s="1"/>
  <c r="N113" i="2"/>
  <c r="S113" i="2" s="1"/>
  <c r="R137" i="2"/>
  <c r="W137" i="2" s="1"/>
  <c r="O137" i="2"/>
  <c r="T137" i="2" s="1"/>
  <c r="P137" i="2"/>
  <c r="U137" i="2" s="1"/>
  <c r="N137" i="2"/>
  <c r="S137" i="2" s="1"/>
  <c r="Q201" i="2"/>
  <c r="V201" i="2" s="1"/>
  <c r="X43" i="2"/>
  <c r="Y43" i="2" s="1"/>
  <c r="X136" i="2"/>
  <c r="Y136" i="2" s="1"/>
  <c r="X224" i="2"/>
  <c r="Y224" i="2" s="1"/>
  <c r="X256" i="2"/>
  <c r="Y256" i="2" s="1"/>
  <c r="Q154" i="2"/>
  <c r="V154" i="2" s="1"/>
  <c r="Q190" i="2"/>
  <c r="V190" i="2" s="1"/>
  <c r="Q222" i="2"/>
  <c r="V222" i="2" s="1"/>
  <c r="Q258" i="2"/>
  <c r="V258" i="2" s="1"/>
  <c r="Q221" i="2"/>
  <c r="V221" i="2" s="1"/>
  <c r="X166" i="2"/>
  <c r="Y166" i="2" s="1"/>
  <c r="X178" i="2"/>
  <c r="Y178" i="2" s="1"/>
  <c r="X194" i="2"/>
  <c r="Y194" i="2" s="1"/>
  <c r="X210" i="2"/>
  <c r="Y210" i="2" s="1"/>
  <c r="X226" i="2"/>
  <c r="Y226" i="2" s="1"/>
  <c r="X242" i="2"/>
  <c r="Y242" i="2" s="1"/>
  <c r="X254" i="2"/>
  <c r="Y254" i="2" s="1"/>
  <c r="X32" i="2"/>
  <c r="Y32" i="2" s="1"/>
  <c r="X48" i="2"/>
  <c r="Y48" i="2" s="1"/>
  <c r="X64" i="2"/>
  <c r="Y64" i="2" s="1"/>
  <c r="X80" i="2"/>
  <c r="Y80" i="2" s="1"/>
  <c r="X96" i="2"/>
  <c r="Y96" i="2" s="1"/>
  <c r="X112" i="2"/>
  <c r="Y112" i="2" s="1"/>
  <c r="X128" i="2"/>
  <c r="Y128" i="2" s="1"/>
  <c r="Q189" i="2"/>
  <c r="V189" i="2" s="1"/>
  <c r="X127" i="2" l="1"/>
  <c r="Y127" i="2" s="1"/>
  <c r="X95" i="2"/>
  <c r="Y95" i="2" s="1"/>
  <c r="X63" i="2"/>
  <c r="Y63" i="2" s="1"/>
  <c r="X31" i="2"/>
  <c r="Y31" i="2" s="1"/>
  <c r="X121" i="2"/>
  <c r="Y121" i="2" s="1"/>
  <c r="X97" i="2"/>
  <c r="Y97" i="2" s="1"/>
  <c r="X49" i="2"/>
  <c r="Y49" i="2" s="1"/>
  <c r="X73" i="2"/>
  <c r="Y73" i="2" s="1"/>
  <c r="X100" i="2"/>
  <c r="Y100" i="2" s="1"/>
  <c r="X68" i="2"/>
  <c r="Y68" i="2" s="1"/>
  <c r="X130" i="2"/>
  <c r="Y130" i="2" s="1"/>
  <c r="X110" i="2"/>
  <c r="Y110" i="2" s="1"/>
  <c r="X98" i="2"/>
  <c r="Y98" i="2" s="1"/>
  <c r="X78" i="2"/>
  <c r="Y78" i="2" s="1"/>
  <c r="X62" i="2"/>
  <c r="Y62" i="2" s="1"/>
  <c r="X42" i="2"/>
  <c r="Y42" i="2" s="1"/>
  <c r="X22" i="2"/>
  <c r="Y22" i="2" s="1"/>
  <c r="Y20" i="2"/>
  <c r="X103" i="2"/>
  <c r="Y103" i="2" s="1"/>
  <c r="X253" i="2"/>
  <c r="Y253" i="2" s="1"/>
  <c r="X233" i="2"/>
  <c r="Y233" i="2" s="1"/>
  <c r="X189" i="2"/>
  <c r="Y189" i="2" s="1"/>
  <c r="X169" i="2"/>
  <c r="Y169" i="2" s="1"/>
  <c r="X198" i="2"/>
  <c r="Y198" i="2" s="1"/>
  <c r="X201" i="2"/>
  <c r="Y201" i="2" s="1"/>
  <c r="X157" i="2"/>
  <c r="Y157" i="2" s="1"/>
  <c r="K11" i="2"/>
  <c r="K10" i="2"/>
  <c r="K4" i="2"/>
  <c r="K3" i="2"/>
  <c r="K6" i="2"/>
  <c r="K7" i="2" s="1"/>
  <c r="K9" i="2"/>
  <c r="K5" i="2"/>
  <c r="X209" i="2"/>
  <c r="Y209" i="2" s="1"/>
  <c r="X241" i="2"/>
  <c r="Y241" i="2" s="1"/>
  <c r="X182" i="2"/>
  <c r="Y182" i="2" s="1"/>
  <c r="X139" i="2"/>
  <c r="Y139" i="2" s="1"/>
  <c r="X122" i="2"/>
  <c r="Y122" i="2" s="1"/>
  <c r="X70" i="2"/>
  <c r="Y70" i="2" s="1"/>
  <c r="X23" i="2"/>
  <c r="Y23" i="2" s="1"/>
  <c r="X36" i="2"/>
  <c r="Y36" i="2" s="1"/>
  <c r="X238" i="2"/>
  <c r="Y238" i="2" s="1"/>
  <c r="X170" i="2"/>
  <c r="Y170" i="2" s="1"/>
  <c r="X57" i="2"/>
  <c r="Y57" i="2" s="1"/>
  <c r="X79" i="2"/>
  <c r="Y79" i="2" s="1"/>
  <c r="X205" i="2"/>
  <c r="Y205" i="2" s="1"/>
  <c r="X138" i="2"/>
  <c r="Y138" i="2" s="1"/>
  <c r="X90" i="2"/>
  <c r="Y90" i="2" s="1"/>
  <c r="I9" i="2"/>
  <c r="I6" i="2"/>
  <c r="I7" i="2" s="1"/>
  <c r="I5" i="2"/>
  <c r="I4" i="2"/>
  <c r="I3" i="2"/>
  <c r="I11" i="2"/>
  <c r="I10" i="2"/>
  <c r="I1" i="2"/>
  <c r="X132" i="2"/>
  <c r="Y132" i="2" s="1"/>
  <c r="X84" i="2"/>
  <c r="Y84" i="2" s="1"/>
  <c r="X44" i="2"/>
  <c r="Y44" i="2" s="1"/>
  <c r="X137" i="2"/>
  <c r="Y137" i="2" s="1"/>
  <c r="X113" i="2"/>
  <c r="Y113" i="2" s="1"/>
  <c r="X89" i="2"/>
  <c r="Y89" i="2" s="1"/>
  <c r="X65" i="2"/>
  <c r="Y65" i="2" s="1"/>
  <c r="X41" i="2"/>
  <c r="Y41" i="2" s="1"/>
  <c r="X214" i="2"/>
  <c r="Y214" i="2" s="1"/>
  <c r="X230" i="2"/>
  <c r="Y230" i="2" s="1"/>
  <c r="X162" i="2"/>
  <c r="Y162" i="2" s="1"/>
  <c r="X154" i="2"/>
  <c r="Y154" i="2" s="1"/>
  <c r="X134" i="2"/>
  <c r="Y134" i="2" s="1"/>
  <c r="X118" i="2"/>
  <c r="Y118" i="2" s="1"/>
  <c r="X106" i="2"/>
  <c r="Y106" i="2" s="1"/>
  <c r="X86" i="2"/>
  <c r="Y86" i="2" s="1"/>
  <c r="X74" i="2"/>
  <c r="Y74" i="2" s="1"/>
  <c r="X58" i="2"/>
  <c r="Y58" i="2" s="1"/>
  <c r="X46" i="2"/>
  <c r="Y46" i="2" s="1"/>
  <c r="X30" i="2"/>
  <c r="Y30" i="2" s="1"/>
  <c r="X105" i="2"/>
  <c r="Y105" i="2" s="1"/>
  <c r="X39" i="2"/>
  <c r="Y39" i="2" s="1"/>
  <c r="X81" i="2"/>
  <c r="Y81" i="2" s="1"/>
  <c r="X33" i="2"/>
  <c r="Y33" i="2" s="1"/>
  <c r="X47" i="2"/>
  <c r="Y47" i="2" s="1"/>
  <c r="X140" i="2"/>
  <c r="Y140" i="2" s="1"/>
  <c r="X116" i="2"/>
  <c r="Y116" i="2" s="1"/>
  <c r="X28" i="2"/>
  <c r="Y28" i="2" s="1"/>
  <c r="L10" i="2"/>
  <c r="L9" i="2"/>
  <c r="L6" i="2"/>
  <c r="L7" i="2" s="1"/>
  <c r="L5" i="2"/>
  <c r="L4" i="2"/>
  <c r="L3" i="2"/>
  <c r="L11" i="2"/>
  <c r="X190" i="2"/>
  <c r="Y190" i="2" s="1"/>
  <c r="X126" i="2"/>
  <c r="Y126" i="2" s="1"/>
  <c r="X94" i="2"/>
  <c r="Y94" i="2" s="1"/>
  <c r="X82" i="2"/>
  <c r="Y82" i="2" s="1"/>
  <c r="X50" i="2"/>
  <c r="Y50" i="2" s="1"/>
  <c r="X119" i="2"/>
  <c r="Y119" i="2" s="1"/>
  <c r="X55" i="2"/>
  <c r="Y55" i="2" s="1"/>
  <c r="Z19" i="2"/>
  <c r="Z20" i="2" s="1"/>
  <c r="Z21" i="2" s="1"/>
  <c r="Z22" i="2" s="1"/>
  <c r="Z23" i="2" s="1"/>
  <c r="Z24" i="2" s="1"/>
  <c r="H11" i="2"/>
  <c r="H6" i="2"/>
  <c r="H7" i="2" s="1"/>
  <c r="H5" i="2"/>
  <c r="H10" i="2"/>
  <c r="H4" i="2"/>
  <c r="H9" i="2"/>
  <c r="H3" i="2"/>
  <c r="H2" i="2"/>
  <c r="X246" i="2"/>
  <c r="Y246" i="2" s="1"/>
  <c r="X34" i="2"/>
  <c r="Y34" i="2" s="1"/>
  <c r="X87" i="2"/>
  <c r="Y87" i="2" s="1"/>
  <c r="X108" i="2"/>
  <c r="Y108" i="2" s="1"/>
  <c r="X206" i="2"/>
  <c r="Y206" i="2" s="1"/>
  <c r="X145" i="2"/>
  <c r="Y145" i="2" s="1"/>
  <c r="X146" i="2"/>
  <c r="Y146" i="2" s="1"/>
  <c r="X71" i="2"/>
  <c r="Y71" i="2" s="1"/>
  <c r="X148" i="2"/>
  <c r="Y148" i="2" s="1"/>
  <c r="X249" i="2"/>
  <c r="Y249" i="2" s="1"/>
  <c r="X161" i="2"/>
  <c r="Y161" i="2" s="1"/>
  <c r="X102" i="2"/>
  <c r="Y102" i="2" s="1"/>
  <c r="X54" i="2"/>
  <c r="Y54" i="2" s="1"/>
  <c r="X257" i="2"/>
  <c r="Y257" i="2" s="1"/>
  <c r="X237" i="2"/>
  <c r="Y237" i="2" s="1"/>
  <c r="X217" i="2"/>
  <c r="Y217" i="2" s="1"/>
  <c r="X193" i="2"/>
  <c r="Y193" i="2" s="1"/>
  <c r="X173" i="2"/>
  <c r="Y173" i="2" s="1"/>
  <c r="X153" i="2"/>
  <c r="Y153" i="2" s="1"/>
  <c r="X143" i="2"/>
  <c r="Y143" i="2" s="1"/>
  <c r="X111" i="2"/>
  <c r="Y111" i="2" s="1"/>
  <c r="X225" i="2"/>
  <c r="Y225" i="2" s="1"/>
  <c r="X185" i="2"/>
  <c r="Y185" i="2" s="1"/>
  <c r="X52" i="2"/>
  <c r="Y52" i="2" s="1"/>
  <c r="X222" i="2"/>
  <c r="Y222" i="2" s="1"/>
  <c r="X114" i="2"/>
  <c r="Y114" i="2" s="1"/>
  <c r="X66" i="2"/>
  <c r="Y66" i="2" s="1"/>
  <c r="X38" i="2"/>
  <c r="Y38" i="2" s="1"/>
  <c r="X129" i="2"/>
  <c r="Y129" i="2" s="1"/>
  <c r="X221" i="2"/>
  <c r="Y221" i="2" s="1"/>
  <c r="X177" i="2"/>
  <c r="Y177" i="2" s="1"/>
  <c r="X258" i="2"/>
  <c r="Y258" i="2" s="1"/>
  <c r="X124" i="2"/>
  <c r="Y124" i="2" s="1"/>
  <c r="X92" i="2"/>
  <c r="Y92" i="2" s="1"/>
  <c r="X76" i="2"/>
  <c r="Y76" i="2" s="1"/>
  <c r="X60" i="2"/>
  <c r="Y60" i="2" s="1"/>
  <c r="J9" i="2"/>
  <c r="J6" i="2"/>
  <c r="J7" i="2" s="1"/>
  <c r="J5" i="2"/>
  <c r="J4" i="2"/>
  <c r="J3" i="2"/>
  <c r="J1" i="2"/>
  <c r="J11" i="2"/>
  <c r="J10" i="2"/>
  <c r="X25" i="2"/>
  <c r="Y25" i="2" s="1"/>
  <c r="Z25" i="2" l="1"/>
  <c r="L8" i="2"/>
  <c r="I8" i="2"/>
  <c r="K8" i="2"/>
  <c r="J8" i="2"/>
  <c r="H8" i="2"/>
  <c r="Z26" i="2" l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Z104" i="2" s="1"/>
  <c r="Z105" i="2" s="1"/>
  <c r="Z106" i="2" s="1"/>
  <c r="Z107" i="2" s="1"/>
  <c r="Z108" i="2" s="1"/>
  <c r="Z109" i="2" s="1"/>
  <c r="Z110" i="2" s="1"/>
  <c r="Z111" i="2" s="1"/>
  <c r="Z112" i="2" s="1"/>
  <c r="Z113" i="2" s="1"/>
  <c r="Z114" i="2" s="1"/>
  <c r="Z115" i="2" s="1"/>
  <c r="Z116" i="2" s="1"/>
  <c r="Z117" i="2" s="1"/>
  <c r="Z118" i="2" s="1"/>
  <c r="Z119" i="2" s="1"/>
  <c r="Z120" i="2" s="1"/>
  <c r="Z121" i="2" s="1"/>
  <c r="Z122" i="2" s="1"/>
  <c r="Z123" i="2" s="1"/>
  <c r="Z124" i="2" s="1"/>
  <c r="Z125" i="2" s="1"/>
  <c r="Z126" i="2" s="1"/>
  <c r="Z127" i="2" s="1"/>
  <c r="Z128" i="2" s="1"/>
  <c r="Z129" i="2" s="1"/>
  <c r="Z130" i="2" l="1"/>
  <c r="Z131" i="2" s="1"/>
  <c r="Z132" i="2" s="1"/>
  <c r="Z133" i="2" s="1"/>
  <c r="Z134" i="2" s="1"/>
  <c r="Z135" i="2" s="1"/>
  <c r="Z136" i="2" s="1"/>
  <c r="Z137" i="2" s="1"/>
  <c r="Z138" i="2" s="1"/>
  <c r="Z139" i="2" s="1"/>
  <c r="Z140" i="2" s="1"/>
  <c r="Z141" i="2" s="1"/>
  <c r="Z142" i="2" s="1"/>
  <c r="Z143" i="2" s="1"/>
  <c r="Z144" i="2" s="1"/>
  <c r="Z145" i="2" s="1"/>
  <c r="Z146" i="2" s="1"/>
  <c r="Z147" i="2" s="1"/>
  <c r="Z148" i="2" s="1"/>
  <c r="Z149" i="2" s="1"/>
  <c r="Z150" i="2" s="1"/>
  <c r="Z151" i="2" s="1"/>
  <c r="Z152" i="2" s="1"/>
  <c r="Z153" i="2" s="1"/>
  <c r="Z154" i="2" s="1"/>
  <c r="Z155" i="2" s="1"/>
  <c r="Z156" i="2" s="1"/>
  <c r="Z157" i="2" s="1"/>
  <c r="Z158" i="2" s="1"/>
  <c r="Z159" i="2" s="1"/>
  <c r="Z160" i="2" s="1"/>
  <c r="Z161" i="2" s="1"/>
  <c r="Z162" i="2" s="1"/>
  <c r="Z163" i="2" s="1"/>
  <c r="Z164" i="2" s="1"/>
  <c r="Z165" i="2" s="1"/>
  <c r="Z166" i="2" s="1"/>
  <c r="Z167" i="2" s="1"/>
  <c r="Z168" i="2" s="1"/>
  <c r="Z169" i="2" s="1"/>
  <c r="Z170" i="2" s="1"/>
  <c r="Z171" i="2" s="1"/>
  <c r="Z172" i="2" s="1"/>
  <c r="Z173" i="2" s="1"/>
  <c r="Z174" i="2" s="1"/>
  <c r="Z175" i="2" s="1"/>
  <c r="Z176" i="2" s="1"/>
  <c r="Z177" i="2" s="1"/>
  <c r="Z178" i="2" s="1"/>
  <c r="Z179" i="2" s="1"/>
  <c r="Z180" i="2" s="1"/>
  <c r="Z181" i="2" s="1"/>
  <c r="Z182" i="2" s="1"/>
  <c r="Z183" i="2" s="1"/>
  <c r="Z184" i="2" s="1"/>
  <c r="Z185" i="2" s="1"/>
  <c r="Z186" i="2" s="1"/>
  <c r="Z187" i="2" s="1"/>
  <c r="Z188" i="2" s="1"/>
  <c r="Z189" i="2" s="1"/>
  <c r="Z190" i="2" s="1"/>
  <c r="Z191" i="2" s="1"/>
  <c r="Z192" i="2" s="1"/>
  <c r="Z193" i="2" s="1"/>
  <c r="Z194" i="2" s="1"/>
  <c r="Z195" i="2" s="1"/>
  <c r="Z196" i="2" s="1"/>
  <c r="Z197" i="2" s="1"/>
  <c r="Z198" i="2" s="1"/>
  <c r="Z199" i="2" s="1"/>
  <c r="Z200" i="2" s="1"/>
  <c r="Z201" i="2" s="1"/>
  <c r="Z202" i="2" s="1"/>
  <c r="Z203" i="2" s="1"/>
  <c r="Z204" i="2" s="1"/>
  <c r="Z205" i="2" s="1"/>
  <c r="Z206" i="2" s="1"/>
  <c r="Z207" i="2" s="1"/>
  <c r="Z208" i="2" s="1"/>
  <c r="Z209" i="2" s="1"/>
  <c r="Z210" i="2" s="1"/>
  <c r="Z211" i="2" s="1"/>
  <c r="Z212" i="2" s="1"/>
  <c r="Z213" i="2" s="1"/>
  <c r="Z214" i="2" s="1"/>
  <c r="Z215" i="2" s="1"/>
  <c r="Z216" i="2" s="1"/>
  <c r="Z217" i="2" s="1"/>
  <c r="Z218" i="2" s="1"/>
  <c r="Z219" i="2" s="1"/>
  <c r="Z220" i="2" s="1"/>
  <c r="Z221" i="2" s="1"/>
  <c r="Z222" i="2" s="1"/>
  <c r="Z223" i="2" s="1"/>
  <c r="Z224" i="2" s="1"/>
  <c r="Z225" i="2" s="1"/>
  <c r="Z226" i="2" s="1"/>
  <c r="Z227" i="2" s="1"/>
  <c r="Z228" i="2" s="1"/>
  <c r="Z229" i="2" s="1"/>
  <c r="Z230" i="2" s="1"/>
  <c r="Z231" i="2" s="1"/>
  <c r="Z232" i="2" s="1"/>
  <c r="Z233" i="2" s="1"/>
  <c r="Z234" i="2" s="1"/>
  <c r="Z235" i="2" s="1"/>
  <c r="Z236" i="2" s="1"/>
  <c r="Z237" i="2" s="1"/>
  <c r="Z238" i="2" s="1"/>
  <c r="Z239" i="2" s="1"/>
  <c r="Z240" i="2" s="1"/>
  <c r="Z241" i="2" s="1"/>
  <c r="Z242" i="2" s="1"/>
  <c r="Z243" i="2" s="1"/>
  <c r="Z244" i="2" s="1"/>
  <c r="Z245" i="2" s="1"/>
  <c r="Z246" i="2" s="1"/>
  <c r="Z247" i="2" s="1"/>
  <c r="Z248" i="2" s="1"/>
  <c r="Z249" i="2" s="1"/>
  <c r="Z250" i="2" s="1"/>
  <c r="Z251" i="2" s="1"/>
  <c r="Z252" i="2" s="1"/>
  <c r="Z253" i="2" s="1"/>
  <c r="Z254" i="2" s="1"/>
  <c r="Z255" i="2" s="1"/>
  <c r="Z256" i="2" s="1"/>
  <c r="Z257" i="2" s="1"/>
  <c r="Z258" i="2" s="1"/>
  <c r="M2" i="2"/>
  <c r="F25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18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1" i="2"/>
  <c r="B19" i="2"/>
  <c r="B20" i="2"/>
  <c r="B18" i="2"/>
  <c r="W9" i="1"/>
  <c r="G20" i="2" s="1"/>
  <c r="W21" i="1"/>
  <c r="G32" i="2" s="1"/>
  <c r="W25" i="1"/>
  <c r="G36" i="2" s="1"/>
  <c r="W37" i="1"/>
  <c r="G48" i="2" s="1"/>
  <c r="W41" i="1"/>
  <c r="G52" i="2" s="1"/>
  <c r="W53" i="1"/>
  <c r="G64" i="2" s="1"/>
  <c r="W57" i="1"/>
  <c r="G68" i="2" s="1"/>
  <c r="W69" i="1"/>
  <c r="G80" i="2" s="1"/>
  <c r="W73" i="1"/>
  <c r="G84" i="2" s="1"/>
  <c r="W85" i="1"/>
  <c r="G96" i="2" s="1"/>
  <c r="W89" i="1"/>
  <c r="G100" i="2" s="1"/>
  <c r="W101" i="1"/>
  <c r="G112" i="2" s="1"/>
  <c r="W105" i="1"/>
  <c r="G116" i="2" s="1"/>
  <c r="W117" i="1"/>
  <c r="G128" i="2" s="1"/>
  <c r="W121" i="1"/>
  <c r="G132" i="2" s="1"/>
  <c r="W133" i="1"/>
  <c r="G144" i="2" s="1"/>
  <c r="W137" i="1"/>
  <c r="G148" i="2" s="1"/>
  <c r="W149" i="1"/>
  <c r="G160" i="2" s="1"/>
  <c r="W153" i="1"/>
  <c r="G164" i="2" s="1"/>
  <c r="W165" i="1"/>
  <c r="G176" i="2" s="1"/>
  <c r="W169" i="1"/>
  <c r="G180" i="2" s="1"/>
  <c r="W181" i="1"/>
  <c r="G192" i="2" s="1"/>
  <c r="W185" i="1"/>
  <c r="G196" i="2" s="1"/>
  <c r="W197" i="1"/>
  <c r="G208" i="2" s="1"/>
  <c r="W201" i="1"/>
  <c r="G212" i="2" s="1"/>
  <c r="W213" i="1"/>
  <c r="G224" i="2" s="1"/>
  <c r="W217" i="1"/>
  <c r="G228" i="2" s="1"/>
  <c r="W229" i="1"/>
  <c r="G240" i="2" s="1"/>
  <c r="W233" i="1"/>
  <c r="G244" i="2" s="1"/>
  <c r="W245" i="1"/>
  <c r="G256" i="2" s="1"/>
  <c r="V7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8" i="1"/>
  <c r="U8" i="1"/>
  <c r="E19" i="2" s="1"/>
  <c r="U9" i="1"/>
  <c r="E20" i="2" s="1"/>
  <c r="U10" i="1"/>
  <c r="W10" i="1" s="1"/>
  <c r="G21" i="2" s="1"/>
  <c r="U11" i="1"/>
  <c r="W11" i="1" s="1"/>
  <c r="G22" i="2" s="1"/>
  <c r="U12" i="1"/>
  <c r="E23" i="2" s="1"/>
  <c r="U13" i="1"/>
  <c r="E24" i="2" s="1"/>
  <c r="U14" i="1"/>
  <c r="W14" i="1" s="1"/>
  <c r="G25" i="2" s="1"/>
  <c r="U15" i="1"/>
  <c r="W15" i="1" s="1"/>
  <c r="G26" i="2" s="1"/>
  <c r="U16" i="1"/>
  <c r="E27" i="2" s="1"/>
  <c r="U17" i="1"/>
  <c r="E28" i="2" s="1"/>
  <c r="U18" i="1"/>
  <c r="W18" i="1" s="1"/>
  <c r="G29" i="2" s="1"/>
  <c r="U19" i="1"/>
  <c r="W19" i="1" s="1"/>
  <c r="G30" i="2" s="1"/>
  <c r="U20" i="1"/>
  <c r="E31" i="2" s="1"/>
  <c r="U21" i="1"/>
  <c r="E32" i="2" s="1"/>
  <c r="U22" i="1"/>
  <c r="W22" i="1" s="1"/>
  <c r="G33" i="2" s="1"/>
  <c r="U23" i="1"/>
  <c r="W23" i="1" s="1"/>
  <c r="G34" i="2" s="1"/>
  <c r="U24" i="1"/>
  <c r="E35" i="2" s="1"/>
  <c r="U25" i="1"/>
  <c r="E36" i="2" s="1"/>
  <c r="U26" i="1"/>
  <c r="W26" i="1" s="1"/>
  <c r="G37" i="2" s="1"/>
  <c r="U27" i="1"/>
  <c r="W27" i="1" s="1"/>
  <c r="G38" i="2" s="1"/>
  <c r="U28" i="1"/>
  <c r="E39" i="2" s="1"/>
  <c r="U29" i="1"/>
  <c r="E40" i="2" s="1"/>
  <c r="U30" i="1"/>
  <c r="W30" i="1" s="1"/>
  <c r="G41" i="2" s="1"/>
  <c r="U31" i="1"/>
  <c r="W31" i="1" s="1"/>
  <c r="G42" i="2" s="1"/>
  <c r="U32" i="1"/>
  <c r="E43" i="2" s="1"/>
  <c r="U33" i="1"/>
  <c r="E44" i="2" s="1"/>
  <c r="U34" i="1"/>
  <c r="W34" i="1" s="1"/>
  <c r="G45" i="2" s="1"/>
  <c r="U35" i="1"/>
  <c r="W35" i="1" s="1"/>
  <c r="G46" i="2" s="1"/>
  <c r="U36" i="1"/>
  <c r="E47" i="2" s="1"/>
  <c r="U37" i="1"/>
  <c r="E48" i="2" s="1"/>
  <c r="U38" i="1"/>
  <c r="W38" i="1" s="1"/>
  <c r="G49" i="2" s="1"/>
  <c r="U39" i="1"/>
  <c r="W39" i="1" s="1"/>
  <c r="G50" i="2" s="1"/>
  <c r="U40" i="1"/>
  <c r="E51" i="2" s="1"/>
  <c r="U41" i="1"/>
  <c r="E52" i="2" s="1"/>
  <c r="U42" i="1"/>
  <c r="W42" i="1" s="1"/>
  <c r="G53" i="2" s="1"/>
  <c r="U43" i="1"/>
  <c r="W43" i="1" s="1"/>
  <c r="G54" i="2" s="1"/>
  <c r="U44" i="1"/>
  <c r="E55" i="2" s="1"/>
  <c r="U45" i="1"/>
  <c r="E56" i="2" s="1"/>
  <c r="U46" i="1"/>
  <c r="W46" i="1" s="1"/>
  <c r="G57" i="2" s="1"/>
  <c r="U47" i="1"/>
  <c r="W47" i="1" s="1"/>
  <c r="G58" i="2" s="1"/>
  <c r="U48" i="1"/>
  <c r="E59" i="2" s="1"/>
  <c r="U49" i="1"/>
  <c r="E60" i="2" s="1"/>
  <c r="U50" i="1"/>
  <c r="W50" i="1" s="1"/>
  <c r="G61" i="2" s="1"/>
  <c r="U51" i="1"/>
  <c r="W51" i="1" s="1"/>
  <c r="G62" i="2" s="1"/>
  <c r="U52" i="1"/>
  <c r="E63" i="2" s="1"/>
  <c r="U53" i="1"/>
  <c r="E64" i="2" s="1"/>
  <c r="U54" i="1"/>
  <c r="W54" i="1" s="1"/>
  <c r="G65" i="2" s="1"/>
  <c r="U55" i="1"/>
  <c r="W55" i="1" s="1"/>
  <c r="G66" i="2" s="1"/>
  <c r="U56" i="1"/>
  <c r="E67" i="2" s="1"/>
  <c r="U57" i="1"/>
  <c r="E68" i="2" s="1"/>
  <c r="U58" i="1"/>
  <c r="W58" i="1" s="1"/>
  <c r="G69" i="2" s="1"/>
  <c r="U59" i="1"/>
  <c r="W59" i="1" s="1"/>
  <c r="G70" i="2" s="1"/>
  <c r="U60" i="1"/>
  <c r="E71" i="2" s="1"/>
  <c r="U61" i="1"/>
  <c r="E72" i="2" s="1"/>
  <c r="U62" i="1"/>
  <c r="W62" i="1" s="1"/>
  <c r="G73" i="2" s="1"/>
  <c r="U63" i="1"/>
  <c r="W63" i="1" s="1"/>
  <c r="G74" i="2" s="1"/>
  <c r="U64" i="1"/>
  <c r="E75" i="2" s="1"/>
  <c r="U65" i="1"/>
  <c r="E76" i="2" s="1"/>
  <c r="U66" i="1"/>
  <c r="W66" i="1" s="1"/>
  <c r="G77" i="2" s="1"/>
  <c r="U67" i="1"/>
  <c r="W67" i="1" s="1"/>
  <c r="G78" i="2" s="1"/>
  <c r="U68" i="1"/>
  <c r="E79" i="2" s="1"/>
  <c r="U69" i="1"/>
  <c r="E80" i="2" s="1"/>
  <c r="U70" i="1"/>
  <c r="W70" i="1" s="1"/>
  <c r="G81" i="2" s="1"/>
  <c r="U71" i="1"/>
  <c r="W71" i="1" s="1"/>
  <c r="G82" i="2" s="1"/>
  <c r="U72" i="1"/>
  <c r="E83" i="2" s="1"/>
  <c r="U73" i="1"/>
  <c r="E84" i="2" s="1"/>
  <c r="U74" i="1"/>
  <c r="W74" i="1" s="1"/>
  <c r="G85" i="2" s="1"/>
  <c r="U75" i="1"/>
  <c r="W75" i="1" s="1"/>
  <c r="G86" i="2" s="1"/>
  <c r="U76" i="1"/>
  <c r="E87" i="2" s="1"/>
  <c r="U77" i="1"/>
  <c r="E88" i="2" s="1"/>
  <c r="U78" i="1"/>
  <c r="W78" i="1" s="1"/>
  <c r="G89" i="2" s="1"/>
  <c r="U79" i="1"/>
  <c r="W79" i="1" s="1"/>
  <c r="G90" i="2" s="1"/>
  <c r="U80" i="1"/>
  <c r="E91" i="2" s="1"/>
  <c r="U81" i="1"/>
  <c r="E92" i="2" s="1"/>
  <c r="U82" i="1"/>
  <c r="W82" i="1" s="1"/>
  <c r="G93" i="2" s="1"/>
  <c r="U83" i="1"/>
  <c r="W83" i="1" s="1"/>
  <c r="G94" i="2" s="1"/>
  <c r="U84" i="1"/>
  <c r="E95" i="2" s="1"/>
  <c r="U85" i="1"/>
  <c r="E96" i="2" s="1"/>
  <c r="U86" i="1"/>
  <c r="W86" i="1" s="1"/>
  <c r="G97" i="2" s="1"/>
  <c r="U87" i="1"/>
  <c r="W87" i="1" s="1"/>
  <c r="G98" i="2" s="1"/>
  <c r="U88" i="1"/>
  <c r="E99" i="2" s="1"/>
  <c r="U89" i="1"/>
  <c r="E100" i="2" s="1"/>
  <c r="U90" i="1"/>
  <c r="W90" i="1" s="1"/>
  <c r="G101" i="2" s="1"/>
  <c r="U91" i="1"/>
  <c r="W91" i="1" s="1"/>
  <c r="G102" i="2" s="1"/>
  <c r="U92" i="1"/>
  <c r="E103" i="2" s="1"/>
  <c r="U93" i="1"/>
  <c r="E104" i="2" s="1"/>
  <c r="U94" i="1"/>
  <c r="W94" i="1" s="1"/>
  <c r="G105" i="2" s="1"/>
  <c r="U95" i="1"/>
  <c r="W95" i="1" s="1"/>
  <c r="G106" i="2" s="1"/>
  <c r="U96" i="1"/>
  <c r="E107" i="2" s="1"/>
  <c r="U97" i="1"/>
  <c r="E108" i="2" s="1"/>
  <c r="U98" i="1"/>
  <c r="W98" i="1" s="1"/>
  <c r="G109" i="2" s="1"/>
  <c r="U99" i="1"/>
  <c r="W99" i="1" s="1"/>
  <c r="G110" i="2" s="1"/>
  <c r="U100" i="1"/>
  <c r="E111" i="2" s="1"/>
  <c r="U101" i="1"/>
  <c r="E112" i="2" s="1"/>
  <c r="U102" i="1"/>
  <c r="W102" i="1" s="1"/>
  <c r="G113" i="2" s="1"/>
  <c r="U103" i="1"/>
  <c r="W103" i="1" s="1"/>
  <c r="G114" i="2" s="1"/>
  <c r="U104" i="1"/>
  <c r="E115" i="2" s="1"/>
  <c r="U105" i="1"/>
  <c r="E116" i="2" s="1"/>
  <c r="U106" i="1"/>
  <c r="W106" i="1" s="1"/>
  <c r="G117" i="2" s="1"/>
  <c r="U107" i="1"/>
  <c r="W107" i="1" s="1"/>
  <c r="G118" i="2" s="1"/>
  <c r="U108" i="1"/>
  <c r="E119" i="2" s="1"/>
  <c r="U109" i="1"/>
  <c r="E120" i="2" s="1"/>
  <c r="U110" i="1"/>
  <c r="W110" i="1" s="1"/>
  <c r="G121" i="2" s="1"/>
  <c r="U111" i="1"/>
  <c r="W111" i="1" s="1"/>
  <c r="G122" i="2" s="1"/>
  <c r="U112" i="1"/>
  <c r="E123" i="2" s="1"/>
  <c r="U113" i="1"/>
  <c r="E124" i="2" s="1"/>
  <c r="U114" i="1"/>
  <c r="W114" i="1" s="1"/>
  <c r="G125" i="2" s="1"/>
  <c r="U115" i="1"/>
  <c r="W115" i="1" s="1"/>
  <c r="G126" i="2" s="1"/>
  <c r="U116" i="1"/>
  <c r="E127" i="2" s="1"/>
  <c r="U117" i="1"/>
  <c r="E128" i="2" s="1"/>
  <c r="U118" i="1"/>
  <c r="W118" i="1" s="1"/>
  <c r="G129" i="2" s="1"/>
  <c r="U119" i="1"/>
  <c r="W119" i="1" s="1"/>
  <c r="G130" i="2" s="1"/>
  <c r="U120" i="1"/>
  <c r="E131" i="2" s="1"/>
  <c r="U121" i="1"/>
  <c r="E132" i="2" s="1"/>
  <c r="U122" i="1"/>
  <c r="W122" i="1" s="1"/>
  <c r="G133" i="2" s="1"/>
  <c r="U123" i="1"/>
  <c r="W123" i="1" s="1"/>
  <c r="G134" i="2" s="1"/>
  <c r="U124" i="1"/>
  <c r="E135" i="2" s="1"/>
  <c r="U125" i="1"/>
  <c r="E136" i="2" s="1"/>
  <c r="U126" i="1"/>
  <c r="W126" i="1" s="1"/>
  <c r="G137" i="2" s="1"/>
  <c r="U127" i="1"/>
  <c r="W127" i="1" s="1"/>
  <c r="G138" i="2" s="1"/>
  <c r="U128" i="1"/>
  <c r="E139" i="2" s="1"/>
  <c r="U129" i="1"/>
  <c r="E140" i="2" s="1"/>
  <c r="U130" i="1"/>
  <c r="W130" i="1" s="1"/>
  <c r="G141" i="2" s="1"/>
  <c r="U131" i="1"/>
  <c r="W131" i="1" s="1"/>
  <c r="G142" i="2" s="1"/>
  <c r="U132" i="1"/>
  <c r="E143" i="2" s="1"/>
  <c r="U133" i="1"/>
  <c r="E144" i="2" s="1"/>
  <c r="U134" i="1"/>
  <c r="W134" i="1" s="1"/>
  <c r="G145" i="2" s="1"/>
  <c r="U135" i="1"/>
  <c r="W135" i="1" s="1"/>
  <c r="G146" i="2" s="1"/>
  <c r="U136" i="1"/>
  <c r="E147" i="2" s="1"/>
  <c r="U137" i="1"/>
  <c r="E148" i="2" s="1"/>
  <c r="U138" i="1"/>
  <c r="W138" i="1" s="1"/>
  <c r="G149" i="2" s="1"/>
  <c r="U139" i="1"/>
  <c r="W139" i="1" s="1"/>
  <c r="G150" i="2" s="1"/>
  <c r="U140" i="1"/>
  <c r="E151" i="2" s="1"/>
  <c r="U141" i="1"/>
  <c r="E152" i="2" s="1"/>
  <c r="U142" i="1"/>
  <c r="W142" i="1" s="1"/>
  <c r="G153" i="2" s="1"/>
  <c r="U143" i="1"/>
  <c r="W143" i="1" s="1"/>
  <c r="G154" i="2" s="1"/>
  <c r="U144" i="1"/>
  <c r="E155" i="2" s="1"/>
  <c r="U145" i="1"/>
  <c r="E156" i="2" s="1"/>
  <c r="U146" i="1"/>
  <c r="W146" i="1" s="1"/>
  <c r="G157" i="2" s="1"/>
  <c r="U147" i="1"/>
  <c r="W147" i="1" s="1"/>
  <c r="G158" i="2" s="1"/>
  <c r="U148" i="1"/>
  <c r="E159" i="2" s="1"/>
  <c r="U149" i="1"/>
  <c r="E160" i="2" s="1"/>
  <c r="U150" i="1"/>
  <c r="W150" i="1" s="1"/>
  <c r="G161" i="2" s="1"/>
  <c r="U151" i="1"/>
  <c r="W151" i="1" s="1"/>
  <c r="G162" i="2" s="1"/>
  <c r="U152" i="1"/>
  <c r="E163" i="2" s="1"/>
  <c r="U153" i="1"/>
  <c r="E164" i="2" s="1"/>
  <c r="U154" i="1"/>
  <c r="W154" i="1" s="1"/>
  <c r="G165" i="2" s="1"/>
  <c r="U155" i="1"/>
  <c r="W155" i="1" s="1"/>
  <c r="G166" i="2" s="1"/>
  <c r="U156" i="1"/>
  <c r="E167" i="2" s="1"/>
  <c r="U157" i="1"/>
  <c r="E168" i="2" s="1"/>
  <c r="U158" i="1"/>
  <c r="W158" i="1" s="1"/>
  <c r="G169" i="2" s="1"/>
  <c r="U159" i="1"/>
  <c r="W159" i="1" s="1"/>
  <c r="G170" i="2" s="1"/>
  <c r="U160" i="1"/>
  <c r="E171" i="2" s="1"/>
  <c r="U161" i="1"/>
  <c r="E172" i="2" s="1"/>
  <c r="U162" i="1"/>
  <c r="W162" i="1" s="1"/>
  <c r="G173" i="2" s="1"/>
  <c r="U163" i="1"/>
  <c r="W163" i="1" s="1"/>
  <c r="G174" i="2" s="1"/>
  <c r="U164" i="1"/>
  <c r="E175" i="2" s="1"/>
  <c r="U165" i="1"/>
  <c r="E176" i="2" s="1"/>
  <c r="U166" i="1"/>
  <c r="W166" i="1" s="1"/>
  <c r="G177" i="2" s="1"/>
  <c r="U167" i="1"/>
  <c r="W167" i="1" s="1"/>
  <c r="G178" i="2" s="1"/>
  <c r="U168" i="1"/>
  <c r="E179" i="2" s="1"/>
  <c r="U169" i="1"/>
  <c r="E180" i="2" s="1"/>
  <c r="U170" i="1"/>
  <c r="W170" i="1" s="1"/>
  <c r="G181" i="2" s="1"/>
  <c r="U171" i="1"/>
  <c r="W171" i="1" s="1"/>
  <c r="G182" i="2" s="1"/>
  <c r="U172" i="1"/>
  <c r="E183" i="2" s="1"/>
  <c r="U173" i="1"/>
  <c r="E184" i="2" s="1"/>
  <c r="U174" i="1"/>
  <c r="W174" i="1" s="1"/>
  <c r="G185" i="2" s="1"/>
  <c r="U175" i="1"/>
  <c r="W175" i="1" s="1"/>
  <c r="G186" i="2" s="1"/>
  <c r="U176" i="1"/>
  <c r="E187" i="2" s="1"/>
  <c r="U177" i="1"/>
  <c r="E188" i="2" s="1"/>
  <c r="U178" i="1"/>
  <c r="W178" i="1" s="1"/>
  <c r="G189" i="2" s="1"/>
  <c r="U179" i="1"/>
  <c r="W179" i="1" s="1"/>
  <c r="G190" i="2" s="1"/>
  <c r="U180" i="1"/>
  <c r="E191" i="2" s="1"/>
  <c r="U181" i="1"/>
  <c r="E192" i="2" s="1"/>
  <c r="U182" i="1"/>
  <c r="W182" i="1" s="1"/>
  <c r="G193" i="2" s="1"/>
  <c r="U183" i="1"/>
  <c r="W183" i="1" s="1"/>
  <c r="G194" i="2" s="1"/>
  <c r="U184" i="1"/>
  <c r="E195" i="2" s="1"/>
  <c r="U185" i="1"/>
  <c r="E196" i="2" s="1"/>
  <c r="U186" i="1"/>
  <c r="W186" i="1" s="1"/>
  <c r="G197" i="2" s="1"/>
  <c r="U187" i="1"/>
  <c r="W187" i="1" s="1"/>
  <c r="G198" i="2" s="1"/>
  <c r="U188" i="1"/>
  <c r="E199" i="2" s="1"/>
  <c r="U189" i="1"/>
  <c r="E200" i="2" s="1"/>
  <c r="U190" i="1"/>
  <c r="W190" i="1" s="1"/>
  <c r="G201" i="2" s="1"/>
  <c r="U191" i="1"/>
  <c r="W191" i="1" s="1"/>
  <c r="G202" i="2" s="1"/>
  <c r="U192" i="1"/>
  <c r="E203" i="2" s="1"/>
  <c r="U193" i="1"/>
  <c r="E204" i="2" s="1"/>
  <c r="U194" i="1"/>
  <c r="W194" i="1" s="1"/>
  <c r="G205" i="2" s="1"/>
  <c r="U195" i="1"/>
  <c r="W195" i="1" s="1"/>
  <c r="G206" i="2" s="1"/>
  <c r="U196" i="1"/>
  <c r="E207" i="2" s="1"/>
  <c r="U197" i="1"/>
  <c r="E208" i="2" s="1"/>
  <c r="U198" i="1"/>
  <c r="W198" i="1" s="1"/>
  <c r="G209" i="2" s="1"/>
  <c r="U199" i="1"/>
  <c r="W199" i="1" s="1"/>
  <c r="G210" i="2" s="1"/>
  <c r="U200" i="1"/>
  <c r="E211" i="2" s="1"/>
  <c r="U201" i="1"/>
  <c r="E212" i="2" s="1"/>
  <c r="U202" i="1"/>
  <c r="W202" i="1" s="1"/>
  <c r="G213" i="2" s="1"/>
  <c r="U203" i="1"/>
  <c r="W203" i="1" s="1"/>
  <c r="G214" i="2" s="1"/>
  <c r="U204" i="1"/>
  <c r="E215" i="2" s="1"/>
  <c r="U205" i="1"/>
  <c r="E216" i="2" s="1"/>
  <c r="U206" i="1"/>
  <c r="W206" i="1" s="1"/>
  <c r="G217" i="2" s="1"/>
  <c r="U207" i="1"/>
  <c r="W207" i="1" s="1"/>
  <c r="G218" i="2" s="1"/>
  <c r="U208" i="1"/>
  <c r="E219" i="2" s="1"/>
  <c r="U209" i="1"/>
  <c r="E220" i="2" s="1"/>
  <c r="U210" i="1"/>
  <c r="W210" i="1" s="1"/>
  <c r="G221" i="2" s="1"/>
  <c r="U211" i="1"/>
  <c r="W211" i="1" s="1"/>
  <c r="G222" i="2" s="1"/>
  <c r="U212" i="1"/>
  <c r="E223" i="2" s="1"/>
  <c r="U213" i="1"/>
  <c r="E224" i="2" s="1"/>
  <c r="U214" i="1"/>
  <c r="W214" i="1" s="1"/>
  <c r="G225" i="2" s="1"/>
  <c r="U215" i="1"/>
  <c r="W215" i="1" s="1"/>
  <c r="G226" i="2" s="1"/>
  <c r="U216" i="1"/>
  <c r="E227" i="2" s="1"/>
  <c r="U217" i="1"/>
  <c r="E228" i="2" s="1"/>
  <c r="U218" i="1"/>
  <c r="W218" i="1" s="1"/>
  <c r="G229" i="2" s="1"/>
  <c r="U219" i="1"/>
  <c r="W219" i="1" s="1"/>
  <c r="G230" i="2" s="1"/>
  <c r="U220" i="1"/>
  <c r="E231" i="2" s="1"/>
  <c r="U221" i="1"/>
  <c r="E232" i="2" s="1"/>
  <c r="U222" i="1"/>
  <c r="W222" i="1" s="1"/>
  <c r="G233" i="2" s="1"/>
  <c r="U223" i="1"/>
  <c r="W223" i="1" s="1"/>
  <c r="G234" i="2" s="1"/>
  <c r="U224" i="1"/>
  <c r="E235" i="2" s="1"/>
  <c r="U225" i="1"/>
  <c r="E236" i="2" s="1"/>
  <c r="U226" i="1"/>
  <c r="W226" i="1" s="1"/>
  <c r="G237" i="2" s="1"/>
  <c r="U227" i="1"/>
  <c r="W227" i="1" s="1"/>
  <c r="G238" i="2" s="1"/>
  <c r="U228" i="1"/>
  <c r="E239" i="2" s="1"/>
  <c r="U229" i="1"/>
  <c r="E240" i="2" s="1"/>
  <c r="U230" i="1"/>
  <c r="W230" i="1" s="1"/>
  <c r="G241" i="2" s="1"/>
  <c r="U231" i="1"/>
  <c r="W231" i="1" s="1"/>
  <c r="G242" i="2" s="1"/>
  <c r="U232" i="1"/>
  <c r="E243" i="2" s="1"/>
  <c r="U233" i="1"/>
  <c r="E244" i="2" s="1"/>
  <c r="U234" i="1"/>
  <c r="W234" i="1" s="1"/>
  <c r="G245" i="2" s="1"/>
  <c r="U235" i="1"/>
  <c r="W235" i="1" s="1"/>
  <c r="G246" i="2" s="1"/>
  <c r="U236" i="1"/>
  <c r="E247" i="2" s="1"/>
  <c r="U237" i="1"/>
  <c r="E248" i="2" s="1"/>
  <c r="U238" i="1"/>
  <c r="W238" i="1" s="1"/>
  <c r="G249" i="2" s="1"/>
  <c r="U239" i="1"/>
  <c r="W239" i="1" s="1"/>
  <c r="G250" i="2" s="1"/>
  <c r="U240" i="1"/>
  <c r="E251" i="2" s="1"/>
  <c r="U241" i="1"/>
  <c r="E252" i="2" s="1"/>
  <c r="U242" i="1"/>
  <c r="W242" i="1" s="1"/>
  <c r="G253" i="2" s="1"/>
  <c r="U243" i="1"/>
  <c r="W243" i="1" s="1"/>
  <c r="G254" i="2" s="1"/>
  <c r="U244" i="1"/>
  <c r="E255" i="2" s="1"/>
  <c r="U245" i="1"/>
  <c r="E256" i="2" s="1"/>
  <c r="U246" i="1"/>
  <c r="W246" i="1" s="1"/>
  <c r="G257" i="2" s="1"/>
  <c r="U247" i="1"/>
  <c r="W247" i="1" s="1"/>
  <c r="G258" i="2" s="1"/>
  <c r="U7" i="1"/>
  <c r="E18" i="2" s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7" i="1"/>
  <c r="R24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7" i="1"/>
  <c r="Q247" i="1"/>
  <c r="Q9" i="1"/>
  <c r="AH20" i="2" s="1"/>
  <c r="AH21" i="2"/>
  <c r="AA21" i="2" s="1"/>
  <c r="Q11" i="1"/>
  <c r="Q12" i="1"/>
  <c r="AH23" i="2" s="1"/>
  <c r="AA23" i="2" s="1"/>
  <c r="Q13" i="1"/>
  <c r="Q14" i="1"/>
  <c r="Q15" i="1"/>
  <c r="Q16" i="1"/>
  <c r="AH27" i="2" s="1"/>
  <c r="AA27" i="2" s="1"/>
  <c r="Q17" i="1"/>
  <c r="Q18" i="1"/>
  <c r="Q19" i="1"/>
  <c r="Q20" i="1"/>
  <c r="AH31" i="2" s="1"/>
  <c r="AA31" i="2" s="1"/>
  <c r="Q21" i="1"/>
  <c r="Q22" i="1"/>
  <c r="Q23" i="1"/>
  <c r="Q24" i="1"/>
  <c r="AH35" i="2" s="1"/>
  <c r="AA35" i="2" s="1"/>
  <c r="Q25" i="1"/>
  <c r="Q26" i="1"/>
  <c r="Q27" i="1"/>
  <c r="Q28" i="1"/>
  <c r="AH39" i="2" s="1"/>
  <c r="AA39" i="2" s="1"/>
  <c r="Q29" i="1"/>
  <c r="Q30" i="1"/>
  <c r="Q31" i="1"/>
  <c r="Q32" i="1"/>
  <c r="AH43" i="2" s="1"/>
  <c r="AA43" i="2" s="1"/>
  <c r="Q33" i="1"/>
  <c r="Q34" i="1"/>
  <c r="Q35" i="1"/>
  <c r="Q36" i="1"/>
  <c r="AH47" i="2" s="1"/>
  <c r="AA47" i="2" s="1"/>
  <c r="Q37" i="1"/>
  <c r="Q38" i="1"/>
  <c r="Q39" i="1"/>
  <c r="Q40" i="1"/>
  <c r="AH51" i="2" s="1"/>
  <c r="AA51" i="2" s="1"/>
  <c r="Q41" i="1"/>
  <c r="Q42" i="1"/>
  <c r="Q43" i="1"/>
  <c r="Q44" i="1"/>
  <c r="AH55" i="2" s="1"/>
  <c r="AA55" i="2" s="1"/>
  <c r="Q45" i="1"/>
  <c r="Q46" i="1"/>
  <c r="Q47" i="1"/>
  <c r="Q48" i="1"/>
  <c r="AH59" i="2" s="1"/>
  <c r="AA59" i="2" s="1"/>
  <c r="Q49" i="1"/>
  <c r="Q50" i="1"/>
  <c r="Q51" i="1"/>
  <c r="Q52" i="1"/>
  <c r="AH63" i="2" s="1"/>
  <c r="AA63" i="2" s="1"/>
  <c r="Q53" i="1"/>
  <c r="Q54" i="1"/>
  <c r="Q55" i="1"/>
  <c r="Q56" i="1"/>
  <c r="AH67" i="2" s="1"/>
  <c r="AA67" i="2" s="1"/>
  <c r="Q57" i="1"/>
  <c r="Q58" i="1"/>
  <c r="Q59" i="1"/>
  <c r="Q60" i="1"/>
  <c r="AH71" i="2" s="1"/>
  <c r="AA71" i="2" s="1"/>
  <c r="Q61" i="1"/>
  <c r="Q62" i="1"/>
  <c r="Q63" i="1"/>
  <c r="Q64" i="1"/>
  <c r="AH75" i="2" s="1"/>
  <c r="AA75" i="2" s="1"/>
  <c r="Q65" i="1"/>
  <c r="Q66" i="1"/>
  <c r="Q67" i="1"/>
  <c r="Q68" i="1"/>
  <c r="AH79" i="2" s="1"/>
  <c r="AA79" i="2" s="1"/>
  <c r="Q69" i="1"/>
  <c r="Q70" i="1"/>
  <c r="Q71" i="1"/>
  <c r="Q72" i="1"/>
  <c r="AH83" i="2" s="1"/>
  <c r="AA83" i="2" s="1"/>
  <c r="Q73" i="1"/>
  <c r="Q74" i="1"/>
  <c r="Q75" i="1"/>
  <c r="Q76" i="1"/>
  <c r="AH87" i="2" s="1"/>
  <c r="AA87" i="2" s="1"/>
  <c r="Q77" i="1"/>
  <c r="Q78" i="1"/>
  <c r="Q79" i="1"/>
  <c r="Q80" i="1"/>
  <c r="AH91" i="2" s="1"/>
  <c r="AA91" i="2" s="1"/>
  <c r="Q81" i="1"/>
  <c r="Q82" i="1"/>
  <c r="Q83" i="1"/>
  <c r="Q84" i="1"/>
  <c r="AH95" i="2" s="1"/>
  <c r="AA95" i="2" s="1"/>
  <c r="Q85" i="1"/>
  <c r="Q86" i="1"/>
  <c r="Q87" i="1"/>
  <c r="Q88" i="1"/>
  <c r="AH99" i="2" s="1"/>
  <c r="AA99" i="2" s="1"/>
  <c r="Q89" i="1"/>
  <c r="Q90" i="1"/>
  <c r="Q91" i="1"/>
  <c r="Q92" i="1"/>
  <c r="AH103" i="2" s="1"/>
  <c r="AA103" i="2" s="1"/>
  <c r="Q93" i="1"/>
  <c r="Q94" i="1"/>
  <c r="Q95" i="1"/>
  <c r="Q96" i="1"/>
  <c r="AH107" i="2" s="1"/>
  <c r="AA107" i="2" s="1"/>
  <c r="Q97" i="1"/>
  <c r="Q98" i="1"/>
  <c r="Q99" i="1"/>
  <c r="Q100" i="1"/>
  <c r="AH111" i="2" s="1"/>
  <c r="AA111" i="2" s="1"/>
  <c r="Q101" i="1"/>
  <c r="Q102" i="1"/>
  <c r="AH113" i="2" s="1"/>
  <c r="AA113" i="2" s="1"/>
  <c r="Q103" i="1"/>
  <c r="Q104" i="1"/>
  <c r="AH115" i="2" s="1"/>
  <c r="AA115" i="2" s="1"/>
  <c r="Q105" i="1"/>
  <c r="Q106" i="1"/>
  <c r="AH117" i="2" s="1"/>
  <c r="AA117" i="2" s="1"/>
  <c r="Q107" i="1"/>
  <c r="Q108" i="1"/>
  <c r="AH119" i="2" s="1"/>
  <c r="AA119" i="2" s="1"/>
  <c r="Q109" i="1"/>
  <c r="Q110" i="1"/>
  <c r="AH121" i="2" s="1"/>
  <c r="AA121" i="2" s="1"/>
  <c r="Q111" i="1"/>
  <c r="Q112" i="1"/>
  <c r="AH123" i="2" s="1"/>
  <c r="AA123" i="2" s="1"/>
  <c r="Q113" i="1"/>
  <c r="Q114" i="1"/>
  <c r="AH125" i="2" s="1"/>
  <c r="AA125" i="2" s="1"/>
  <c r="Q115" i="1"/>
  <c r="Q116" i="1"/>
  <c r="AH127" i="2" s="1"/>
  <c r="AA127" i="2" s="1"/>
  <c r="Q117" i="1"/>
  <c r="Q118" i="1"/>
  <c r="AH129" i="2" s="1"/>
  <c r="AA129" i="2" s="1"/>
  <c r="Q119" i="1"/>
  <c r="Q120" i="1"/>
  <c r="AH131" i="2" s="1"/>
  <c r="AA131" i="2" s="1"/>
  <c r="Q121" i="1"/>
  <c r="Q122" i="1"/>
  <c r="AH133" i="2" s="1"/>
  <c r="AA133" i="2" s="1"/>
  <c r="Q123" i="1"/>
  <c r="Q124" i="1"/>
  <c r="AH135" i="2" s="1"/>
  <c r="AA135" i="2" s="1"/>
  <c r="Q125" i="1"/>
  <c r="Q126" i="1"/>
  <c r="AH137" i="2" s="1"/>
  <c r="AA137" i="2" s="1"/>
  <c r="Q127" i="1"/>
  <c r="Q128" i="1"/>
  <c r="AH139" i="2" s="1"/>
  <c r="AA139" i="2" s="1"/>
  <c r="Q129" i="1"/>
  <c r="Q130" i="1"/>
  <c r="AH141" i="2" s="1"/>
  <c r="AA141" i="2" s="1"/>
  <c r="Q131" i="1"/>
  <c r="Q132" i="1"/>
  <c r="AH143" i="2" s="1"/>
  <c r="AA143" i="2" s="1"/>
  <c r="Q133" i="1"/>
  <c r="Q134" i="1"/>
  <c r="AH145" i="2" s="1"/>
  <c r="AA145" i="2" s="1"/>
  <c r="Q135" i="1"/>
  <c r="Q136" i="1"/>
  <c r="AH147" i="2" s="1"/>
  <c r="AA147" i="2" s="1"/>
  <c r="Q137" i="1"/>
  <c r="Q138" i="1"/>
  <c r="AH149" i="2" s="1"/>
  <c r="AA149" i="2" s="1"/>
  <c r="Q139" i="1"/>
  <c r="Q140" i="1"/>
  <c r="AH151" i="2" s="1"/>
  <c r="AA151" i="2" s="1"/>
  <c r="Q141" i="1"/>
  <c r="Q142" i="1"/>
  <c r="AH153" i="2" s="1"/>
  <c r="AA153" i="2" s="1"/>
  <c r="Q143" i="1"/>
  <c r="Q144" i="1"/>
  <c r="AH155" i="2" s="1"/>
  <c r="AA155" i="2" s="1"/>
  <c r="Q145" i="1"/>
  <c r="Q146" i="1"/>
  <c r="AH157" i="2" s="1"/>
  <c r="AA157" i="2" s="1"/>
  <c r="Q147" i="1"/>
  <c r="Q148" i="1"/>
  <c r="AH159" i="2" s="1"/>
  <c r="AA159" i="2" s="1"/>
  <c r="Q149" i="1"/>
  <c r="Q150" i="1"/>
  <c r="AH161" i="2" s="1"/>
  <c r="AA161" i="2" s="1"/>
  <c r="Q151" i="1"/>
  <c r="Q152" i="1"/>
  <c r="AH163" i="2" s="1"/>
  <c r="AA163" i="2" s="1"/>
  <c r="Q153" i="1"/>
  <c r="Q154" i="1"/>
  <c r="AH165" i="2" s="1"/>
  <c r="AA165" i="2" s="1"/>
  <c r="Q155" i="1"/>
  <c r="Q156" i="1"/>
  <c r="AH167" i="2" s="1"/>
  <c r="AA167" i="2" s="1"/>
  <c r="Q157" i="1"/>
  <c r="Q158" i="1"/>
  <c r="AH169" i="2" s="1"/>
  <c r="AA169" i="2" s="1"/>
  <c r="Q159" i="1"/>
  <c r="Q160" i="1"/>
  <c r="AH171" i="2" s="1"/>
  <c r="AA171" i="2" s="1"/>
  <c r="Q161" i="1"/>
  <c r="Q162" i="1"/>
  <c r="AH173" i="2" s="1"/>
  <c r="AA173" i="2" s="1"/>
  <c r="Q163" i="1"/>
  <c r="Q164" i="1"/>
  <c r="AH175" i="2" s="1"/>
  <c r="AA175" i="2" s="1"/>
  <c r="Q165" i="1"/>
  <c r="Q166" i="1"/>
  <c r="AH177" i="2" s="1"/>
  <c r="AA177" i="2" s="1"/>
  <c r="Q167" i="1"/>
  <c r="Q168" i="1"/>
  <c r="AH179" i="2" s="1"/>
  <c r="AA179" i="2" s="1"/>
  <c r="Q169" i="1"/>
  <c r="Q170" i="1"/>
  <c r="AH181" i="2" s="1"/>
  <c r="AA181" i="2" s="1"/>
  <c r="Q171" i="1"/>
  <c r="Q172" i="1"/>
  <c r="AH183" i="2" s="1"/>
  <c r="AA183" i="2" s="1"/>
  <c r="Q173" i="1"/>
  <c r="Q174" i="1"/>
  <c r="AH185" i="2" s="1"/>
  <c r="AA185" i="2" s="1"/>
  <c r="Q175" i="1"/>
  <c r="Q176" i="1"/>
  <c r="AH187" i="2" s="1"/>
  <c r="AA187" i="2" s="1"/>
  <c r="Q177" i="1"/>
  <c r="Q178" i="1"/>
  <c r="AH189" i="2" s="1"/>
  <c r="AA189" i="2" s="1"/>
  <c r="Q179" i="1"/>
  <c r="Q180" i="1"/>
  <c r="AH191" i="2" s="1"/>
  <c r="AA191" i="2" s="1"/>
  <c r="Q181" i="1"/>
  <c r="Q182" i="1"/>
  <c r="AH193" i="2" s="1"/>
  <c r="AA193" i="2" s="1"/>
  <c r="Q183" i="1"/>
  <c r="Q184" i="1"/>
  <c r="AH195" i="2" s="1"/>
  <c r="AA195" i="2" s="1"/>
  <c r="Q185" i="1"/>
  <c r="Q186" i="1"/>
  <c r="AH197" i="2" s="1"/>
  <c r="AA197" i="2" s="1"/>
  <c r="Q187" i="1"/>
  <c r="Q188" i="1"/>
  <c r="AH199" i="2" s="1"/>
  <c r="AA199" i="2" s="1"/>
  <c r="Q189" i="1"/>
  <c r="Q190" i="1"/>
  <c r="AH201" i="2" s="1"/>
  <c r="AA201" i="2" s="1"/>
  <c r="Q191" i="1"/>
  <c r="Q192" i="1"/>
  <c r="AH203" i="2" s="1"/>
  <c r="AA203" i="2" s="1"/>
  <c r="Q193" i="1"/>
  <c r="Q194" i="1"/>
  <c r="AH205" i="2" s="1"/>
  <c r="AA205" i="2" s="1"/>
  <c r="Q195" i="1"/>
  <c r="Q196" i="1"/>
  <c r="AH207" i="2" s="1"/>
  <c r="AA207" i="2" s="1"/>
  <c r="Q197" i="1"/>
  <c r="Q198" i="1"/>
  <c r="AH209" i="2" s="1"/>
  <c r="AA209" i="2" s="1"/>
  <c r="Q199" i="1"/>
  <c r="Q200" i="1"/>
  <c r="AH211" i="2" s="1"/>
  <c r="AA211" i="2" s="1"/>
  <c r="Q201" i="1"/>
  <c r="Q202" i="1"/>
  <c r="AH213" i="2" s="1"/>
  <c r="AA213" i="2" s="1"/>
  <c r="Q203" i="1"/>
  <c r="Q204" i="1"/>
  <c r="AH215" i="2" s="1"/>
  <c r="AA215" i="2" s="1"/>
  <c r="Q205" i="1"/>
  <c r="Q206" i="1"/>
  <c r="AH217" i="2" s="1"/>
  <c r="AA217" i="2" s="1"/>
  <c r="Q207" i="1"/>
  <c r="Q208" i="1"/>
  <c r="AH219" i="2" s="1"/>
  <c r="AA219" i="2" s="1"/>
  <c r="Q209" i="1"/>
  <c r="Q210" i="1"/>
  <c r="AH221" i="2" s="1"/>
  <c r="AA221" i="2" s="1"/>
  <c r="Q211" i="1"/>
  <c r="Q212" i="1"/>
  <c r="AH223" i="2" s="1"/>
  <c r="AA223" i="2" s="1"/>
  <c r="Q213" i="1"/>
  <c r="Q214" i="1"/>
  <c r="AH225" i="2" s="1"/>
  <c r="AA225" i="2" s="1"/>
  <c r="Q215" i="1"/>
  <c r="Q216" i="1"/>
  <c r="AH227" i="2" s="1"/>
  <c r="AA227" i="2" s="1"/>
  <c r="Q217" i="1"/>
  <c r="Q218" i="1"/>
  <c r="AH229" i="2" s="1"/>
  <c r="AA229" i="2" s="1"/>
  <c r="Q219" i="1"/>
  <c r="Q220" i="1"/>
  <c r="AH231" i="2" s="1"/>
  <c r="AA231" i="2" s="1"/>
  <c r="Q221" i="1"/>
  <c r="Q222" i="1"/>
  <c r="AH233" i="2" s="1"/>
  <c r="AA233" i="2" s="1"/>
  <c r="Q223" i="1"/>
  <c r="Q224" i="1"/>
  <c r="AH235" i="2" s="1"/>
  <c r="AA235" i="2" s="1"/>
  <c r="Q225" i="1"/>
  <c r="Q226" i="1"/>
  <c r="AH237" i="2" s="1"/>
  <c r="AA237" i="2" s="1"/>
  <c r="Q227" i="1"/>
  <c r="Q228" i="1"/>
  <c r="AH239" i="2" s="1"/>
  <c r="AA239" i="2" s="1"/>
  <c r="Q229" i="1"/>
  <c r="Q230" i="1"/>
  <c r="AH241" i="2" s="1"/>
  <c r="AA241" i="2" s="1"/>
  <c r="Q231" i="1"/>
  <c r="Q232" i="1"/>
  <c r="AH243" i="2" s="1"/>
  <c r="AA243" i="2" s="1"/>
  <c r="Q233" i="1"/>
  <c r="Q234" i="1"/>
  <c r="AH245" i="2" s="1"/>
  <c r="AA245" i="2" s="1"/>
  <c r="Q235" i="1"/>
  <c r="Q236" i="1"/>
  <c r="AH247" i="2" s="1"/>
  <c r="AA247" i="2" s="1"/>
  <c r="Q237" i="1"/>
  <c r="Q238" i="1"/>
  <c r="AH249" i="2" s="1"/>
  <c r="AA249" i="2" s="1"/>
  <c r="Q239" i="1"/>
  <c r="Q240" i="1"/>
  <c r="AH251" i="2" s="1"/>
  <c r="AA251" i="2" s="1"/>
  <c r="Q241" i="1"/>
  <c r="Q242" i="1"/>
  <c r="AH253" i="2" s="1"/>
  <c r="AA253" i="2" s="1"/>
  <c r="Q243" i="1"/>
  <c r="Q244" i="1"/>
  <c r="AH255" i="2" s="1"/>
  <c r="AA255" i="2" s="1"/>
  <c r="Q245" i="1"/>
  <c r="Q246" i="1"/>
  <c r="AH257" i="2" s="1"/>
  <c r="AA257" i="2" s="1"/>
  <c r="P250" i="1"/>
  <c r="E230" i="2" l="1"/>
  <c r="E198" i="2"/>
  <c r="E166" i="2"/>
  <c r="E150" i="2"/>
  <c r="E118" i="2"/>
  <c r="E86" i="2"/>
  <c r="E70" i="2"/>
  <c r="E38" i="2"/>
  <c r="E258" i="2"/>
  <c r="E242" i="2"/>
  <c r="E226" i="2"/>
  <c r="E210" i="2"/>
  <c r="E194" i="2"/>
  <c r="E178" i="2"/>
  <c r="E162" i="2"/>
  <c r="E146" i="2"/>
  <c r="E130" i="2"/>
  <c r="E114" i="2"/>
  <c r="E98" i="2"/>
  <c r="E82" i="2"/>
  <c r="E66" i="2"/>
  <c r="E50" i="2"/>
  <c r="E34" i="2"/>
  <c r="W241" i="1"/>
  <c r="G252" i="2" s="1"/>
  <c r="W225" i="1"/>
  <c r="G236" i="2" s="1"/>
  <c r="W209" i="1"/>
  <c r="G220" i="2" s="1"/>
  <c r="W193" i="1"/>
  <c r="G204" i="2" s="1"/>
  <c r="W177" i="1"/>
  <c r="G188" i="2" s="1"/>
  <c r="W161" i="1"/>
  <c r="G172" i="2" s="1"/>
  <c r="W145" i="1"/>
  <c r="G156" i="2" s="1"/>
  <c r="W129" i="1"/>
  <c r="G140" i="2" s="1"/>
  <c r="W113" i="1"/>
  <c r="G124" i="2" s="1"/>
  <c r="W97" i="1"/>
  <c r="G108" i="2" s="1"/>
  <c r="W81" i="1"/>
  <c r="G92" i="2" s="1"/>
  <c r="W65" i="1"/>
  <c r="G76" i="2" s="1"/>
  <c r="W49" i="1"/>
  <c r="G60" i="2" s="1"/>
  <c r="W33" i="1"/>
  <c r="G44" i="2" s="1"/>
  <c r="W17" i="1"/>
  <c r="G28" i="2" s="1"/>
  <c r="E254" i="2"/>
  <c r="E238" i="2"/>
  <c r="E222" i="2"/>
  <c r="E206" i="2"/>
  <c r="E190" i="2"/>
  <c r="E174" i="2"/>
  <c r="E158" i="2"/>
  <c r="E142" i="2"/>
  <c r="E126" i="2"/>
  <c r="E110" i="2"/>
  <c r="E94" i="2"/>
  <c r="E78" i="2"/>
  <c r="E62" i="2"/>
  <c r="E46" i="2"/>
  <c r="E30" i="2"/>
  <c r="E246" i="2"/>
  <c r="E214" i="2"/>
  <c r="E182" i="2"/>
  <c r="E134" i="2"/>
  <c r="E102" i="2"/>
  <c r="E54" i="2"/>
  <c r="E22" i="2"/>
  <c r="W237" i="1"/>
  <c r="G248" i="2" s="1"/>
  <c r="W221" i="1"/>
  <c r="G232" i="2" s="1"/>
  <c r="W205" i="1"/>
  <c r="G216" i="2" s="1"/>
  <c r="W189" i="1"/>
  <c r="G200" i="2" s="1"/>
  <c r="W173" i="1"/>
  <c r="G184" i="2" s="1"/>
  <c r="W157" i="1"/>
  <c r="G168" i="2" s="1"/>
  <c r="W141" i="1"/>
  <c r="G152" i="2" s="1"/>
  <c r="W125" i="1"/>
  <c r="G136" i="2" s="1"/>
  <c r="W109" i="1"/>
  <c r="G120" i="2" s="1"/>
  <c r="W93" i="1"/>
  <c r="G104" i="2" s="1"/>
  <c r="W77" i="1"/>
  <c r="G88" i="2" s="1"/>
  <c r="W61" i="1"/>
  <c r="G72" i="2" s="1"/>
  <c r="W45" i="1"/>
  <c r="G56" i="2" s="1"/>
  <c r="W29" i="1"/>
  <c r="G40" i="2" s="1"/>
  <c r="W13" i="1"/>
  <c r="G24" i="2" s="1"/>
  <c r="E250" i="2"/>
  <c r="E234" i="2"/>
  <c r="E218" i="2"/>
  <c r="E202" i="2"/>
  <c r="E186" i="2"/>
  <c r="E170" i="2"/>
  <c r="E154" i="2"/>
  <c r="E138" i="2"/>
  <c r="E122" i="2"/>
  <c r="E106" i="2"/>
  <c r="E90" i="2"/>
  <c r="E74" i="2"/>
  <c r="E58" i="2"/>
  <c r="E42" i="2"/>
  <c r="E26" i="2"/>
  <c r="W244" i="1"/>
  <c r="G255" i="2" s="1"/>
  <c r="W240" i="1"/>
  <c r="G251" i="2" s="1"/>
  <c r="W236" i="1"/>
  <c r="G247" i="2" s="1"/>
  <c r="W232" i="1"/>
  <c r="G243" i="2" s="1"/>
  <c r="W228" i="1"/>
  <c r="G239" i="2" s="1"/>
  <c r="W224" i="1"/>
  <c r="G235" i="2" s="1"/>
  <c r="W220" i="1"/>
  <c r="G231" i="2" s="1"/>
  <c r="W216" i="1"/>
  <c r="G227" i="2" s="1"/>
  <c r="W212" i="1"/>
  <c r="G223" i="2" s="1"/>
  <c r="W208" i="1"/>
  <c r="G219" i="2" s="1"/>
  <c r="W204" i="1"/>
  <c r="G215" i="2" s="1"/>
  <c r="W200" i="1"/>
  <c r="G211" i="2" s="1"/>
  <c r="W196" i="1"/>
  <c r="G207" i="2" s="1"/>
  <c r="W192" i="1"/>
  <c r="G203" i="2" s="1"/>
  <c r="W188" i="1"/>
  <c r="G199" i="2" s="1"/>
  <c r="W184" i="1"/>
  <c r="G195" i="2" s="1"/>
  <c r="W180" i="1"/>
  <c r="G191" i="2" s="1"/>
  <c r="W176" i="1"/>
  <c r="G187" i="2" s="1"/>
  <c r="W172" i="1"/>
  <c r="G183" i="2" s="1"/>
  <c r="W168" i="1"/>
  <c r="G179" i="2" s="1"/>
  <c r="W164" i="1"/>
  <c r="G175" i="2" s="1"/>
  <c r="W160" i="1"/>
  <c r="G171" i="2" s="1"/>
  <c r="W156" i="1"/>
  <c r="G167" i="2" s="1"/>
  <c r="W152" i="1"/>
  <c r="G163" i="2" s="1"/>
  <c r="W148" i="1"/>
  <c r="G159" i="2" s="1"/>
  <c r="W144" i="1"/>
  <c r="G155" i="2" s="1"/>
  <c r="W140" i="1"/>
  <c r="G151" i="2" s="1"/>
  <c r="W136" i="1"/>
  <c r="G147" i="2" s="1"/>
  <c r="W132" i="1"/>
  <c r="G143" i="2" s="1"/>
  <c r="W128" i="1"/>
  <c r="G139" i="2" s="1"/>
  <c r="W124" i="1"/>
  <c r="G135" i="2" s="1"/>
  <c r="W120" i="1"/>
  <c r="G131" i="2" s="1"/>
  <c r="W116" i="1"/>
  <c r="G127" i="2" s="1"/>
  <c r="W112" i="1"/>
  <c r="G123" i="2" s="1"/>
  <c r="W108" i="1"/>
  <c r="G119" i="2" s="1"/>
  <c r="W104" i="1"/>
  <c r="G115" i="2" s="1"/>
  <c r="W100" i="1"/>
  <c r="G111" i="2" s="1"/>
  <c r="W96" i="1"/>
  <c r="G107" i="2" s="1"/>
  <c r="W92" i="1"/>
  <c r="G103" i="2" s="1"/>
  <c r="W88" i="1"/>
  <c r="G99" i="2" s="1"/>
  <c r="W84" i="1"/>
  <c r="G95" i="2" s="1"/>
  <c r="W80" i="1"/>
  <c r="G91" i="2" s="1"/>
  <c r="W76" i="1"/>
  <c r="G87" i="2" s="1"/>
  <c r="W72" i="1"/>
  <c r="G83" i="2" s="1"/>
  <c r="W68" i="1"/>
  <c r="G79" i="2" s="1"/>
  <c r="W64" i="1"/>
  <c r="G75" i="2" s="1"/>
  <c r="W60" i="1"/>
  <c r="G71" i="2" s="1"/>
  <c r="W56" i="1"/>
  <c r="G67" i="2" s="1"/>
  <c r="W52" i="1"/>
  <c r="G63" i="2" s="1"/>
  <c r="W48" i="1"/>
  <c r="G59" i="2" s="1"/>
  <c r="W44" i="1"/>
  <c r="G55" i="2" s="1"/>
  <c r="W40" i="1"/>
  <c r="G51" i="2" s="1"/>
  <c r="W36" i="1"/>
  <c r="G47" i="2" s="1"/>
  <c r="W32" i="1"/>
  <c r="G43" i="2" s="1"/>
  <c r="W28" i="1"/>
  <c r="G39" i="2" s="1"/>
  <c r="W24" i="1"/>
  <c r="G35" i="2" s="1"/>
  <c r="W20" i="1"/>
  <c r="G31" i="2" s="1"/>
  <c r="W16" i="1"/>
  <c r="G27" i="2" s="1"/>
  <c r="W12" i="1"/>
  <c r="G23" i="2" s="1"/>
  <c r="W8" i="1"/>
  <c r="G19" i="2" s="1"/>
  <c r="E257" i="2"/>
  <c r="E253" i="2"/>
  <c r="E249" i="2"/>
  <c r="E245" i="2"/>
  <c r="E241" i="2"/>
  <c r="E237" i="2"/>
  <c r="E233" i="2"/>
  <c r="E229" i="2"/>
  <c r="E225" i="2"/>
  <c r="E221" i="2"/>
  <c r="E217" i="2"/>
  <c r="E213" i="2"/>
  <c r="E209" i="2"/>
  <c r="E205" i="2"/>
  <c r="E201" i="2"/>
  <c r="E197" i="2"/>
  <c r="E193" i="2"/>
  <c r="E189" i="2"/>
  <c r="E185" i="2"/>
  <c r="E181" i="2"/>
  <c r="E177" i="2"/>
  <c r="E173" i="2"/>
  <c r="E169" i="2"/>
  <c r="E165" i="2"/>
  <c r="E161" i="2"/>
  <c r="E157" i="2"/>
  <c r="E153" i="2"/>
  <c r="E149" i="2"/>
  <c r="E145" i="2"/>
  <c r="E141" i="2"/>
  <c r="E137" i="2"/>
  <c r="E133" i="2"/>
  <c r="E129" i="2"/>
  <c r="E125" i="2"/>
  <c r="E121" i="2"/>
  <c r="E117" i="2"/>
  <c r="E113" i="2"/>
  <c r="E109" i="2"/>
  <c r="E105" i="2"/>
  <c r="E101" i="2"/>
  <c r="E97" i="2"/>
  <c r="E93" i="2"/>
  <c r="E89" i="2"/>
  <c r="E85" i="2"/>
  <c r="E81" i="2"/>
  <c r="E77" i="2"/>
  <c r="E73" i="2"/>
  <c r="E69" i="2"/>
  <c r="E65" i="2"/>
  <c r="E61" i="2"/>
  <c r="E57" i="2"/>
  <c r="E53" i="2"/>
  <c r="E49" i="2"/>
  <c r="E45" i="2"/>
  <c r="E41" i="2"/>
  <c r="E37" i="2"/>
  <c r="E33" i="2"/>
  <c r="E29" i="2"/>
  <c r="E25" i="2"/>
  <c r="E21" i="2"/>
  <c r="G18" i="2"/>
  <c r="AH258" i="2"/>
  <c r="AA258" i="2" s="1"/>
  <c r="AH254" i="2"/>
  <c r="AA254" i="2" s="1"/>
  <c r="AH250" i="2"/>
  <c r="AA250" i="2" s="1"/>
  <c r="AH246" i="2"/>
  <c r="AA246" i="2" s="1"/>
  <c r="AH242" i="2"/>
  <c r="AA242" i="2" s="1"/>
  <c r="AH238" i="2"/>
  <c r="AA238" i="2" s="1"/>
  <c r="AH234" i="2"/>
  <c r="AA234" i="2" s="1"/>
  <c r="AH230" i="2"/>
  <c r="AA230" i="2" s="1"/>
  <c r="AH226" i="2"/>
  <c r="AA226" i="2" s="1"/>
  <c r="AH222" i="2"/>
  <c r="AA222" i="2" s="1"/>
  <c r="AH218" i="2"/>
  <c r="AA218" i="2" s="1"/>
  <c r="AH214" i="2"/>
  <c r="AA214" i="2" s="1"/>
  <c r="AH210" i="2"/>
  <c r="AA210" i="2" s="1"/>
  <c r="AH206" i="2"/>
  <c r="AA206" i="2" s="1"/>
  <c r="AH202" i="2"/>
  <c r="AA202" i="2" s="1"/>
  <c r="AH198" i="2"/>
  <c r="AA198" i="2" s="1"/>
  <c r="AH194" i="2"/>
  <c r="AA194" i="2" s="1"/>
  <c r="AH190" i="2"/>
  <c r="AA190" i="2" s="1"/>
  <c r="AH186" i="2"/>
  <c r="AA186" i="2" s="1"/>
  <c r="AH182" i="2"/>
  <c r="AA182" i="2" s="1"/>
  <c r="AH178" i="2"/>
  <c r="AA178" i="2" s="1"/>
  <c r="AH174" i="2"/>
  <c r="AA174" i="2" s="1"/>
  <c r="AH170" i="2"/>
  <c r="AA170" i="2" s="1"/>
  <c r="AH166" i="2"/>
  <c r="AA166" i="2" s="1"/>
  <c r="AH162" i="2"/>
  <c r="AA162" i="2" s="1"/>
  <c r="AH158" i="2"/>
  <c r="AA158" i="2" s="1"/>
  <c r="AH146" i="2"/>
  <c r="AA146" i="2" s="1"/>
  <c r="AH142" i="2"/>
  <c r="AA142" i="2" s="1"/>
  <c r="AH138" i="2"/>
  <c r="AA138" i="2" s="1"/>
  <c r="AH134" i="2"/>
  <c r="AA134" i="2" s="1"/>
  <c r="AH130" i="2"/>
  <c r="AA130" i="2" s="1"/>
  <c r="AH126" i="2"/>
  <c r="AA126" i="2" s="1"/>
  <c r="AH122" i="2"/>
  <c r="AA122" i="2" s="1"/>
  <c r="AH118" i="2"/>
  <c r="AA118" i="2" s="1"/>
  <c r="AH114" i="2"/>
  <c r="AA114" i="2" s="1"/>
  <c r="AH110" i="2"/>
  <c r="AA110" i="2" s="1"/>
  <c r="AH106" i="2"/>
  <c r="AA106" i="2" s="1"/>
  <c r="AH102" i="2"/>
  <c r="AA102" i="2" s="1"/>
  <c r="AH154" i="2"/>
  <c r="AA154" i="2" s="1"/>
  <c r="AH150" i="2"/>
  <c r="AA150" i="2" s="1"/>
  <c r="AH98" i="2"/>
  <c r="AA98" i="2" s="1"/>
  <c r="AH94" i="2"/>
  <c r="AA94" i="2" s="1"/>
  <c r="AH90" i="2"/>
  <c r="AA90" i="2" s="1"/>
  <c r="AH86" i="2"/>
  <c r="AA86" i="2" s="1"/>
  <c r="AH82" i="2"/>
  <c r="AA82" i="2" s="1"/>
  <c r="AH78" i="2"/>
  <c r="AA78" i="2" s="1"/>
  <c r="AH74" i="2"/>
  <c r="AA74" i="2" s="1"/>
  <c r="AH70" i="2"/>
  <c r="AA70" i="2" s="1"/>
  <c r="AH66" i="2"/>
  <c r="AA66" i="2" s="1"/>
  <c r="AH62" i="2"/>
  <c r="AA62" i="2" s="1"/>
  <c r="AH58" i="2"/>
  <c r="AA58" i="2" s="1"/>
  <c r="AH54" i="2"/>
  <c r="AA54" i="2" s="1"/>
  <c r="AH50" i="2"/>
  <c r="AA50" i="2" s="1"/>
  <c r="AH46" i="2"/>
  <c r="AA46" i="2" s="1"/>
  <c r="AH42" i="2"/>
  <c r="AA42" i="2" s="1"/>
  <c r="AH38" i="2"/>
  <c r="AA38" i="2" s="1"/>
  <c r="AH34" i="2"/>
  <c r="AA34" i="2" s="1"/>
  <c r="AH30" i="2"/>
  <c r="AA30" i="2" s="1"/>
  <c r="AH26" i="2"/>
  <c r="AA26" i="2" s="1"/>
  <c r="AH22" i="2"/>
  <c r="AA22" i="2" s="1"/>
  <c r="AA20" i="2"/>
  <c r="AB20" i="2" s="1"/>
  <c r="AB21" i="2" s="1"/>
  <c r="AH109" i="2"/>
  <c r="AA109" i="2" s="1"/>
  <c r="AH105" i="2"/>
  <c r="AA105" i="2" s="1"/>
  <c r="AH101" i="2"/>
  <c r="AA101" i="2" s="1"/>
  <c r="AH97" i="2"/>
  <c r="AA97" i="2" s="1"/>
  <c r="AH93" i="2"/>
  <c r="AA93" i="2" s="1"/>
  <c r="AH89" i="2"/>
  <c r="AA89" i="2" s="1"/>
  <c r="AH85" i="2"/>
  <c r="AA85" i="2" s="1"/>
  <c r="AH81" i="2"/>
  <c r="AA81" i="2" s="1"/>
  <c r="AH77" i="2"/>
  <c r="AA77" i="2" s="1"/>
  <c r="AH73" i="2"/>
  <c r="AA73" i="2" s="1"/>
  <c r="AH69" i="2"/>
  <c r="AA69" i="2" s="1"/>
  <c r="AH65" i="2"/>
  <c r="AA65" i="2" s="1"/>
  <c r="AH61" i="2"/>
  <c r="AA61" i="2" s="1"/>
  <c r="AH57" i="2"/>
  <c r="AA57" i="2" s="1"/>
  <c r="AH53" i="2"/>
  <c r="AA53" i="2" s="1"/>
  <c r="AH49" i="2"/>
  <c r="AA49" i="2" s="1"/>
  <c r="AH45" i="2"/>
  <c r="AA45" i="2" s="1"/>
  <c r="AH41" i="2"/>
  <c r="AA41" i="2" s="1"/>
  <c r="AH37" i="2"/>
  <c r="AA37" i="2" s="1"/>
  <c r="AH33" i="2"/>
  <c r="AA33" i="2" s="1"/>
  <c r="AH29" i="2"/>
  <c r="AA29" i="2" s="1"/>
  <c r="AH25" i="2"/>
  <c r="AA25" i="2" s="1"/>
  <c r="AH256" i="2"/>
  <c r="AA256" i="2" s="1"/>
  <c r="AH252" i="2"/>
  <c r="AA252" i="2" s="1"/>
  <c r="AH248" i="2"/>
  <c r="AA248" i="2" s="1"/>
  <c r="AH244" i="2"/>
  <c r="AA244" i="2" s="1"/>
  <c r="AH240" i="2"/>
  <c r="AA240" i="2" s="1"/>
  <c r="AH236" i="2"/>
  <c r="AA236" i="2" s="1"/>
  <c r="AH232" i="2"/>
  <c r="AA232" i="2" s="1"/>
  <c r="AH228" i="2"/>
  <c r="AA228" i="2" s="1"/>
  <c r="AH224" i="2"/>
  <c r="AA224" i="2" s="1"/>
  <c r="AH220" i="2"/>
  <c r="AA220" i="2" s="1"/>
  <c r="AH216" i="2"/>
  <c r="AA216" i="2" s="1"/>
  <c r="AH212" i="2"/>
  <c r="AA212" i="2" s="1"/>
  <c r="AH208" i="2"/>
  <c r="AA208" i="2" s="1"/>
  <c r="AH204" i="2"/>
  <c r="AA204" i="2" s="1"/>
  <c r="AH200" i="2"/>
  <c r="AA200" i="2" s="1"/>
  <c r="AH196" i="2"/>
  <c r="AA196" i="2" s="1"/>
  <c r="AH192" i="2"/>
  <c r="AA192" i="2" s="1"/>
  <c r="AH188" i="2"/>
  <c r="AA188" i="2" s="1"/>
  <c r="AH184" i="2"/>
  <c r="AA184" i="2" s="1"/>
  <c r="AH180" i="2"/>
  <c r="AA180" i="2" s="1"/>
  <c r="AH176" i="2"/>
  <c r="AA176" i="2" s="1"/>
  <c r="AH172" i="2"/>
  <c r="AA172" i="2" s="1"/>
  <c r="AH168" i="2"/>
  <c r="AA168" i="2" s="1"/>
  <c r="AH164" i="2"/>
  <c r="AA164" i="2" s="1"/>
  <c r="AH160" i="2"/>
  <c r="AA160" i="2" s="1"/>
  <c r="AH156" i="2"/>
  <c r="AA156" i="2" s="1"/>
  <c r="AH152" i="2"/>
  <c r="AA152" i="2" s="1"/>
  <c r="AH148" i="2"/>
  <c r="AA148" i="2" s="1"/>
  <c r="AH144" i="2"/>
  <c r="AA144" i="2" s="1"/>
  <c r="AH140" i="2"/>
  <c r="AA140" i="2" s="1"/>
  <c r="AH136" i="2"/>
  <c r="AA136" i="2" s="1"/>
  <c r="AH132" i="2"/>
  <c r="AA132" i="2" s="1"/>
  <c r="AH128" i="2"/>
  <c r="AA128" i="2" s="1"/>
  <c r="AH124" i="2"/>
  <c r="AA124" i="2" s="1"/>
  <c r="AH120" i="2"/>
  <c r="AA120" i="2" s="1"/>
  <c r="AH116" i="2"/>
  <c r="AA116" i="2" s="1"/>
  <c r="AH112" i="2"/>
  <c r="AA112" i="2" s="1"/>
  <c r="AH108" i="2"/>
  <c r="AA108" i="2" s="1"/>
  <c r="AH104" i="2"/>
  <c r="AA104" i="2" s="1"/>
  <c r="AH100" i="2"/>
  <c r="AA100" i="2" s="1"/>
  <c r="AH96" i="2"/>
  <c r="AA96" i="2" s="1"/>
  <c r="AH92" i="2"/>
  <c r="AA92" i="2" s="1"/>
  <c r="AH88" i="2"/>
  <c r="AA88" i="2" s="1"/>
  <c r="AH84" i="2"/>
  <c r="AA84" i="2" s="1"/>
  <c r="AH80" i="2"/>
  <c r="AA80" i="2" s="1"/>
  <c r="AH76" i="2"/>
  <c r="AA76" i="2" s="1"/>
  <c r="AH72" i="2"/>
  <c r="AA72" i="2" s="1"/>
  <c r="AH68" i="2"/>
  <c r="AA68" i="2" s="1"/>
  <c r="AH64" i="2"/>
  <c r="AA64" i="2" s="1"/>
  <c r="AH60" i="2"/>
  <c r="AA60" i="2" s="1"/>
  <c r="AH56" i="2"/>
  <c r="AA56" i="2" s="1"/>
  <c r="AH52" i="2"/>
  <c r="AA52" i="2" s="1"/>
  <c r="AH48" i="2"/>
  <c r="AA48" i="2" s="1"/>
  <c r="AH44" i="2"/>
  <c r="AA44" i="2" s="1"/>
  <c r="AH40" i="2"/>
  <c r="AA40" i="2" s="1"/>
  <c r="AH36" i="2"/>
  <c r="AA36" i="2" s="1"/>
  <c r="AH32" i="2"/>
  <c r="AA32" i="2" s="1"/>
  <c r="AH28" i="2"/>
  <c r="AA28" i="2" s="1"/>
  <c r="AH24" i="2"/>
  <c r="AA24" i="2" s="1"/>
  <c r="AB22" i="2" l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AB204" i="2" s="1"/>
  <c r="AB205" i="2" s="1"/>
  <c r="AB206" i="2" s="1"/>
  <c r="AB207" i="2" s="1"/>
  <c r="AB208" i="2" s="1"/>
  <c r="AB209" i="2" s="1"/>
  <c r="AB210" i="2" s="1"/>
  <c r="AB211" i="2" s="1"/>
  <c r="AB212" i="2" s="1"/>
  <c r="AB213" i="2" s="1"/>
  <c r="AB214" i="2" s="1"/>
  <c r="AB215" i="2" s="1"/>
  <c r="AB216" i="2" s="1"/>
  <c r="AB217" i="2" s="1"/>
  <c r="AB218" i="2" s="1"/>
  <c r="AB219" i="2" s="1"/>
  <c r="AB220" i="2" s="1"/>
  <c r="AB221" i="2" s="1"/>
  <c r="AB222" i="2" s="1"/>
  <c r="AB223" i="2" s="1"/>
  <c r="AB224" i="2" s="1"/>
  <c r="AB225" i="2" s="1"/>
  <c r="AB226" i="2" s="1"/>
  <c r="AB227" i="2" s="1"/>
  <c r="AB228" i="2" s="1"/>
  <c r="AB229" i="2" s="1"/>
  <c r="AB230" i="2" s="1"/>
  <c r="AB231" i="2" s="1"/>
  <c r="AB232" i="2" s="1"/>
  <c r="AB233" i="2" s="1"/>
  <c r="AB234" i="2" s="1"/>
  <c r="AB235" i="2" s="1"/>
  <c r="AB236" i="2" s="1"/>
  <c r="AB237" i="2" s="1"/>
  <c r="AB238" i="2" s="1"/>
  <c r="AB239" i="2" s="1"/>
  <c r="AB240" i="2" s="1"/>
  <c r="AB241" i="2" s="1"/>
  <c r="AB242" i="2" s="1"/>
  <c r="AB243" i="2" s="1"/>
  <c r="AB244" i="2" s="1"/>
  <c r="AB245" i="2" s="1"/>
  <c r="AB246" i="2" s="1"/>
  <c r="AB247" i="2" s="1"/>
  <c r="AB248" i="2" s="1"/>
  <c r="AB249" i="2" s="1"/>
  <c r="AB250" i="2" s="1"/>
  <c r="AB251" i="2" s="1"/>
  <c r="AB252" i="2" s="1"/>
  <c r="AB253" i="2" s="1"/>
  <c r="AB254" i="2" s="1"/>
  <c r="AB255" i="2" s="1"/>
  <c r="AB256" i="2" s="1"/>
  <c r="AB257" i="2" s="1"/>
  <c r="AB258" i="2" s="1"/>
  <c r="C3" i="18" l="1"/>
  <c r="K11" i="14"/>
  <c r="F13" i="14" l="1"/>
  <c r="K4" i="14" l="1"/>
  <c r="L4" i="14"/>
  <c r="J4" i="14"/>
  <c r="J5" i="14" s="1"/>
  <c r="D3" i="18" s="1"/>
  <c r="G13" i="14"/>
  <c r="H13" i="14"/>
  <c r="I13" i="14"/>
  <c r="J13" i="14"/>
  <c r="L3" i="14" l="1"/>
  <c r="K3" i="14"/>
  <c r="K5" i="14"/>
  <c r="E3" i="18" s="1"/>
  <c r="L5" i="14"/>
  <c r="F3" i="18" s="1"/>
  <c r="K6" i="14" l="1"/>
  <c r="L6" i="14"/>
  <c r="J6" i="14"/>
  <c r="I2" i="2" l="1"/>
  <c r="I3" i="5"/>
  <c r="K2" i="2"/>
  <c r="J4" i="5"/>
  <c r="J2" i="2"/>
  <c r="L2" i="2"/>
  <c r="K3" i="5" l="1"/>
  <c r="I9" i="5" s="1"/>
  <c r="H2" i="5"/>
  <c r="I8" i="5" s="1"/>
  <c r="E2" i="6"/>
  <c r="E3" i="6"/>
  <c r="B1" i="6" l="1"/>
  <c r="B2" i="6"/>
  <c r="B2" i="7" l="1" a="1"/>
  <c r="B4" i="6"/>
  <c r="P8" i="6" l="1"/>
  <c r="P6" i="6"/>
  <c r="P10" i="6"/>
  <c r="P9" i="6"/>
  <c r="P2" i="6"/>
  <c r="P35" i="6"/>
  <c r="P11" i="6"/>
  <c r="P7" i="6"/>
  <c r="C2" i="7" a="1"/>
  <c r="B2" i="7"/>
  <c r="B6" i="7"/>
  <c r="B3" i="7"/>
  <c r="B4" i="7"/>
  <c r="B5" i="7"/>
  <c r="P30" i="6"/>
  <c r="P23" i="6"/>
  <c r="P20" i="6"/>
  <c r="P24" i="6"/>
  <c r="P25" i="6"/>
  <c r="P26" i="6"/>
  <c r="P16" i="6"/>
  <c r="P12" i="6"/>
  <c r="P21" i="6"/>
  <c r="P15" i="6"/>
  <c r="P18" i="6"/>
  <c r="P5" i="6"/>
  <c r="P32" i="6"/>
  <c r="P13" i="6"/>
  <c r="P14" i="6"/>
  <c r="P19" i="6"/>
  <c r="P27" i="6"/>
  <c r="P17" i="6"/>
  <c r="P28" i="6"/>
  <c r="P22" i="6"/>
  <c r="P29" i="6"/>
  <c r="P3" i="6"/>
  <c r="P31" i="6"/>
  <c r="P33" i="6"/>
  <c r="P34" i="6"/>
  <c r="P4" i="6"/>
  <c r="D2" i="7" l="1"/>
  <c r="B8" i="7"/>
  <c r="C2" i="7"/>
  <c r="C6" i="7"/>
  <c r="C4" i="7"/>
  <c r="D4" i="7" s="1"/>
  <c r="C3" i="7"/>
  <c r="D3" i="7" s="1"/>
  <c r="C5" i="7"/>
  <c r="D6" i="7"/>
  <c r="D8" i="7" l="1"/>
  <c r="C8" i="7"/>
  <c r="D5" i="7"/>
</calcChain>
</file>

<file path=xl/comments1.xml><?xml version="1.0" encoding="utf-8"?>
<comments xmlns="http://schemas.openxmlformats.org/spreadsheetml/2006/main">
  <authors>
    <author>David Mora salazar</author>
  </authors>
  <commentList>
    <comment ref="H125" authorId="0" shapeId="0">
      <text>
        <r>
          <rPr>
            <b/>
            <sz val="9"/>
            <color indexed="81"/>
            <rFont val="Tahoma"/>
            <family val="2"/>
          </rPr>
          <t>David Mora salazar:</t>
        </r>
        <r>
          <rPr>
            <sz val="9"/>
            <color indexed="81"/>
            <rFont val="Tahoma"/>
            <family val="2"/>
          </rPr>
          <t xml:space="preserve">
Tengo duda: no sé si es para cada periodo o solo para la suma de todos los periodos.</t>
        </r>
      </text>
    </comment>
  </commentList>
</comments>
</file>

<file path=xl/comments2.xml><?xml version="1.0" encoding="utf-8"?>
<comments xmlns="http://schemas.openxmlformats.org/spreadsheetml/2006/main">
  <authors>
    <author>David Mora salazar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David Mora salazar:</t>
        </r>
        <r>
          <rPr>
            <sz val="9"/>
            <color indexed="81"/>
            <rFont val="Tahoma"/>
            <charset val="1"/>
          </rPr>
          <t xml:space="preserve">
Recuerde ajustar la regresión solamente con las variables significativas</t>
        </r>
      </text>
    </comment>
  </commentList>
</comments>
</file>

<file path=xl/sharedStrings.xml><?xml version="1.0" encoding="utf-8"?>
<sst xmlns="http://schemas.openxmlformats.org/spreadsheetml/2006/main" count="310" uniqueCount="155">
  <si>
    <t>FECHA</t>
  </si>
  <si>
    <t>WVM</t>
  </si>
  <si>
    <t>Zm</t>
  </si>
  <si>
    <t>SMB</t>
  </si>
  <si>
    <t>HML</t>
  </si>
  <si>
    <t>MOM</t>
  </si>
  <si>
    <t>rf</t>
  </si>
  <si>
    <t>Media</t>
  </si>
  <si>
    <t>Mediana</t>
  </si>
  <si>
    <t>Moda</t>
  </si>
  <si>
    <t>Rango</t>
  </si>
  <si>
    <t>Rango semi-intercuartil</t>
  </si>
  <si>
    <t>varianza</t>
  </si>
  <si>
    <t>desviación estándar</t>
  </si>
  <si>
    <t>semivarianza</t>
  </si>
  <si>
    <t>Desviación media abosluta (MAD)</t>
  </si>
  <si>
    <t>Asimetría</t>
  </si>
  <si>
    <t>Curtosis</t>
  </si>
  <si>
    <t>Precios de cierre ajustados por dividendos</t>
  </si>
  <si>
    <t>Factores</t>
  </si>
  <si>
    <t>Capitalización de Mercado</t>
  </si>
  <si>
    <t>Razón de Sharpe</t>
  </si>
  <si>
    <t>Promedio</t>
  </si>
  <si>
    <t>Variance Ratio Test</t>
  </si>
  <si>
    <t>Varianza</t>
  </si>
  <si>
    <t>VR</t>
  </si>
  <si>
    <t>Z</t>
  </si>
  <si>
    <t>COV</t>
  </si>
  <si>
    <t>COV INVERSA</t>
  </si>
  <si>
    <t>A</t>
  </si>
  <si>
    <t>B</t>
  </si>
  <si>
    <t>C</t>
  </si>
  <si>
    <t>D</t>
  </si>
  <si>
    <t>iota</t>
  </si>
  <si>
    <t>mu</t>
  </si>
  <si>
    <t>iota-1</t>
  </si>
  <si>
    <t>mu-1</t>
  </si>
  <si>
    <t>Mu(mvp)</t>
  </si>
  <si>
    <t>Sigma(mvp)</t>
  </si>
  <si>
    <t>sigma</t>
  </si>
  <si>
    <t>g</t>
  </si>
  <si>
    <t>h</t>
  </si>
  <si>
    <t>g+h</t>
  </si>
  <si>
    <t>Fecha</t>
  </si>
  <si>
    <t>RENDIMIENTOS EN EXCESO</t>
  </si>
  <si>
    <t>G</t>
  </si>
  <si>
    <t>H</t>
  </si>
  <si>
    <t>Z´</t>
  </si>
  <si>
    <t>Wq</t>
  </si>
  <si>
    <t>SRq</t>
  </si>
  <si>
    <t>Beta (wvm)</t>
  </si>
  <si>
    <t>alpha (wvm)</t>
  </si>
  <si>
    <t>Wvm</t>
  </si>
  <si>
    <t xml:space="preserve">varianza </t>
  </si>
  <si>
    <t>Wm</t>
  </si>
  <si>
    <t>T</t>
  </si>
  <si>
    <t>N</t>
  </si>
  <si>
    <t>SRm^2</t>
  </si>
  <si>
    <t>SRq^2</t>
  </si>
  <si>
    <t>T-N-1/N</t>
  </si>
  <si>
    <t>Mín SRm</t>
  </si>
  <si>
    <t>TEST GRS</t>
  </si>
  <si>
    <t>Prueba Jmin=</t>
  </si>
  <si>
    <t>ZM</t>
  </si>
  <si>
    <t>Media de factor</t>
  </si>
  <si>
    <t>βs</t>
  </si>
  <si>
    <t>βv</t>
  </si>
  <si>
    <t>βmom</t>
  </si>
  <si>
    <t>Diferencia</t>
  </si>
  <si>
    <t>βm</t>
  </si>
  <si>
    <t>βm (Sharpe)</t>
  </si>
  <si>
    <t>FCC</t>
  </si>
  <si>
    <t>Q tobin</t>
  </si>
  <si>
    <t>Capital</t>
  </si>
  <si>
    <t>Número de Acciones</t>
  </si>
  <si>
    <t>SUMA</t>
  </si>
  <si>
    <t>PONDERADOR</t>
  </si>
  <si>
    <t>MVEj,t-1</t>
  </si>
  <si>
    <t>Rendimientos ajustados</t>
  </si>
  <si>
    <t>ÍNDICE DE MERCADO ICM</t>
  </si>
  <si>
    <t>ICM</t>
  </si>
  <si>
    <t>rmt</t>
  </si>
  <si>
    <t>1+rmt</t>
  </si>
  <si>
    <t>CAPITALIZACIÓN DE MERCADO</t>
  </si>
  <si>
    <t>rm</t>
  </si>
  <si>
    <t>rt</t>
  </si>
  <si>
    <t>NQ</t>
  </si>
  <si>
    <t>Q</t>
  </si>
  <si>
    <t>M</t>
  </si>
  <si>
    <t>NQ-Q+1</t>
  </si>
  <si>
    <t>Varianza corregida por el sesgo</t>
  </si>
  <si>
    <t>VAR(VR)</t>
  </si>
  <si>
    <t>SE(VR)</t>
  </si>
  <si>
    <t>Z STAT VAR</t>
  </si>
  <si>
    <t>Valor de la empresa (Enterprise Value)</t>
  </si>
  <si>
    <t>Deuda total (Total Debt)</t>
  </si>
  <si>
    <t>CORR</t>
  </si>
  <si>
    <t>MÍNIMO</t>
  </si>
  <si>
    <t>MÁXIMO</t>
  </si>
  <si>
    <t>N (Número de empresas)</t>
  </si>
  <si>
    <t>F(5,102)</t>
  </si>
  <si>
    <t>zm</t>
  </si>
  <si>
    <t>zs</t>
  </si>
  <si>
    <t>zv</t>
  </si>
  <si>
    <t>zmom</t>
  </si>
  <si>
    <t>Rf</t>
  </si>
  <si>
    <t>Media del profe</t>
  </si>
  <si>
    <t>bp</t>
  </si>
  <si>
    <t>FFC (Mensual) E(zj)</t>
  </si>
  <si>
    <t>FFC (Anual)</t>
  </si>
  <si>
    <t>CAPM Sharpe (Mensual)</t>
  </si>
  <si>
    <t>CAPM Sharpe (Anual)</t>
  </si>
  <si>
    <t>P Value</t>
  </si>
  <si>
    <t>rf a 20 años</t>
  </si>
  <si>
    <t>EPS2022</t>
  </si>
  <si>
    <t>r</t>
  </si>
  <si>
    <t>CMCSA</t>
  </si>
  <si>
    <t>EMR</t>
  </si>
  <si>
    <t>PCLN</t>
  </si>
  <si>
    <t>RTN</t>
  </si>
  <si>
    <t>TEL</t>
  </si>
  <si>
    <t>CRSP</t>
  </si>
  <si>
    <t>Rendimientos ajustados por la entrada de empresas</t>
  </si>
  <si>
    <t>INDÍCE PONDERADO CRSP</t>
  </si>
  <si>
    <t>1+CRSP</t>
  </si>
  <si>
    <t>CRSP PONDERADO</t>
  </si>
  <si>
    <t>Rendimientos simples</t>
  </si>
  <si>
    <t>MARKET CAP en miles de millones</t>
  </si>
  <si>
    <t>Market Cap</t>
  </si>
  <si>
    <t>Empresa más grande: CMCSA</t>
  </si>
  <si>
    <t>Empresa más pequeña: TEL</t>
  </si>
  <si>
    <t>LN CMSA</t>
  </si>
  <si>
    <t>LN TEL</t>
  </si>
  <si>
    <t>LN ICM</t>
  </si>
  <si>
    <t>CMCSA-RTN</t>
  </si>
  <si>
    <t>TEL-RTN</t>
  </si>
  <si>
    <t>Correlación</t>
  </si>
  <si>
    <t>Mu CRSP</t>
  </si>
  <si>
    <t>Mu ICM</t>
  </si>
  <si>
    <t>Var CRSP</t>
  </si>
  <si>
    <t>Media de la cartera de mínima varianza</t>
  </si>
  <si>
    <t>Media de la cartera de mínima varianza más 30 pb</t>
  </si>
  <si>
    <t>Desviación</t>
  </si>
  <si>
    <t>Beta (CRSP)</t>
  </si>
  <si>
    <t>alpha (CRSP)</t>
  </si>
  <si>
    <t>Precio en 01/05/2021</t>
  </si>
  <si>
    <t>Con el modelo de Sharpe</t>
  </si>
  <si>
    <t>Con el modelo de FFC</t>
  </si>
  <si>
    <t>IHH</t>
  </si>
  <si>
    <t>n</t>
  </si>
  <si>
    <t>n *</t>
  </si>
  <si>
    <t>n * /n</t>
  </si>
  <si>
    <t>Mínimo</t>
  </si>
  <si>
    <t>Promedio IHH</t>
  </si>
  <si>
    <t>Cartera con una media de 30pb más que la cartera de mínima varianza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</si>
</sst>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64" formatCode="0.0000"/>
    <numFmt numFmtId="165" formatCode="0.000"/>
    <numFmt numFmtId="166" formatCode="#,##0.000"/>
    <numFmt numFmtId="167" formatCode="0.00000%"/>
    <numFmt numFmtId="168" formatCode="0.00000"/>
    <numFmt numFmtId="169" formatCode="0.000000"/>
    <numFmt numFmtId="170" formatCode="0.00000000"/>
    <numFmt numFmtId="171" formatCode="0.0"/>
    <numFmt numFmtId="172" formatCode="0.0000000"/>
    <numFmt numFmtId="173" formatCode="0.000000000"/>
    <numFmt numFmtId="174" formatCode="0.0000000000"/>
    <numFmt numFmtId="175" formatCode="0.000000000000000000"/>
    <numFmt numFmtId="176" formatCode="0.00000000000000000"/>
    <numFmt numFmtId="177" formatCode="0.0000000000000000"/>
    <numFmt numFmtId="178" formatCode="yyyy\-mm\-dd\ hh:mm:ss"/>
    <numFmt numFmtId="179" formatCode="#,##0.00000"/>
    <numFmt numFmtId="180" formatCode="#,##0.000000"/>
    <numFmt numFmtId="181" formatCode="0.000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</font>
    <font>
      <b/>
      <sz val="11"/>
      <color theme="1"/>
      <name val="Calibri"/>
    </font>
  </fonts>
  <fills count="2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9DAF8"/>
        <bgColor rgb="FFC9DAF8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8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2" fontId="0" fillId="0" borderId="0" xfId="0" applyNumberFormat="1"/>
    <xf numFmtId="4" fontId="0" fillId="2" borderId="0" xfId="0" applyNumberFormat="1" applyFill="1"/>
    <xf numFmtId="4" fontId="2" fillId="3" borderId="0" xfId="0" applyNumberFormat="1" applyFont="1" applyFill="1"/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0" fontId="3" fillId="5" borderId="0" xfId="0" applyFont="1" applyFill="1"/>
    <xf numFmtId="4" fontId="0" fillId="2" borderId="0" xfId="0" applyNumberFormat="1" applyFill="1" applyBorder="1"/>
    <xf numFmtId="4" fontId="2" fillId="3" borderId="1" xfId="0" applyNumberFormat="1" applyFont="1" applyFill="1" applyBorder="1"/>
    <xf numFmtId="0" fontId="0" fillId="0" borderId="2" xfId="0" applyBorder="1"/>
    <xf numFmtId="2" fontId="0" fillId="0" borderId="2" xfId="0" applyNumberFormat="1" applyBorder="1"/>
    <xf numFmtId="4" fontId="2" fillId="7" borderId="2" xfId="0" applyNumberFormat="1" applyFont="1" applyFill="1" applyBorder="1"/>
    <xf numFmtId="0" fontId="0" fillId="8" borderId="0" xfId="0" applyFill="1"/>
    <xf numFmtId="0" fontId="0" fillId="0" borderId="0" xfId="0" applyAlignment="1"/>
    <xf numFmtId="0" fontId="0" fillId="9" borderId="0" xfId="0" applyFill="1"/>
    <xf numFmtId="164" fontId="0" fillId="0" borderId="0" xfId="0" applyNumberFormat="1" applyFill="1" applyBorder="1"/>
    <xf numFmtId="166" fontId="0" fillId="0" borderId="0" xfId="0" applyNumberFormat="1"/>
    <xf numFmtId="169" fontId="0" fillId="0" borderId="0" xfId="0" applyNumberFormat="1"/>
    <xf numFmtId="0" fontId="0" fillId="10" borderId="0" xfId="0" applyFill="1"/>
    <xf numFmtId="0" fontId="2" fillId="11" borderId="0" xfId="0" applyFont="1" applyFill="1"/>
    <xf numFmtId="0" fontId="0" fillId="0" borderId="3" xfId="0" applyBorder="1"/>
    <xf numFmtId="168" fontId="0" fillId="0" borderId="3" xfId="0" applyNumberFormat="1" applyBorder="1"/>
    <xf numFmtId="0" fontId="0" fillId="8" borderId="3" xfId="0" applyFill="1" applyBorder="1"/>
    <xf numFmtId="0" fontId="0" fillId="12" borderId="0" xfId="0" applyFill="1"/>
    <xf numFmtId="0" fontId="0" fillId="12" borderId="3" xfId="0" applyFill="1" applyBorder="1"/>
    <xf numFmtId="170" fontId="5" fillId="0" borderId="0" xfId="0" applyNumberFormat="1" applyFont="1"/>
    <xf numFmtId="171" fontId="0" fillId="0" borderId="0" xfId="0" applyNumberFormat="1"/>
    <xf numFmtId="0" fontId="0" fillId="8" borderId="3" xfId="0" applyFill="1" applyBorder="1" applyAlignment="1">
      <alignment horizontal="center"/>
    </xf>
    <xf numFmtId="165" fontId="0" fillId="0" borderId="3" xfId="0" applyNumberFormat="1" applyBorder="1"/>
    <xf numFmtId="4" fontId="0" fillId="8" borderId="3" xfId="0" applyNumberFormat="1" applyFill="1" applyBorder="1"/>
    <xf numFmtId="0" fontId="0" fillId="8" borderId="0" xfId="0" applyFill="1" applyAlignment="1">
      <alignment horizontal="center"/>
    </xf>
    <xf numFmtId="164" fontId="0" fillId="0" borderId="0" xfId="0" applyNumberFormat="1"/>
    <xf numFmtId="0" fontId="0" fillId="13" borderId="0" xfId="0" applyFill="1"/>
    <xf numFmtId="4" fontId="0" fillId="14" borderId="0" xfId="0" applyNumberFormat="1" applyFill="1"/>
    <xf numFmtId="165" fontId="0" fillId="0" borderId="3" xfId="0" applyNumberFormat="1" applyBorder="1" applyAlignment="1">
      <alignment horizontal="center"/>
    </xf>
    <xf numFmtId="0" fontId="0" fillId="15" borderId="3" xfId="0" applyFill="1" applyBorder="1"/>
    <xf numFmtId="164" fontId="0" fillId="0" borderId="3" xfId="0" applyNumberFormat="1" applyBorder="1"/>
    <xf numFmtId="0" fontId="0" fillId="0" borderId="10" xfId="0" applyBorder="1"/>
    <xf numFmtId="10" fontId="0" fillId="0" borderId="0" xfId="1" applyNumberFormat="1" applyFont="1"/>
    <xf numFmtId="4" fontId="0" fillId="0" borderId="4" xfId="0" applyNumberFormat="1" applyBorder="1"/>
    <xf numFmtId="164" fontId="0" fillId="16" borderId="4" xfId="0" applyNumberFormat="1" applyFill="1" applyBorder="1"/>
    <xf numFmtId="164" fontId="0" fillId="16" borderId="5" xfId="0" applyNumberFormat="1" applyFill="1" applyBorder="1"/>
    <xf numFmtId="167" fontId="0" fillId="16" borderId="7" xfId="1" applyNumberFormat="1" applyFont="1" applyFill="1" applyBorder="1"/>
    <xf numFmtId="0" fontId="6" fillId="9" borderId="0" xfId="0" applyFont="1" applyFill="1" applyAlignment="1">
      <alignment vertical="center"/>
    </xf>
    <xf numFmtId="0" fontId="6" fillId="9" borderId="11" xfId="0" applyFont="1" applyFill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4" fontId="0" fillId="10" borderId="8" xfId="0" applyNumberFormat="1" applyFill="1" applyBorder="1" applyAlignment="1">
      <alignment horizontal="center"/>
    </xf>
    <xf numFmtId="4" fontId="0" fillId="10" borderId="9" xfId="0" applyNumberFormat="1" applyFill="1" applyBorder="1" applyAlignment="1">
      <alignment horizontal="center"/>
    </xf>
    <xf numFmtId="0" fontId="0" fillId="0" borderId="0" xfId="0"/>
    <xf numFmtId="0" fontId="0" fillId="2" borderId="0" xfId="0" applyFill="1"/>
    <xf numFmtId="0" fontId="0" fillId="4" borderId="0" xfId="0" applyFill="1"/>
    <xf numFmtId="166" fontId="1" fillId="0" borderId="3" xfId="0" applyNumberFormat="1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73" fontId="0" fillId="0" borderId="0" xfId="0" applyNumberFormat="1" applyAlignment="1">
      <alignment horizontal="right"/>
    </xf>
    <xf numFmtId="174" fontId="0" fillId="16" borderId="4" xfId="0" applyNumberFormat="1" applyFill="1" applyBorder="1"/>
    <xf numFmtId="164" fontId="0" fillId="16" borderId="6" xfId="0" applyNumberFormat="1" applyFill="1" applyBorder="1"/>
    <xf numFmtId="167" fontId="0" fillId="16" borderId="5" xfId="1" applyNumberFormat="1" applyFont="1" applyFill="1" applyBorder="1"/>
    <xf numFmtId="169" fontId="0" fillId="16" borderId="5" xfId="1" applyNumberFormat="1" applyFont="1" applyFill="1" applyBorder="1"/>
    <xf numFmtId="169" fontId="0" fillId="16" borderId="4" xfId="1" applyNumberFormat="1" applyFont="1" applyFill="1" applyBorder="1"/>
    <xf numFmtId="167" fontId="0" fillId="16" borderId="10" xfId="1" applyNumberFormat="1" applyFont="1" applyFill="1" applyBorder="1"/>
    <xf numFmtId="0" fontId="0" fillId="0" borderId="0" xfId="0"/>
    <xf numFmtId="166" fontId="0" fillId="0" borderId="0" xfId="0" applyNumberFormat="1" applyBorder="1"/>
    <xf numFmtId="168" fontId="0" fillId="0" borderId="0" xfId="0" applyNumberFormat="1"/>
    <xf numFmtId="175" fontId="0" fillId="0" borderId="3" xfId="0" applyNumberFormat="1" applyBorder="1"/>
    <xf numFmtId="4" fontId="2" fillId="3" borderId="0" xfId="0" applyNumberFormat="1" applyFont="1" applyFill="1" applyBorder="1"/>
    <xf numFmtId="0" fontId="0" fillId="8" borderId="12" xfId="0" applyFill="1" applyBorder="1" applyAlignment="1">
      <alignment horizontal="center"/>
    </xf>
    <xf numFmtId="176" fontId="0" fillId="0" borderId="0" xfId="0" applyNumberFormat="1"/>
    <xf numFmtId="177" fontId="0" fillId="0" borderId="0" xfId="0" applyNumberFormat="1"/>
    <xf numFmtId="10" fontId="0" fillId="0" borderId="0" xfId="0" applyNumberFormat="1"/>
    <xf numFmtId="0" fontId="0" fillId="0" borderId="0" xfId="0" applyNumberFormat="1"/>
    <xf numFmtId="178" fontId="11" fillId="0" borderId="3" xfId="0" applyNumberFormat="1" applyFont="1" applyBorder="1" applyAlignment="1">
      <alignment horizontal="center" vertical="top"/>
    </xf>
    <xf numFmtId="0" fontId="11" fillId="2" borderId="3" xfId="0" applyFont="1" applyFill="1" applyBorder="1" applyAlignment="1">
      <alignment horizontal="center" vertical="top"/>
    </xf>
    <xf numFmtId="4" fontId="0" fillId="0" borderId="13" xfId="0" applyNumberFormat="1" applyBorder="1"/>
    <xf numFmtId="0" fontId="0" fillId="0" borderId="5" xfId="0" applyBorder="1"/>
    <xf numFmtId="4" fontId="0" fillId="4" borderId="1" xfId="0" applyNumberFormat="1" applyFill="1" applyBorder="1" applyAlignment="1">
      <alignment horizontal="center"/>
    </xf>
    <xf numFmtId="0" fontId="0" fillId="0" borderId="0" xfId="0" applyFont="1" applyFill="1" applyBorder="1"/>
    <xf numFmtId="165" fontId="0" fillId="0" borderId="0" xfId="0" applyNumberFormat="1" applyFont="1" applyFill="1" applyBorder="1"/>
    <xf numFmtId="172" fontId="0" fillId="0" borderId="0" xfId="0" applyNumberFormat="1" applyFont="1" applyFill="1" applyBorder="1"/>
    <xf numFmtId="2" fontId="0" fillId="0" borderId="0" xfId="0" applyNumberFormat="1" applyFont="1" applyFill="1" applyBorder="1"/>
    <xf numFmtId="0" fontId="11" fillId="2" borderId="0" xfId="0" applyFont="1" applyFill="1" applyBorder="1" applyAlignment="1">
      <alignment horizontal="center" vertical="top"/>
    </xf>
    <xf numFmtId="0" fontId="0" fillId="0" borderId="0" xfId="0" applyBorder="1" applyAlignment="1"/>
    <xf numFmtId="0" fontId="0" fillId="0" borderId="0" xfId="0" applyFill="1" applyBorder="1"/>
    <xf numFmtId="165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4" fontId="0" fillId="0" borderId="0" xfId="0" applyNumberFormat="1" applyFill="1" applyBorder="1"/>
    <xf numFmtId="14" fontId="0" fillId="0" borderId="0" xfId="0" applyNumberFormat="1" applyFill="1"/>
    <xf numFmtId="4" fontId="0" fillId="0" borderId="0" xfId="0" applyNumberFormat="1" applyFill="1"/>
    <xf numFmtId="164" fontId="0" fillId="0" borderId="0" xfId="0" applyNumberFormat="1" applyFont="1" applyFill="1" applyBorder="1"/>
    <xf numFmtId="168" fontId="0" fillId="0" borderId="0" xfId="0" applyNumberFormat="1" applyFont="1" applyFill="1" applyBorder="1"/>
    <xf numFmtId="169" fontId="0" fillId="0" borderId="2" xfId="0" applyNumberFormat="1" applyBorder="1"/>
    <xf numFmtId="0" fontId="0" fillId="0" borderId="0" xfId="0"/>
    <xf numFmtId="0" fontId="0" fillId="0" borderId="0" xfId="0" applyAlignment="1">
      <alignment horizontal="center"/>
    </xf>
    <xf numFmtId="0" fontId="0" fillId="14" borderId="3" xfId="0" applyFill="1" applyBorder="1" applyAlignment="1">
      <alignment horizontal="center"/>
    </xf>
    <xf numFmtId="1" fontId="0" fillId="0" borderId="0" xfId="0" applyNumberFormat="1" applyAlignment="1">
      <alignment horizontal="right"/>
    </xf>
    <xf numFmtId="169" fontId="0" fillId="16" borderId="5" xfId="0" applyNumberFormat="1" applyFill="1" applyBorder="1"/>
    <xf numFmtId="172" fontId="0" fillId="16" borderId="4" xfId="0" applyNumberFormat="1" applyFill="1" applyBorder="1"/>
    <xf numFmtId="0" fontId="11" fillId="0" borderId="0" xfId="0" applyFont="1" applyFill="1" applyBorder="1" applyAlignment="1">
      <alignment horizontal="center" vertical="top"/>
    </xf>
    <xf numFmtId="4" fontId="1" fillId="2" borderId="3" xfId="0" applyNumberFormat="1" applyFont="1" applyFill="1" applyBorder="1" applyAlignment="1">
      <alignment horizontal="center"/>
    </xf>
    <xf numFmtId="179" fontId="0" fillId="14" borderId="0" xfId="0" applyNumberFormat="1" applyFill="1"/>
    <xf numFmtId="180" fontId="0" fillId="14" borderId="0" xfId="0" applyNumberFormat="1" applyFill="1"/>
    <xf numFmtId="2" fontId="0" fillId="16" borderId="6" xfId="1" applyNumberFormat="1" applyFont="1" applyFill="1" applyBorder="1"/>
    <xf numFmtId="172" fontId="0" fillId="0" borderId="0" xfId="0" applyNumberFormat="1"/>
    <xf numFmtId="173" fontId="0" fillId="0" borderId="0" xfId="0" applyNumberFormat="1"/>
    <xf numFmtId="165" fontId="0" fillId="0" borderId="0" xfId="0" applyNumberFormat="1" applyBorder="1" applyAlignment="1">
      <alignment horizontal="center"/>
    </xf>
    <xf numFmtId="2" fontId="0" fillId="0" borderId="0" xfId="0" applyNumberFormat="1" applyFill="1" applyBorder="1"/>
    <xf numFmtId="0" fontId="11" fillId="2" borderId="8" xfId="0" applyFont="1" applyFill="1" applyBorder="1" applyAlignment="1">
      <alignment horizontal="center" vertical="top"/>
    </xf>
    <xf numFmtId="4" fontId="1" fillId="0" borderId="0" xfId="0" applyNumberFormat="1" applyFont="1" applyFill="1" applyBorder="1" applyAlignment="1">
      <alignment horizontal="center"/>
    </xf>
    <xf numFmtId="165" fontId="0" fillId="0" borderId="0" xfId="0" applyNumberFormat="1" applyFill="1" applyBorder="1"/>
    <xf numFmtId="169" fontId="0" fillId="0" borderId="0" xfId="0" applyNumberFormat="1" applyAlignment="1">
      <alignment wrapText="1"/>
    </xf>
    <xf numFmtId="168" fontId="0" fillId="15" borderId="0" xfId="0" applyNumberFormat="1" applyFill="1"/>
    <xf numFmtId="168" fontId="0" fillId="0" borderId="0" xfId="0" applyNumberFormat="1" applyFill="1"/>
    <xf numFmtId="10" fontId="0" fillId="0" borderId="0" xfId="1" applyNumberFormat="1" applyFont="1" applyFill="1"/>
    <xf numFmtId="11" fontId="0" fillId="0" borderId="0" xfId="0" applyNumberFormat="1"/>
    <xf numFmtId="164" fontId="0" fillId="0" borderId="0" xfId="0" applyNumberFormat="1" applyFill="1"/>
    <xf numFmtId="181" fontId="0" fillId="0" borderId="0" xfId="0" applyNumberFormat="1"/>
    <xf numFmtId="0" fontId="0" fillId="18" borderId="0" xfId="0" applyFill="1"/>
    <xf numFmtId="0" fontId="0" fillId="18" borderId="0" xfId="0" applyFill="1" applyBorder="1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17" borderId="0" xfId="0" applyFill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17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6" borderId="3" xfId="0" applyFill="1" applyBorder="1" applyAlignment="1">
      <alignment horizontal="center"/>
    </xf>
    <xf numFmtId="49" fontId="12" fillId="19" borderId="14" xfId="0" applyNumberFormat="1" applyFont="1" applyFill="1" applyBorder="1" applyAlignment="1"/>
    <xf numFmtId="49" fontId="12" fillId="19" borderId="15" xfId="0" applyNumberFormat="1" applyFont="1" applyFill="1" applyBorder="1" applyAlignment="1"/>
    <xf numFmtId="0" fontId="0" fillId="2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1">
    <dxf>
      <font>
        <b/>
        <i val="0"/>
        <color theme="9" tint="-0.24994659260841701"/>
      </font>
    </dxf>
  </dxfs>
  <tableStyles count="0" defaultTableStyle="TableStyleMedium2" defaultPivotStyle="PivotStyleLight16"/>
  <colors>
    <mruColors>
      <color rgb="FF148FAC"/>
      <color rgb="FF2F5491"/>
      <color rgb="FF87BF61"/>
      <color rgb="FFF0E120"/>
      <color rgb="FF4A639C"/>
      <color rgb="FFF1E437"/>
      <color rgb="FFF8F19A"/>
      <color rgb="FFA1B0D3"/>
      <color rgb="FFCED6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'1.b'!$G$1</c:f>
              <c:strCache>
                <c:ptCount val="1"/>
                <c:pt idx="0">
                  <c:v>IHH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'1.b'!$A$3:$A$242</c:f>
              <c:numCache>
                <c:formatCode>yyyy\-mm\-dd\ hh:mm:ss</c:formatCode>
                <c:ptCount val="240"/>
                <c:pt idx="0">
                  <c:v>37043</c:v>
                </c:pt>
                <c:pt idx="1">
                  <c:v>37073</c:v>
                </c:pt>
                <c:pt idx="2">
                  <c:v>37104</c:v>
                </c:pt>
                <c:pt idx="3">
                  <c:v>37135</c:v>
                </c:pt>
                <c:pt idx="4">
                  <c:v>37165</c:v>
                </c:pt>
                <c:pt idx="5">
                  <c:v>37196</c:v>
                </c:pt>
                <c:pt idx="6">
                  <c:v>37226</c:v>
                </c:pt>
                <c:pt idx="7">
                  <c:v>37257</c:v>
                </c:pt>
                <c:pt idx="8">
                  <c:v>37288</c:v>
                </c:pt>
                <c:pt idx="9">
                  <c:v>37316</c:v>
                </c:pt>
                <c:pt idx="10">
                  <c:v>37347</c:v>
                </c:pt>
                <c:pt idx="11">
                  <c:v>37377</c:v>
                </c:pt>
                <c:pt idx="12">
                  <c:v>37408</c:v>
                </c:pt>
                <c:pt idx="13">
                  <c:v>37438</c:v>
                </c:pt>
                <c:pt idx="14">
                  <c:v>37469</c:v>
                </c:pt>
                <c:pt idx="15">
                  <c:v>37500</c:v>
                </c:pt>
                <c:pt idx="16">
                  <c:v>37530</c:v>
                </c:pt>
                <c:pt idx="17">
                  <c:v>37561</c:v>
                </c:pt>
                <c:pt idx="18">
                  <c:v>37591</c:v>
                </c:pt>
                <c:pt idx="19">
                  <c:v>37622</c:v>
                </c:pt>
                <c:pt idx="20">
                  <c:v>37653</c:v>
                </c:pt>
                <c:pt idx="21">
                  <c:v>37681</c:v>
                </c:pt>
                <c:pt idx="22">
                  <c:v>37712</c:v>
                </c:pt>
                <c:pt idx="23">
                  <c:v>37742</c:v>
                </c:pt>
                <c:pt idx="24">
                  <c:v>37773</c:v>
                </c:pt>
                <c:pt idx="25">
                  <c:v>37803</c:v>
                </c:pt>
                <c:pt idx="26">
                  <c:v>37834</c:v>
                </c:pt>
                <c:pt idx="27">
                  <c:v>37865</c:v>
                </c:pt>
                <c:pt idx="28">
                  <c:v>37895</c:v>
                </c:pt>
                <c:pt idx="29">
                  <c:v>37926</c:v>
                </c:pt>
                <c:pt idx="30">
                  <c:v>37956</c:v>
                </c:pt>
                <c:pt idx="31">
                  <c:v>37987</c:v>
                </c:pt>
                <c:pt idx="32">
                  <c:v>38018</c:v>
                </c:pt>
                <c:pt idx="33">
                  <c:v>38047</c:v>
                </c:pt>
                <c:pt idx="34">
                  <c:v>38078</c:v>
                </c:pt>
                <c:pt idx="35">
                  <c:v>38108</c:v>
                </c:pt>
                <c:pt idx="36">
                  <c:v>38139</c:v>
                </c:pt>
                <c:pt idx="37">
                  <c:v>38169</c:v>
                </c:pt>
                <c:pt idx="38">
                  <c:v>38200</c:v>
                </c:pt>
                <c:pt idx="39">
                  <c:v>38231</c:v>
                </c:pt>
                <c:pt idx="40">
                  <c:v>38261</c:v>
                </c:pt>
                <c:pt idx="41">
                  <c:v>38292</c:v>
                </c:pt>
                <c:pt idx="42">
                  <c:v>38322</c:v>
                </c:pt>
                <c:pt idx="43">
                  <c:v>38353</c:v>
                </c:pt>
                <c:pt idx="44">
                  <c:v>38384</c:v>
                </c:pt>
                <c:pt idx="45">
                  <c:v>38412</c:v>
                </c:pt>
                <c:pt idx="46">
                  <c:v>38443</c:v>
                </c:pt>
                <c:pt idx="47">
                  <c:v>38473</c:v>
                </c:pt>
                <c:pt idx="48">
                  <c:v>38504</c:v>
                </c:pt>
                <c:pt idx="49">
                  <c:v>38534</c:v>
                </c:pt>
                <c:pt idx="50">
                  <c:v>38565</c:v>
                </c:pt>
                <c:pt idx="51">
                  <c:v>38596</c:v>
                </c:pt>
                <c:pt idx="52">
                  <c:v>38626</c:v>
                </c:pt>
                <c:pt idx="53">
                  <c:v>38657</c:v>
                </c:pt>
                <c:pt idx="54">
                  <c:v>38687</c:v>
                </c:pt>
                <c:pt idx="55">
                  <c:v>38718</c:v>
                </c:pt>
                <c:pt idx="56">
                  <c:v>38749</c:v>
                </c:pt>
                <c:pt idx="57">
                  <c:v>38777</c:v>
                </c:pt>
                <c:pt idx="58">
                  <c:v>38808</c:v>
                </c:pt>
                <c:pt idx="59">
                  <c:v>38838</c:v>
                </c:pt>
                <c:pt idx="60">
                  <c:v>38869</c:v>
                </c:pt>
                <c:pt idx="61">
                  <c:v>38899</c:v>
                </c:pt>
                <c:pt idx="62">
                  <c:v>38930</c:v>
                </c:pt>
                <c:pt idx="63">
                  <c:v>38961</c:v>
                </c:pt>
                <c:pt idx="64">
                  <c:v>38991</c:v>
                </c:pt>
                <c:pt idx="65">
                  <c:v>39022</c:v>
                </c:pt>
                <c:pt idx="66">
                  <c:v>39052</c:v>
                </c:pt>
                <c:pt idx="67">
                  <c:v>39083</c:v>
                </c:pt>
                <c:pt idx="68">
                  <c:v>39114</c:v>
                </c:pt>
                <c:pt idx="69">
                  <c:v>39142</c:v>
                </c:pt>
                <c:pt idx="70">
                  <c:v>39173</c:v>
                </c:pt>
                <c:pt idx="71">
                  <c:v>39203</c:v>
                </c:pt>
                <c:pt idx="72">
                  <c:v>39234</c:v>
                </c:pt>
                <c:pt idx="73">
                  <c:v>39264</c:v>
                </c:pt>
                <c:pt idx="74">
                  <c:v>39295</c:v>
                </c:pt>
                <c:pt idx="75">
                  <c:v>39326</c:v>
                </c:pt>
                <c:pt idx="76">
                  <c:v>39356</c:v>
                </c:pt>
                <c:pt idx="77">
                  <c:v>39387</c:v>
                </c:pt>
                <c:pt idx="78">
                  <c:v>39417</c:v>
                </c:pt>
                <c:pt idx="79">
                  <c:v>39448</c:v>
                </c:pt>
                <c:pt idx="80">
                  <c:v>39479</c:v>
                </c:pt>
                <c:pt idx="81">
                  <c:v>39508</c:v>
                </c:pt>
                <c:pt idx="82">
                  <c:v>39539</c:v>
                </c:pt>
                <c:pt idx="83">
                  <c:v>39569</c:v>
                </c:pt>
                <c:pt idx="84">
                  <c:v>39600</c:v>
                </c:pt>
                <c:pt idx="85">
                  <c:v>39630</c:v>
                </c:pt>
                <c:pt idx="86">
                  <c:v>39661</c:v>
                </c:pt>
                <c:pt idx="87">
                  <c:v>39692</c:v>
                </c:pt>
                <c:pt idx="88">
                  <c:v>39722</c:v>
                </c:pt>
                <c:pt idx="89">
                  <c:v>39753</c:v>
                </c:pt>
                <c:pt idx="90">
                  <c:v>39783</c:v>
                </c:pt>
                <c:pt idx="91">
                  <c:v>39814</c:v>
                </c:pt>
                <c:pt idx="92">
                  <c:v>39845</c:v>
                </c:pt>
                <c:pt idx="93">
                  <c:v>39873</c:v>
                </c:pt>
                <c:pt idx="94">
                  <c:v>39904</c:v>
                </c:pt>
                <c:pt idx="95">
                  <c:v>39934</c:v>
                </c:pt>
                <c:pt idx="96">
                  <c:v>39965</c:v>
                </c:pt>
                <c:pt idx="97">
                  <c:v>39995</c:v>
                </c:pt>
                <c:pt idx="98">
                  <c:v>40026</c:v>
                </c:pt>
                <c:pt idx="99">
                  <c:v>40057</c:v>
                </c:pt>
                <c:pt idx="100">
                  <c:v>40087</c:v>
                </c:pt>
                <c:pt idx="101">
                  <c:v>40118</c:v>
                </c:pt>
                <c:pt idx="102">
                  <c:v>40148</c:v>
                </c:pt>
                <c:pt idx="103">
                  <c:v>40179</c:v>
                </c:pt>
                <c:pt idx="104">
                  <c:v>40210</c:v>
                </c:pt>
                <c:pt idx="105">
                  <c:v>40238</c:v>
                </c:pt>
                <c:pt idx="106">
                  <c:v>40269</c:v>
                </c:pt>
                <c:pt idx="107">
                  <c:v>40299</c:v>
                </c:pt>
                <c:pt idx="108">
                  <c:v>40330</c:v>
                </c:pt>
                <c:pt idx="109">
                  <c:v>40360</c:v>
                </c:pt>
                <c:pt idx="110">
                  <c:v>40391</c:v>
                </c:pt>
                <c:pt idx="111">
                  <c:v>40422</c:v>
                </c:pt>
                <c:pt idx="112">
                  <c:v>40452</c:v>
                </c:pt>
                <c:pt idx="113">
                  <c:v>40483</c:v>
                </c:pt>
                <c:pt idx="114">
                  <c:v>40513</c:v>
                </c:pt>
                <c:pt idx="115">
                  <c:v>40544</c:v>
                </c:pt>
                <c:pt idx="116">
                  <c:v>40575</c:v>
                </c:pt>
                <c:pt idx="117">
                  <c:v>40603</c:v>
                </c:pt>
                <c:pt idx="118">
                  <c:v>40634</c:v>
                </c:pt>
                <c:pt idx="119">
                  <c:v>40664</c:v>
                </c:pt>
                <c:pt idx="120">
                  <c:v>40695</c:v>
                </c:pt>
                <c:pt idx="121">
                  <c:v>40725</c:v>
                </c:pt>
                <c:pt idx="122">
                  <c:v>40756</c:v>
                </c:pt>
                <c:pt idx="123">
                  <c:v>40787</c:v>
                </c:pt>
                <c:pt idx="124">
                  <c:v>40817</c:v>
                </c:pt>
                <c:pt idx="125">
                  <c:v>40848</c:v>
                </c:pt>
                <c:pt idx="126">
                  <c:v>40878</c:v>
                </c:pt>
                <c:pt idx="127">
                  <c:v>40909</c:v>
                </c:pt>
                <c:pt idx="128">
                  <c:v>40940</c:v>
                </c:pt>
                <c:pt idx="129">
                  <c:v>40969</c:v>
                </c:pt>
                <c:pt idx="130">
                  <c:v>41000</c:v>
                </c:pt>
                <c:pt idx="131">
                  <c:v>41030</c:v>
                </c:pt>
                <c:pt idx="132">
                  <c:v>41061</c:v>
                </c:pt>
                <c:pt idx="133">
                  <c:v>41091</c:v>
                </c:pt>
                <c:pt idx="134">
                  <c:v>41122</c:v>
                </c:pt>
                <c:pt idx="135">
                  <c:v>41153</c:v>
                </c:pt>
                <c:pt idx="136">
                  <c:v>41183</c:v>
                </c:pt>
                <c:pt idx="137">
                  <c:v>41214</c:v>
                </c:pt>
                <c:pt idx="138">
                  <c:v>41244</c:v>
                </c:pt>
                <c:pt idx="139">
                  <c:v>41275</c:v>
                </c:pt>
                <c:pt idx="140">
                  <c:v>41306</c:v>
                </c:pt>
                <c:pt idx="141">
                  <c:v>41334</c:v>
                </c:pt>
                <c:pt idx="142">
                  <c:v>41365</c:v>
                </c:pt>
                <c:pt idx="143">
                  <c:v>41395</c:v>
                </c:pt>
                <c:pt idx="144">
                  <c:v>41426</c:v>
                </c:pt>
                <c:pt idx="145">
                  <c:v>41456</c:v>
                </c:pt>
                <c:pt idx="146">
                  <c:v>41487</c:v>
                </c:pt>
                <c:pt idx="147">
                  <c:v>41518</c:v>
                </c:pt>
                <c:pt idx="148">
                  <c:v>41548</c:v>
                </c:pt>
                <c:pt idx="149">
                  <c:v>41579</c:v>
                </c:pt>
                <c:pt idx="150">
                  <c:v>41609</c:v>
                </c:pt>
                <c:pt idx="151">
                  <c:v>41640</c:v>
                </c:pt>
                <c:pt idx="152">
                  <c:v>41671</c:v>
                </c:pt>
                <c:pt idx="153">
                  <c:v>41699</c:v>
                </c:pt>
                <c:pt idx="154">
                  <c:v>41730</c:v>
                </c:pt>
                <c:pt idx="155">
                  <c:v>41760</c:v>
                </c:pt>
                <c:pt idx="156">
                  <c:v>41791</c:v>
                </c:pt>
                <c:pt idx="157">
                  <c:v>41821</c:v>
                </c:pt>
                <c:pt idx="158">
                  <c:v>41852</c:v>
                </c:pt>
                <c:pt idx="159">
                  <c:v>41883</c:v>
                </c:pt>
                <c:pt idx="160">
                  <c:v>41913</c:v>
                </c:pt>
                <c:pt idx="161">
                  <c:v>41944</c:v>
                </c:pt>
                <c:pt idx="162">
                  <c:v>41974</c:v>
                </c:pt>
                <c:pt idx="163">
                  <c:v>42005</c:v>
                </c:pt>
                <c:pt idx="164">
                  <c:v>42036</c:v>
                </c:pt>
                <c:pt idx="165">
                  <c:v>42064</c:v>
                </c:pt>
                <c:pt idx="166">
                  <c:v>42095</c:v>
                </c:pt>
                <c:pt idx="167">
                  <c:v>42125</c:v>
                </c:pt>
                <c:pt idx="168">
                  <c:v>42156</c:v>
                </c:pt>
                <c:pt idx="169">
                  <c:v>42186</c:v>
                </c:pt>
                <c:pt idx="170">
                  <c:v>42217</c:v>
                </c:pt>
                <c:pt idx="171">
                  <c:v>42248</c:v>
                </c:pt>
                <c:pt idx="172">
                  <c:v>42278</c:v>
                </c:pt>
                <c:pt idx="173">
                  <c:v>42309</c:v>
                </c:pt>
                <c:pt idx="174">
                  <c:v>42339</c:v>
                </c:pt>
                <c:pt idx="175">
                  <c:v>42370</c:v>
                </c:pt>
                <c:pt idx="176">
                  <c:v>42401</c:v>
                </c:pt>
                <c:pt idx="177">
                  <c:v>42430</c:v>
                </c:pt>
                <c:pt idx="178">
                  <c:v>42461</c:v>
                </c:pt>
                <c:pt idx="179">
                  <c:v>42491</c:v>
                </c:pt>
                <c:pt idx="180">
                  <c:v>42522</c:v>
                </c:pt>
                <c:pt idx="181">
                  <c:v>42552</c:v>
                </c:pt>
                <c:pt idx="182">
                  <c:v>42583</c:v>
                </c:pt>
                <c:pt idx="183">
                  <c:v>42614</c:v>
                </c:pt>
                <c:pt idx="184">
                  <c:v>42644</c:v>
                </c:pt>
                <c:pt idx="185">
                  <c:v>42675</c:v>
                </c:pt>
                <c:pt idx="186">
                  <c:v>42705</c:v>
                </c:pt>
                <c:pt idx="187">
                  <c:v>42736</c:v>
                </c:pt>
                <c:pt idx="188">
                  <c:v>42767</c:v>
                </c:pt>
                <c:pt idx="189">
                  <c:v>42795</c:v>
                </c:pt>
                <c:pt idx="190">
                  <c:v>42826</c:v>
                </c:pt>
                <c:pt idx="191">
                  <c:v>42856</c:v>
                </c:pt>
                <c:pt idx="192">
                  <c:v>42887</c:v>
                </c:pt>
                <c:pt idx="193">
                  <c:v>42917</c:v>
                </c:pt>
                <c:pt idx="194">
                  <c:v>42948</c:v>
                </c:pt>
                <c:pt idx="195">
                  <c:v>42979</c:v>
                </c:pt>
                <c:pt idx="196">
                  <c:v>43009</c:v>
                </c:pt>
                <c:pt idx="197">
                  <c:v>43040</c:v>
                </c:pt>
                <c:pt idx="198">
                  <c:v>43070</c:v>
                </c:pt>
                <c:pt idx="199">
                  <c:v>43101</c:v>
                </c:pt>
                <c:pt idx="200">
                  <c:v>43132</c:v>
                </c:pt>
                <c:pt idx="201">
                  <c:v>43160</c:v>
                </c:pt>
                <c:pt idx="202">
                  <c:v>43191</c:v>
                </c:pt>
                <c:pt idx="203">
                  <c:v>43221</c:v>
                </c:pt>
                <c:pt idx="204">
                  <c:v>43252</c:v>
                </c:pt>
                <c:pt idx="205">
                  <c:v>43282</c:v>
                </c:pt>
                <c:pt idx="206">
                  <c:v>43313</c:v>
                </c:pt>
                <c:pt idx="207">
                  <c:v>43344</c:v>
                </c:pt>
                <c:pt idx="208">
                  <c:v>43374</c:v>
                </c:pt>
                <c:pt idx="209">
                  <c:v>43405</c:v>
                </c:pt>
                <c:pt idx="210">
                  <c:v>43435</c:v>
                </c:pt>
                <c:pt idx="211">
                  <c:v>43466</c:v>
                </c:pt>
                <c:pt idx="212">
                  <c:v>43497</c:v>
                </c:pt>
                <c:pt idx="213">
                  <c:v>43525</c:v>
                </c:pt>
                <c:pt idx="214">
                  <c:v>43556</c:v>
                </c:pt>
                <c:pt idx="215">
                  <c:v>43586</c:v>
                </c:pt>
                <c:pt idx="216">
                  <c:v>43617</c:v>
                </c:pt>
                <c:pt idx="217">
                  <c:v>43647</c:v>
                </c:pt>
                <c:pt idx="218">
                  <c:v>43678</c:v>
                </c:pt>
                <c:pt idx="219">
                  <c:v>43709</c:v>
                </c:pt>
                <c:pt idx="220">
                  <c:v>43739</c:v>
                </c:pt>
                <c:pt idx="221">
                  <c:v>43770</c:v>
                </c:pt>
                <c:pt idx="222">
                  <c:v>43800</c:v>
                </c:pt>
                <c:pt idx="223">
                  <c:v>43831</c:v>
                </c:pt>
                <c:pt idx="224">
                  <c:v>43862</c:v>
                </c:pt>
                <c:pt idx="225">
                  <c:v>43891</c:v>
                </c:pt>
                <c:pt idx="226">
                  <c:v>43922</c:v>
                </c:pt>
                <c:pt idx="227">
                  <c:v>43952</c:v>
                </c:pt>
                <c:pt idx="228">
                  <c:v>43983</c:v>
                </c:pt>
                <c:pt idx="229">
                  <c:v>44013</c:v>
                </c:pt>
                <c:pt idx="230">
                  <c:v>44044</c:v>
                </c:pt>
                <c:pt idx="231">
                  <c:v>44075</c:v>
                </c:pt>
                <c:pt idx="232">
                  <c:v>44105</c:v>
                </c:pt>
                <c:pt idx="233">
                  <c:v>44136</c:v>
                </c:pt>
                <c:pt idx="234">
                  <c:v>44166</c:v>
                </c:pt>
                <c:pt idx="235">
                  <c:v>44197</c:v>
                </c:pt>
                <c:pt idx="236">
                  <c:v>44228</c:v>
                </c:pt>
                <c:pt idx="237">
                  <c:v>44256</c:v>
                </c:pt>
                <c:pt idx="238">
                  <c:v>44287</c:v>
                </c:pt>
                <c:pt idx="239">
                  <c:v>44317</c:v>
                </c:pt>
              </c:numCache>
            </c:numRef>
          </c:cat>
          <c:val>
            <c:numRef>
              <c:f>'1.b'!$G$2:$G$242</c:f>
              <c:numCache>
                <c:formatCode>General</c:formatCode>
                <c:ptCount val="241"/>
                <c:pt idx="1">
                  <c:v>0.4577077818548182</c:v>
                </c:pt>
                <c:pt idx="2">
                  <c:v>0.36567163311475154</c:v>
                </c:pt>
                <c:pt idx="3">
                  <c:v>0.34231930005153094</c:v>
                </c:pt>
                <c:pt idx="4">
                  <c:v>0.29196755588270001</c:v>
                </c:pt>
                <c:pt idx="5">
                  <c:v>0.30466718302050955</c:v>
                </c:pt>
                <c:pt idx="6">
                  <c:v>0.34880336913472815</c:v>
                </c:pt>
                <c:pt idx="7">
                  <c:v>0.33107339709687789</c:v>
                </c:pt>
                <c:pt idx="8">
                  <c:v>0.33618884347509603</c:v>
                </c:pt>
                <c:pt idx="9">
                  <c:v>0.32934776363364293</c:v>
                </c:pt>
                <c:pt idx="10">
                  <c:v>0.31492047620658736</c:v>
                </c:pt>
                <c:pt idx="11">
                  <c:v>0.23997678393526251</c:v>
                </c:pt>
                <c:pt idx="12">
                  <c:v>0.25655294938209539</c:v>
                </c:pt>
                <c:pt idx="13">
                  <c:v>0.19437208670754069</c:v>
                </c:pt>
                <c:pt idx="14">
                  <c:v>0.1735246253752484</c:v>
                </c:pt>
                <c:pt idx="15">
                  <c:v>0.18058492979093776</c:v>
                </c:pt>
                <c:pt idx="16">
                  <c:v>0.144750958046718</c:v>
                </c:pt>
                <c:pt idx="17">
                  <c:v>0.17404425384618905</c:v>
                </c:pt>
                <c:pt idx="18">
                  <c:v>0.17716468153894713</c:v>
                </c:pt>
                <c:pt idx="19">
                  <c:v>0.17748569963990879</c:v>
                </c:pt>
                <c:pt idx="20">
                  <c:v>0.20953476685382769</c:v>
                </c:pt>
                <c:pt idx="21">
                  <c:v>0.22983057247140637</c:v>
                </c:pt>
                <c:pt idx="22">
                  <c:v>0.22104049764912925</c:v>
                </c:pt>
                <c:pt idx="23">
                  <c:v>0.27038571969790215</c:v>
                </c:pt>
                <c:pt idx="24">
                  <c:v>0.25975641543119349</c:v>
                </c:pt>
                <c:pt idx="25">
                  <c:v>0.26720191046813385</c:v>
                </c:pt>
                <c:pt idx="26">
                  <c:v>0.28142096370605074</c:v>
                </c:pt>
                <c:pt idx="27">
                  <c:v>0.2850973134220503</c:v>
                </c:pt>
                <c:pt idx="28">
                  <c:v>0.290427094722287</c:v>
                </c:pt>
                <c:pt idx="29">
                  <c:v>0.34958073582031307</c:v>
                </c:pt>
                <c:pt idx="30">
                  <c:v>0.32463910685771519</c:v>
                </c:pt>
                <c:pt idx="31">
                  <c:v>0.36743734737975542</c:v>
                </c:pt>
                <c:pt idx="32">
                  <c:v>0.38664865756307309</c:v>
                </c:pt>
                <c:pt idx="33">
                  <c:v>0.32306181002256606</c:v>
                </c:pt>
                <c:pt idx="34">
                  <c:v>0.29332902626918689</c:v>
                </c:pt>
                <c:pt idx="35">
                  <c:v>0.30992167007217442</c:v>
                </c:pt>
                <c:pt idx="36">
                  <c:v>0.29110672990543313</c:v>
                </c:pt>
                <c:pt idx="37">
                  <c:v>0.3029405251290625</c:v>
                </c:pt>
                <c:pt idx="38">
                  <c:v>0.29907489220528027</c:v>
                </c:pt>
                <c:pt idx="39">
                  <c:v>0.30970737645534507</c:v>
                </c:pt>
                <c:pt idx="40">
                  <c:v>0.31003639509255232</c:v>
                </c:pt>
                <c:pt idx="41">
                  <c:v>0.32434886421596076</c:v>
                </c:pt>
                <c:pt idx="42">
                  <c:v>0.34623601285391936</c:v>
                </c:pt>
                <c:pt idx="43">
                  <c:v>0.40848479693637885</c:v>
                </c:pt>
                <c:pt idx="44">
                  <c:v>0.38397674402573956</c:v>
                </c:pt>
                <c:pt idx="45">
                  <c:v>0.38443142745661935</c:v>
                </c:pt>
                <c:pt idx="46">
                  <c:v>0.40812483012122064</c:v>
                </c:pt>
                <c:pt idx="47">
                  <c:v>0.38471266427030082</c:v>
                </c:pt>
                <c:pt idx="48">
                  <c:v>0.40436285193332044</c:v>
                </c:pt>
                <c:pt idx="49">
                  <c:v>0.37139492980814781</c:v>
                </c:pt>
                <c:pt idx="50">
                  <c:v>0.37006370896978336</c:v>
                </c:pt>
                <c:pt idx="51">
                  <c:v>0.36680731289936969</c:v>
                </c:pt>
                <c:pt idx="52">
                  <c:v>0.36692781056985962</c:v>
                </c:pt>
                <c:pt idx="53">
                  <c:v>0.34372043076254155</c:v>
                </c:pt>
                <c:pt idx="54">
                  <c:v>0.34967515016689815</c:v>
                </c:pt>
                <c:pt idx="55">
                  <c:v>0.36011725569145686</c:v>
                </c:pt>
                <c:pt idx="56">
                  <c:v>0.40042722369616179</c:v>
                </c:pt>
                <c:pt idx="57">
                  <c:v>0.39410845558643992</c:v>
                </c:pt>
                <c:pt idx="58">
                  <c:v>0.38664655032957418</c:v>
                </c:pt>
                <c:pt idx="59">
                  <c:v>0.47970400510873257</c:v>
                </c:pt>
                <c:pt idx="60">
                  <c:v>0.49019919082119973</c:v>
                </c:pt>
                <c:pt idx="61">
                  <c:v>0.50889475281517071</c:v>
                </c:pt>
                <c:pt idx="62">
                  <c:v>0.51689273960000026</c:v>
                </c:pt>
                <c:pt idx="63">
                  <c:v>0.53295381773222061</c:v>
                </c:pt>
                <c:pt idx="64">
                  <c:v>0.56907171668074064</c:v>
                </c:pt>
                <c:pt idx="65">
                  <c:v>0.64788386559978839</c:v>
                </c:pt>
                <c:pt idx="66">
                  <c:v>0.63655249065483366</c:v>
                </c:pt>
                <c:pt idx="67">
                  <c:v>0.65500720466284323</c:v>
                </c:pt>
                <c:pt idx="68">
                  <c:v>0.73848221233723721</c:v>
                </c:pt>
                <c:pt idx="69">
                  <c:v>0.61829324200776159</c:v>
                </c:pt>
                <c:pt idx="70">
                  <c:v>0.62093896787213232</c:v>
                </c:pt>
                <c:pt idx="71">
                  <c:v>0.66386004679621868</c:v>
                </c:pt>
                <c:pt idx="72">
                  <c:v>0.71604462745638386</c:v>
                </c:pt>
                <c:pt idx="73">
                  <c:v>0.73703921167665709</c:v>
                </c:pt>
                <c:pt idx="74">
                  <c:v>0.72256135500023433</c:v>
                </c:pt>
                <c:pt idx="75">
                  <c:v>0.73850127087834927</c:v>
                </c:pt>
                <c:pt idx="76">
                  <c:v>0.76899310086530248</c:v>
                </c:pt>
                <c:pt idx="77">
                  <c:v>0.66244466095523524</c:v>
                </c:pt>
                <c:pt idx="78">
                  <c:v>0.64712032218936832</c:v>
                </c:pt>
                <c:pt idx="79">
                  <c:v>0.62814113008568007</c:v>
                </c:pt>
                <c:pt idx="80">
                  <c:v>0.5773155853089208</c:v>
                </c:pt>
                <c:pt idx="81">
                  <c:v>0.57409080538713952</c:v>
                </c:pt>
                <c:pt idx="82">
                  <c:v>0.5602435340401466</c:v>
                </c:pt>
                <c:pt idx="83">
                  <c:v>0.62205946616857721</c:v>
                </c:pt>
                <c:pt idx="84">
                  <c:v>0.66300824661187829</c:v>
                </c:pt>
                <c:pt idx="85">
                  <c:v>0.49110079696691855</c:v>
                </c:pt>
                <c:pt idx="86">
                  <c:v>0.53704892162331352</c:v>
                </c:pt>
                <c:pt idx="87">
                  <c:v>0.55912937483812397</c:v>
                </c:pt>
                <c:pt idx="88">
                  <c:v>0.47066669332070421</c:v>
                </c:pt>
                <c:pt idx="89">
                  <c:v>0.35038815160259146</c:v>
                </c:pt>
                <c:pt idx="90">
                  <c:v>0.3333930215414922</c:v>
                </c:pt>
                <c:pt idx="91">
                  <c:v>0.36669956788999503</c:v>
                </c:pt>
                <c:pt idx="92">
                  <c:v>0.28740058518987133</c:v>
                </c:pt>
                <c:pt idx="93">
                  <c:v>0.21372253810483402</c:v>
                </c:pt>
                <c:pt idx="94">
                  <c:v>0.23883413453912292</c:v>
                </c:pt>
                <c:pt idx="95">
                  <c:v>0.31168255982402082</c:v>
                </c:pt>
                <c:pt idx="96">
                  <c:v>0.31383385683441084</c:v>
                </c:pt>
                <c:pt idx="97">
                  <c:v>0.32230579972203716</c:v>
                </c:pt>
                <c:pt idx="98">
                  <c:v>0.35495413345967186</c:v>
                </c:pt>
                <c:pt idx="99">
                  <c:v>0.40425834852715997</c:v>
                </c:pt>
                <c:pt idx="100">
                  <c:v>0.45193246061844583</c:v>
                </c:pt>
                <c:pt idx="101">
                  <c:v>0.41641294376375199</c:v>
                </c:pt>
                <c:pt idx="102">
                  <c:v>0.48229836080507976</c:v>
                </c:pt>
                <c:pt idx="103">
                  <c:v>0.54487815371863901</c:v>
                </c:pt>
                <c:pt idx="104">
                  <c:v>0.50719272652115743</c:v>
                </c:pt>
                <c:pt idx="105">
                  <c:v>0.54337757538507792</c:v>
                </c:pt>
                <c:pt idx="106">
                  <c:v>0.65092790186739724</c:v>
                </c:pt>
                <c:pt idx="107">
                  <c:v>0.69117185132295578</c:v>
                </c:pt>
                <c:pt idx="108">
                  <c:v>0.56440420214807685</c:v>
                </c:pt>
                <c:pt idx="109">
                  <c:v>0.52357229455454768</c:v>
                </c:pt>
                <c:pt idx="110">
                  <c:v>0.64046415928059364</c:v>
                </c:pt>
                <c:pt idx="111">
                  <c:v>0.53021647953351558</c:v>
                </c:pt>
                <c:pt idx="112">
                  <c:v>0.63344174062224912</c:v>
                </c:pt>
                <c:pt idx="113">
                  <c:v>0.72979450333915985</c:v>
                </c:pt>
                <c:pt idx="114">
                  <c:v>0.72560242418695287</c:v>
                </c:pt>
                <c:pt idx="115">
                  <c:v>0.82291896698338396</c:v>
                </c:pt>
                <c:pt idx="116">
                  <c:v>0.8784671681027475</c:v>
                </c:pt>
                <c:pt idx="117">
                  <c:v>0.98505820135852673</c:v>
                </c:pt>
                <c:pt idx="118">
                  <c:v>0.97513654498777957</c:v>
                </c:pt>
                <c:pt idx="119">
                  <c:v>1.0891830876505939</c:v>
                </c:pt>
                <c:pt idx="120">
                  <c:v>1.0229715782225985</c:v>
                </c:pt>
                <c:pt idx="121">
                  <c:v>1.048878360114893</c:v>
                </c:pt>
                <c:pt idx="122">
                  <c:v>0.91616372652917644</c:v>
                </c:pt>
                <c:pt idx="123">
                  <c:v>0.74391673286876903</c:v>
                </c:pt>
                <c:pt idx="124">
                  <c:v>0.67831257801963529</c:v>
                </c:pt>
                <c:pt idx="125">
                  <c:v>0.84864849180772928</c:v>
                </c:pt>
                <c:pt idx="126">
                  <c:v>0.82489072704968058</c:v>
                </c:pt>
                <c:pt idx="127">
                  <c:v>0.79755660701865405</c:v>
                </c:pt>
                <c:pt idx="128">
                  <c:v>0.95610699160142998</c:v>
                </c:pt>
                <c:pt idx="129">
                  <c:v>1.1104294416936891</c:v>
                </c:pt>
                <c:pt idx="130">
                  <c:v>1.1297477607043471</c:v>
                </c:pt>
                <c:pt idx="131">
                  <c:v>1.1236672335155899</c:v>
                </c:pt>
                <c:pt idx="132">
                  <c:v>0.96705531003526446</c:v>
                </c:pt>
                <c:pt idx="133">
                  <c:v>1.089727751929807</c:v>
                </c:pt>
                <c:pt idx="134">
                  <c:v>1.1057715696927406</c:v>
                </c:pt>
                <c:pt idx="135">
                  <c:v>1.2200868457439873</c:v>
                </c:pt>
                <c:pt idx="136">
                  <c:v>1.2813606985766142</c:v>
                </c:pt>
                <c:pt idx="137">
                  <c:v>1.3486334775732165</c:v>
                </c:pt>
                <c:pt idx="138">
                  <c:v>1.3759018521198891</c:v>
                </c:pt>
                <c:pt idx="139">
                  <c:v>1.427889655535574</c:v>
                </c:pt>
                <c:pt idx="140">
                  <c:v>1.5607693836819156</c:v>
                </c:pt>
                <c:pt idx="141">
                  <c:v>1.6777299428122159</c:v>
                </c:pt>
                <c:pt idx="142">
                  <c:v>1.8296623795559486</c:v>
                </c:pt>
                <c:pt idx="143">
                  <c:v>1.7649097985634179</c:v>
                </c:pt>
                <c:pt idx="144">
                  <c:v>1.7891821410605775</c:v>
                </c:pt>
                <c:pt idx="145">
                  <c:v>1.8290960973388775</c:v>
                </c:pt>
                <c:pt idx="146">
                  <c:v>2.2383200449044125</c:v>
                </c:pt>
                <c:pt idx="147">
                  <c:v>1.9998471013115746</c:v>
                </c:pt>
                <c:pt idx="148">
                  <c:v>2.3192774632543052</c:v>
                </c:pt>
                <c:pt idx="149">
                  <c:v>2.436573796526412</c:v>
                </c:pt>
                <c:pt idx="150">
                  <c:v>2.6502533584318275</c:v>
                </c:pt>
                <c:pt idx="151">
                  <c:v>2.8599179481202088</c:v>
                </c:pt>
                <c:pt idx="152">
                  <c:v>3.0073095119709952</c:v>
                </c:pt>
                <c:pt idx="153">
                  <c:v>2.9048847464926486</c:v>
                </c:pt>
                <c:pt idx="154">
                  <c:v>2.8307592636080736</c:v>
                </c:pt>
                <c:pt idx="155">
                  <c:v>2.9789616407780044</c:v>
                </c:pt>
                <c:pt idx="156">
                  <c:v>2.954307539174915</c:v>
                </c:pt>
                <c:pt idx="157">
                  <c:v>3.0430202112908185</c:v>
                </c:pt>
                <c:pt idx="158">
                  <c:v>2.8401175146135658</c:v>
                </c:pt>
                <c:pt idx="159">
                  <c:v>2.9594116136877719</c:v>
                </c:pt>
                <c:pt idx="160">
                  <c:v>2.8521211306174581</c:v>
                </c:pt>
                <c:pt idx="161">
                  <c:v>3.006451118397814</c:v>
                </c:pt>
                <c:pt idx="162">
                  <c:v>3.1810291106775481</c:v>
                </c:pt>
                <c:pt idx="163">
                  <c:v>3.3537993148523326</c:v>
                </c:pt>
                <c:pt idx="164">
                  <c:v>3.0234111886268846</c:v>
                </c:pt>
                <c:pt idx="165">
                  <c:v>3.6146659540209392</c:v>
                </c:pt>
                <c:pt idx="166">
                  <c:v>3.3236910982780765</c:v>
                </c:pt>
                <c:pt idx="167">
                  <c:v>3.3516543094725098</c:v>
                </c:pt>
                <c:pt idx="168">
                  <c:v>3.4841197638405039</c:v>
                </c:pt>
                <c:pt idx="169">
                  <c:v>3.4541655237121311</c:v>
                </c:pt>
                <c:pt idx="170">
                  <c:v>3.4023129762327029</c:v>
                </c:pt>
                <c:pt idx="171">
                  <c:v>2.7996680797527476</c:v>
                </c:pt>
                <c:pt idx="172">
                  <c:v>2.7924215947834021</c:v>
                </c:pt>
                <c:pt idx="173">
                  <c:v>3.385668989754349</c:v>
                </c:pt>
                <c:pt idx="174">
                  <c:v>3.2453925822213381</c:v>
                </c:pt>
                <c:pt idx="175">
                  <c:v>2.9383677631222862</c:v>
                </c:pt>
                <c:pt idx="176">
                  <c:v>2.7215086412188705</c:v>
                </c:pt>
                <c:pt idx="177">
                  <c:v>3.0468772882562476</c:v>
                </c:pt>
                <c:pt idx="178">
                  <c:v>3.3989961054476416</c:v>
                </c:pt>
                <c:pt idx="179">
                  <c:v>3.4599021285607416</c:v>
                </c:pt>
                <c:pt idx="180">
                  <c:v>3.5839061558307335</c:v>
                </c:pt>
                <c:pt idx="181">
                  <c:v>3.7836932187714285</c:v>
                </c:pt>
                <c:pt idx="182">
                  <c:v>4.0774077734739755</c:v>
                </c:pt>
                <c:pt idx="183">
                  <c:v>3.9049901629336223</c:v>
                </c:pt>
                <c:pt idx="184">
                  <c:v>3.9144649468161261</c:v>
                </c:pt>
                <c:pt idx="185">
                  <c:v>3.5547231121835781</c:v>
                </c:pt>
                <c:pt idx="186">
                  <c:v>4.3472391516042448</c:v>
                </c:pt>
                <c:pt idx="187">
                  <c:v>4.368248096011401</c:v>
                </c:pt>
                <c:pt idx="188">
                  <c:v>4.9871113892193462</c:v>
                </c:pt>
                <c:pt idx="189">
                  <c:v>5.0061090811905506</c:v>
                </c:pt>
                <c:pt idx="190">
                  <c:v>5.0473217903715843</c:v>
                </c:pt>
                <c:pt idx="191">
                  <c:v>5.5245815840180059</c:v>
                </c:pt>
                <c:pt idx="192">
                  <c:v>6.1190618526603089</c:v>
                </c:pt>
                <c:pt idx="193">
                  <c:v>5.6026438144867203</c:v>
                </c:pt>
                <c:pt idx="194">
                  <c:v>5.8540277529064353</c:v>
                </c:pt>
                <c:pt idx="195">
                  <c:v>5.9114321686726363</c:v>
                </c:pt>
                <c:pt idx="196">
                  <c:v>5.4416838192734156</c:v>
                </c:pt>
                <c:pt idx="197">
                  <c:v>5.1000598986687002</c:v>
                </c:pt>
                <c:pt idx="198">
                  <c:v>5.4649247770629286</c:v>
                </c:pt>
                <c:pt idx="199">
                  <c:v>6.1783857547846566</c:v>
                </c:pt>
                <c:pt idx="200">
                  <c:v>7.0361730376228149</c:v>
                </c:pt>
                <c:pt idx="201">
                  <c:v>5.6919396145446548</c:v>
                </c:pt>
                <c:pt idx="202">
                  <c:v>5.069022531736211</c:v>
                </c:pt>
                <c:pt idx="203">
                  <c:v>4.4158035165056564</c:v>
                </c:pt>
                <c:pt idx="204">
                  <c:v>4.5651256227371197</c:v>
                </c:pt>
                <c:pt idx="205">
                  <c:v>4.8475622497052822</c:v>
                </c:pt>
                <c:pt idx="206">
                  <c:v>5.7146226289448858</c:v>
                </c:pt>
                <c:pt idx="207">
                  <c:v>5.8887721367063746</c:v>
                </c:pt>
                <c:pt idx="208">
                  <c:v>5.8496498262470604</c:v>
                </c:pt>
                <c:pt idx="209">
                  <c:v>5.832971460869512</c:v>
                </c:pt>
                <c:pt idx="210">
                  <c:v>5.9882790383408881</c:v>
                </c:pt>
                <c:pt idx="211">
                  <c:v>4.6042294910040269</c:v>
                </c:pt>
                <c:pt idx="212">
                  <c:v>5.4551660133804694</c:v>
                </c:pt>
                <c:pt idx="213">
                  <c:v>6.1081998810524096</c:v>
                </c:pt>
                <c:pt idx="214">
                  <c:v>6.5033154234726887</c:v>
                </c:pt>
                <c:pt idx="215">
                  <c:v>7.7802828603830338</c:v>
                </c:pt>
                <c:pt idx="216">
                  <c:v>6.6576242612621828</c:v>
                </c:pt>
                <c:pt idx="217">
                  <c:v>7.1539399683710529</c:v>
                </c:pt>
                <c:pt idx="218">
                  <c:v>7.4444345718383236</c:v>
                </c:pt>
                <c:pt idx="219">
                  <c:v>7.6200708994440696</c:v>
                </c:pt>
                <c:pt idx="220">
                  <c:v>8.0928133230211525</c:v>
                </c:pt>
                <c:pt idx="221">
                  <c:v>8.2719976794717347</c:v>
                </c:pt>
                <c:pt idx="222">
                  <c:v>8.3549346801926152</c:v>
                </c:pt>
                <c:pt idx="223">
                  <c:v>8.6633905721236992</c:v>
                </c:pt>
                <c:pt idx="224">
                  <c:v>8.2025878244190729</c:v>
                </c:pt>
                <c:pt idx="225">
                  <c:v>6.8821243528984297</c:v>
                </c:pt>
                <c:pt idx="226">
                  <c:v>4.5340363682192617</c:v>
                </c:pt>
                <c:pt idx="227">
                  <c:v>5.5117799408601043</c:v>
                </c:pt>
                <c:pt idx="228">
                  <c:v>5.9712141597297972</c:v>
                </c:pt>
                <c:pt idx="229">
                  <c:v>5.7545456610090602</c:v>
                </c:pt>
                <c:pt idx="230">
                  <c:v>6.53990791808907</c:v>
                </c:pt>
                <c:pt idx="231">
                  <c:v>7.2690117529551692</c:v>
                </c:pt>
                <c:pt idx="232">
                  <c:v>7.5185414742330874</c:v>
                </c:pt>
                <c:pt idx="233">
                  <c:v>6.3794540664120216</c:v>
                </c:pt>
                <c:pt idx="234">
                  <c:v>9.3944769877581589</c:v>
                </c:pt>
                <c:pt idx="235">
                  <c:v>10.108615977341433</c:v>
                </c:pt>
                <c:pt idx="236">
                  <c:v>9.0537289744413361</c:v>
                </c:pt>
                <c:pt idx="237">
                  <c:v>10.381394444515712</c:v>
                </c:pt>
                <c:pt idx="238">
                  <c:v>11.128943548270005</c:v>
                </c:pt>
                <c:pt idx="239">
                  <c:v>12.117137646058879</c:v>
                </c:pt>
                <c:pt idx="240">
                  <c:v>12.955043426115754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E-41C8-B682-5CB5178856A0}"/>
            </c:ext>
          </c:extLst>
        </c:ser>
        <c:ser>
          <c:idx val="1"/>
          <c:order val="1"/>
          <c:tx>
            <c:strRef>
              <c:f>'1.b'!$H$1</c:f>
              <c:strCache>
                <c:ptCount val="1"/>
                <c:pt idx="0">
                  <c:v>n 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'1.b'!$A$3:$A$242</c:f>
              <c:numCache>
                <c:formatCode>yyyy\-mm\-dd\ hh:mm:ss</c:formatCode>
                <c:ptCount val="240"/>
                <c:pt idx="0">
                  <c:v>37043</c:v>
                </c:pt>
                <c:pt idx="1">
                  <c:v>37073</c:v>
                </c:pt>
                <c:pt idx="2">
                  <c:v>37104</c:v>
                </c:pt>
                <c:pt idx="3">
                  <c:v>37135</c:v>
                </c:pt>
                <c:pt idx="4">
                  <c:v>37165</c:v>
                </c:pt>
                <c:pt idx="5">
                  <c:v>37196</c:v>
                </c:pt>
                <c:pt idx="6">
                  <c:v>37226</c:v>
                </c:pt>
                <c:pt idx="7">
                  <c:v>37257</c:v>
                </c:pt>
                <c:pt idx="8">
                  <c:v>37288</c:v>
                </c:pt>
                <c:pt idx="9">
                  <c:v>37316</c:v>
                </c:pt>
                <c:pt idx="10">
                  <c:v>37347</c:v>
                </c:pt>
                <c:pt idx="11">
                  <c:v>37377</c:v>
                </c:pt>
                <c:pt idx="12">
                  <c:v>37408</c:v>
                </c:pt>
                <c:pt idx="13">
                  <c:v>37438</c:v>
                </c:pt>
                <c:pt idx="14">
                  <c:v>37469</c:v>
                </c:pt>
                <c:pt idx="15">
                  <c:v>37500</c:v>
                </c:pt>
                <c:pt idx="16">
                  <c:v>37530</c:v>
                </c:pt>
                <c:pt idx="17">
                  <c:v>37561</c:v>
                </c:pt>
                <c:pt idx="18">
                  <c:v>37591</c:v>
                </c:pt>
                <c:pt idx="19">
                  <c:v>37622</c:v>
                </c:pt>
                <c:pt idx="20">
                  <c:v>37653</c:v>
                </c:pt>
                <c:pt idx="21">
                  <c:v>37681</c:v>
                </c:pt>
                <c:pt idx="22">
                  <c:v>37712</c:v>
                </c:pt>
                <c:pt idx="23">
                  <c:v>37742</c:v>
                </c:pt>
                <c:pt idx="24">
                  <c:v>37773</c:v>
                </c:pt>
                <c:pt idx="25">
                  <c:v>37803</c:v>
                </c:pt>
                <c:pt idx="26">
                  <c:v>37834</c:v>
                </c:pt>
                <c:pt idx="27">
                  <c:v>37865</c:v>
                </c:pt>
                <c:pt idx="28">
                  <c:v>37895</c:v>
                </c:pt>
                <c:pt idx="29">
                  <c:v>37926</c:v>
                </c:pt>
                <c:pt idx="30">
                  <c:v>37956</c:v>
                </c:pt>
                <c:pt idx="31">
                  <c:v>37987</c:v>
                </c:pt>
                <c:pt idx="32">
                  <c:v>38018</c:v>
                </c:pt>
                <c:pt idx="33">
                  <c:v>38047</c:v>
                </c:pt>
                <c:pt idx="34">
                  <c:v>38078</c:v>
                </c:pt>
                <c:pt idx="35">
                  <c:v>38108</c:v>
                </c:pt>
                <c:pt idx="36">
                  <c:v>38139</c:v>
                </c:pt>
                <c:pt idx="37">
                  <c:v>38169</c:v>
                </c:pt>
                <c:pt idx="38">
                  <c:v>38200</c:v>
                </c:pt>
                <c:pt idx="39">
                  <c:v>38231</c:v>
                </c:pt>
                <c:pt idx="40">
                  <c:v>38261</c:v>
                </c:pt>
                <c:pt idx="41">
                  <c:v>38292</c:v>
                </c:pt>
                <c:pt idx="42">
                  <c:v>38322</c:v>
                </c:pt>
                <c:pt idx="43">
                  <c:v>38353</c:v>
                </c:pt>
                <c:pt idx="44">
                  <c:v>38384</c:v>
                </c:pt>
                <c:pt idx="45">
                  <c:v>38412</c:v>
                </c:pt>
                <c:pt idx="46">
                  <c:v>38443</c:v>
                </c:pt>
                <c:pt idx="47">
                  <c:v>38473</c:v>
                </c:pt>
                <c:pt idx="48">
                  <c:v>38504</c:v>
                </c:pt>
                <c:pt idx="49">
                  <c:v>38534</c:v>
                </c:pt>
                <c:pt idx="50">
                  <c:v>38565</c:v>
                </c:pt>
                <c:pt idx="51">
                  <c:v>38596</c:v>
                </c:pt>
                <c:pt idx="52">
                  <c:v>38626</c:v>
                </c:pt>
                <c:pt idx="53">
                  <c:v>38657</c:v>
                </c:pt>
                <c:pt idx="54">
                  <c:v>38687</c:v>
                </c:pt>
                <c:pt idx="55">
                  <c:v>38718</c:v>
                </c:pt>
                <c:pt idx="56">
                  <c:v>38749</c:v>
                </c:pt>
                <c:pt idx="57">
                  <c:v>38777</c:v>
                </c:pt>
                <c:pt idx="58">
                  <c:v>38808</c:v>
                </c:pt>
                <c:pt idx="59">
                  <c:v>38838</c:v>
                </c:pt>
                <c:pt idx="60">
                  <c:v>38869</c:v>
                </c:pt>
                <c:pt idx="61">
                  <c:v>38899</c:v>
                </c:pt>
                <c:pt idx="62">
                  <c:v>38930</c:v>
                </c:pt>
                <c:pt idx="63">
                  <c:v>38961</c:v>
                </c:pt>
                <c:pt idx="64">
                  <c:v>38991</c:v>
                </c:pt>
                <c:pt idx="65">
                  <c:v>39022</c:v>
                </c:pt>
                <c:pt idx="66">
                  <c:v>39052</c:v>
                </c:pt>
                <c:pt idx="67">
                  <c:v>39083</c:v>
                </c:pt>
                <c:pt idx="68">
                  <c:v>39114</c:v>
                </c:pt>
                <c:pt idx="69">
                  <c:v>39142</c:v>
                </c:pt>
                <c:pt idx="70">
                  <c:v>39173</c:v>
                </c:pt>
                <c:pt idx="71">
                  <c:v>39203</c:v>
                </c:pt>
                <c:pt idx="72">
                  <c:v>39234</c:v>
                </c:pt>
                <c:pt idx="73">
                  <c:v>39264</c:v>
                </c:pt>
                <c:pt idx="74">
                  <c:v>39295</c:v>
                </c:pt>
                <c:pt idx="75">
                  <c:v>39326</c:v>
                </c:pt>
                <c:pt idx="76">
                  <c:v>39356</c:v>
                </c:pt>
                <c:pt idx="77">
                  <c:v>39387</c:v>
                </c:pt>
                <c:pt idx="78">
                  <c:v>39417</c:v>
                </c:pt>
                <c:pt idx="79">
                  <c:v>39448</c:v>
                </c:pt>
                <c:pt idx="80">
                  <c:v>39479</c:v>
                </c:pt>
                <c:pt idx="81">
                  <c:v>39508</c:v>
                </c:pt>
                <c:pt idx="82">
                  <c:v>39539</c:v>
                </c:pt>
                <c:pt idx="83">
                  <c:v>39569</c:v>
                </c:pt>
                <c:pt idx="84">
                  <c:v>39600</c:v>
                </c:pt>
                <c:pt idx="85">
                  <c:v>39630</c:v>
                </c:pt>
                <c:pt idx="86">
                  <c:v>39661</c:v>
                </c:pt>
                <c:pt idx="87">
                  <c:v>39692</c:v>
                </c:pt>
                <c:pt idx="88">
                  <c:v>39722</c:v>
                </c:pt>
                <c:pt idx="89">
                  <c:v>39753</c:v>
                </c:pt>
                <c:pt idx="90">
                  <c:v>39783</c:v>
                </c:pt>
                <c:pt idx="91">
                  <c:v>39814</c:v>
                </c:pt>
                <c:pt idx="92">
                  <c:v>39845</c:v>
                </c:pt>
                <c:pt idx="93">
                  <c:v>39873</c:v>
                </c:pt>
                <c:pt idx="94">
                  <c:v>39904</c:v>
                </c:pt>
                <c:pt idx="95">
                  <c:v>39934</c:v>
                </c:pt>
                <c:pt idx="96">
                  <c:v>39965</c:v>
                </c:pt>
                <c:pt idx="97">
                  <c:v>39995</c:v>
                </c:pt>
                <c:pt idx="98">
                  <c:v>40026</c:v>
                </c:pt>
                <c:pt idx="99">
                  <c:v>40057</c:v>
                </c:pt>
                <c:pt idx="100">
                  <c:v>40087</c:v>
                </c:pt>
                <c:pt idx="101">
                  <c:v>40118</c:v>
                </c:pt>
                <c:pt idx="102">
                  <c:v>40148</c:v>
                </c:pt>
                <c:pt idx="103">
                  <c:v>40179</c:v>
                </c:pt>
                <c:pt idx="104">
                  <c:v>40210</c:v>
                </c:pt>
                <c:pt idx="105">
                  <c:v>40238</c:v>
                </c:pt>
                <c:pt idx="106">
                  <c:v>40269</c:v>
                </c:pt>
                <c:pt idx="107">
                  <c:v>40299</c:v>
                </c:pt>
                <c:pt idx="108">
                  <c:v>40330</c:v>
                </c:pt>
                <c:pt idx="109">
                  <c:v>40360</c:v>
                </c:pt>
                <c:pt idx="110">
                  <c:v>40391</c:v>
                </c:pt>
                <c:pt idx="111">
                  <c:v>40422</c:v>
                </c:pt>
                <c:pt idx="112">
                  <c:v>40452</c:v>
                </c:pt>
                <c:pt idx="113">
                  <c:v>40483</c:v>
                </c:pt>
                <c:pt idx="114">
                  <c:v>40513</c:v>
                </c:pt>
                <c:pt idx="115">
                  <c:v>40544</c:v>
                </c:pt>
                <c:pt idx="116">
                  <c:v>40575</c:v>
                </c:pt>
                <c:pt idx="117">
                  <c:v>40603</c:v>
                </c:pt>
                <c:pt idx="118">
                  <c:v>40634</c:v>
                </c:pt>
                <c:pt idx="119">
                  <c:v>40664</c:v>
                </c:pt>
                <c:pt idx="120">
                  <c:v>40695</c:v>
                </c:pt>
                <c:pt idx="121">
                  <c:v>40725</c:v>
                </c:pt>
                <c:pt idx="122">
                  <c:v>40756</c:v>
                </c:pt>
                <c:pt idx="123">
                  <c:v>40787</c:v>
                </c:pt>
                <c:pt idx="124">
                  <c:v>40817</c:v>
                </c:pt>
                <c:pt idx="125">
                  <c:v>40848</c:v>
                </c:pt>
                <c:pt idx="126">
                  <c:v>40878</c:v>
                </c:pt>
                <c:pt idx="127">
                  <c:v>40909</c:v>
                </c:pt>
                <c:pt idx="128">
                  <c:v>40940</c:v>
                </c:pt>
                <c:pt idx="129">
                  <c:v>40969</c:v>
                </c:pt>
                <c:pt idx="130">
                  <c:v>41000</c:v>
                </c:pt>
                <c:pt idx="131">
                  <c:v>41030</c:v>
                </c:pt>
                <c:pt idx="132">
                  <c:v>41061</c:v>
                </c:pt>
                <c:pt idx="133">
                  <c:v>41091</c:v>
                </c:pt>
                <c:pt idx="134">
                  <c:v>41122</c:v>
                </c:pt>
                <c:pt idx="135">
                  <c:v>41153</c:v>
                </c:pt>
                <c:pt idx="136">
                  <c:v>41183</c:v>
                </c:pt>
                <c:pt idx="137">
                  <c:v>41214</c:v>
                </c:pt>
                <c:pt idx="138">
                  <c:v>41244</c:v>
                </c:pt>
                <c:pt idx="139">
                  <c:v>41275</c:v>
                </c:pt>
                <c:pt idx="140">
                  <c:v>41306</c:v>
                </c:pt>
                <c:pt idx="141">
                  <c:v>41334</c:v>
                </c:pt>
                <c:pt idx="142">
                  <c:v>41365</c:v>
                </c:pt>
                <c:pt idx="143">
                  <c:v>41395</c:v>
                </c:pt>
                <c:pt idx="144">
                  <c:v>41426</c:v>
                </c:pt>
                <c:pt idx="145">
                  <c:v>41456</c:v>
                </c:pt>
                <c:pt idx="146">
                  <c:v>41487</c:v>
                </c:pt>
                <c:pt idx="147">
                  <c:v>41518</c:v>
                </c:pt>
                <c:pt idx="148">
                  <c:v>41548</c:v>
                </c:pt>
                <c:pt idx="149">
                  <c:v>41579</c:v>
                </c:pt>
                <c:pt idx="150">
                  <c:v>41609</c:v>
                </c:pt>
                <c:pt idx="151">
                  <c:v>41640</c:v>
                </c:pt>
                <c:pt idx="152">
                  <c:v>41671</c:v>
                </c:pt>
                <c:pt idx="153">
                  <c:v>41699</c:v>
                </c:pt>
                <c:pt idx="154">
                  <c:v>41730</c:v>
                </c:pt>
                <c:pt idx="155">
                  <c:v>41760</c:v>
                </c:pt>
                <c:pt idx="156">
                  <c:v>41791</c:v>
                </c:pt>
                <c:pt idx="157">
                  <c:v>41821</c:v>
                </c:pt>
                <c:pt idx="158">
                  <c:v>41852</c:v>
                </c:pt>
                <c:pt idx="159">
                  <c:v>41883</c:v>
                </c:pt>
                <c:pt idx="160">
                  <c:v>41913</c:v>
                </c:pt>
                <c:pt idx="161">
                  <c:v>41944</c:v>
                </c:pt>
                <c:pt idx="162">
                  <c:v>41974</c:v>
                </c:pt>
                <c:pt idx="163">
                  <c:v>42005</c:v>
                </c:pt>
                <c:pt idx="164">
                  <c:v>42036</c:v>
                </c:pt>
                <c:pt idx="165">
                  <c:v>42064</c:v>
                </c:pt>
                <c:pt idx="166">
                  <c:v>42095</c:v>
                </c:pt>
                <c:pt idx="167">
                  <c:v>42125</c:v>
                </c:pt>
                <c:pt idx="168">
                  <c:v>42156</c:v>
                </c:pt>
                <c:pt idx="169">
                  <c:v>42186</c:v>
                </c:pt>
                <c:pt idx="170">
                  <c:v>42217</c:v>
                </c:pt>
                <c:pt idx="171">
                  <c:v>42248</c:v>
                </c:pt>
                <c:pt idx="172">
                  <c:v>42278</c:v>
                </c:pt>
                <c:pt idx="173">
                  <c:v>42309</c:v>
                </c:pt>
                <c:pt idx="174">
                  <c:v>42339</c:v>
                </c:pt>
                <c:pt idx="175">
                  <c:v>42370</c:v>
                </c:pt>
                <c:pt idx="176">
                  <c:v>42401</c:v>
                </c:pt>
                <c:pt idx="177">
                  <c:v>42430</c:v>
                </c:pt>
                <c:pt idx="178">
                  <c:v>42461</c:v>
                </c:pt>
                <c:pt idx="179">
                  <c:v>42491</c:v>
                </c:pt>
                <c:pt idx="180">
                  <c:v>42522</c:v>
                </c:pt>
                <c:pt idx="181">
                  <c:v>42552</c:v>
                </c:pt>
                <c:pt idx="182">
                  <c:v>42583</c:v>
                </c:pt>
                <c:pt idx="183">
                  <c:v>42614</c:v>
                </c:pt>
                <c:pt idx="184">
                  <c:v>42644</c:v>
                </c:pt>
                <c:pt idx="185">
                  <c:v>42675</c:v>
                </c:pt>
                <c:pt idx="186">
                  <c:v>42705</c:v>
                </c:pt>
                <c:pt idx="187">
                  <c:v>42736</c:v>
                </c:pt>
                <c:pt idx="188">
                  <c:v>42767</c:v>
                </c:pt>
                <c:pt idx="189">
                  <c:v>42795</c:v>
                </c:pt>
                <c:pt idx="190">
                  <c:v>42826</c:v>
                </c:pt>
                <c:pt idx="191">
                  <c:v>42856</c:v>
                </c:pt>
                <c:pt idx="192">
                  <c:v>42887</c:v>
                </c:pt>
                <c:pt idx="193">
                  <c:v>42917</c:v>
                </c:pt>
                <c:pt idx="194">
                  <c:v>42948</c:v>
                </c:pt>
                <c:pt idx="195">
                  <c:v>42979</c:v>
                </c:pt>
                <c:pt idx="196">
                  <c:v>43009</c:v>
                </c:pt>
                <c:pt idx="197">
                  <c:v>43040</c:v>
                </c:pt>
                <c:pt idx="198">
                  <c:v>43070</c:v>
                </c:pt>
                <c:pt idx="199">
                  <c:v>43101</c:v>
                </c:pt>
                <c:pt idx="200">
                  <c:v>43132</c:v>
                </c:pt>
                <c:pt idx="201">
                  <c:v>43160</c:v>
                </c:pt>
                <c:pt idx="202">
                  <c:v>43191</c:v>
                </c:pt>
                <c:pt idx="203">
                  <c:v>43221</c:v>
                </c:pt>
                <c:pt idx="204">
                  <c:v>43252</c:v>
                </c:pt>
                <c:pt idx="205">
                  <c:v>43282</c:v>
                </c:pt>
                <c:pt idx="206">
                  <c:v>43313</c:v>
                </c:pt>
                <c:pt idx="207">
                  <c:v>43344</c:v>
                </c:pt>
                <c:pt idx="208">
                  <c:v>43374</c:v>
                </c:pt>
                <c:pt idx="209">
                  <c:v>43405</c:v>
                </c:pt>
                <c:pt idx="210">
                  <c:v>43435</c:v>
                </c:pt>
                <c:pt idx="211">
                  <c:v>43466</c:v>
                </c:pt>
                <c:pt idx="212">
                  <c:v>43497</c:v>
                </c:pt>
                <c:pt idx="213">
                  <c:v>43525</c:v>
                </c:pt>
                <c:pt idx="214">
                  <c:v>43556</c:v>
                </c:pt>
                <c:pt idx="215">
                  <c:v>43586</c:v>
                </c:pt>
                <c:pt idx="216">
                  <c:v>43617</c:v>
                </c:pt>
                <c:pt idx="217">
                  <c:v>43647</c:v>
                </c:pt>
                <c:pt idx="218">
                  <c:v>43678</c:v>
                </c:pt>
                <c:pt idx="219">
                  <c:v>43709</c:v>
                </c:pt>
                <c:pt idx="220">
                  <c:v>43739</c:v>
                </c:pt>
                <c:pt idx="221">
                  <c:v>43770</c:v>
                </c:pt>
                <c:pt idx="222">
                  <c:v>43800</c:v>
                </c:pt>
                <c:pt idx="223">
                  <c:v>43831</c:v>
                </c:pt>
                <c:pt idx="224">
                  <c:v>43862</c:v>
                </c:pt>
                <c:pt idx="225">
                  <c:v>43891</c:v>
                </c:pt>
                <c:pt idx="226">
                  <c:v>43922</c:v>
                </c:pt>
                <c:pt idx="227">
                  <c:v>43952</c:v>
                </c:pt>
                <c:pt idx="228">
                  <c:v>43983</c:v>
                </c:pt>
                <c:pt idx="229">
                  <c:v>44013</c:v>
                </c:pt>
                <c:pt idx="230">
                  <c:v>44044</c:v>
                </c:pt>
                <c:pt idx="231">
                  <c:v>44075</c:v>
                </c:pt>
                <c:pt idx="232">
                  <c:v>44105</c:v>
                </c:pt>
                <c:pt idx="233">
                  <c:v>44136</c:v>
                </c:pt>
                <c:pt idx="234">
                  <c:v>44166</c:v>
                </c:pt>
                <c:pt idx="235">
                  <c:v>44197</c:v>
                </c:pt>
                <c:pt idx="236">
                  <c:v>44228</c:v>
                </c:pt>
                <c:pt idx="237">
                  <c:v>44256</c:v>
                </c:pt>
                <c:pt idx="238">
                  <c:v>44287</c:v>
                </c:pt>
                <c:pt idx="239">
                  <c:v>44317</c:v>
                </c:pt>
              </c:numCache>
            </c:numRef>
          </c:cat>
          <c:val>
            <c:numRef>
              <c:f>'1.b'!$H$2:$H$242</c:f>
              <c:numCache>
                <c:formatCode>General</c:formatCode>
                <c:ptCount val="241"/>
                <c:pt idx="1">
                  <c:v>2.1848000834672137</c:v>
                </c:pt>
                <c:pt idx="2">
                  <c:v>2.7346939424371199</c:v>
                </c:pt>
                <c:pt idx="3">
                  <c:v>2.9212492542765345</c:v>
                </c:pt>
                <c:pt idx="4">
                  <c:v>3.4250380901971069</c:v>
                </c:pt>
                <c:pt idx="5">
                  <c:v>3.2822701483168344</c:v>
                </c:pt>
                <c:pt idx="6">
                  <c:v>2.8669447846237457</c:v>
                </c:pt>
                <c:pt idx="7">
                  <c:v>3.0204782648464579</c:v>
                </c:pt>
                <c:pt idx="8">
                  <c:v>2.9745186950978559</c:v>
                </c:pt>
                <c:pt idx="9">
                  <c:v>3.0363042061289702</c:v>
                </c:pt>
                <c:pt idx="10">
                  <c:v>3.1754048261504644</c:v>
                </c:pt>
                <c:pt idx="11">
                  <c:v>4.1670697623390343</c:v>
                </c:pt>
                <c:pt idx="12">
                  <c:v>3.8978308470375711</c:v>
                </c:pt>
                <c:pt idx="13">
                  <c:v>5.144771643598375</c:v>
                </c:pt>
                <c:pt idx="14">
                  <c:v>5.7628708192712814</c:v>
                </c:pt>
                <c:pt idx="15">
                  <c:v>5.5375606433919753</c:v>
                </c:pt>
                <c:pt idx="16">
                  <c:v>6.9084171427539189</c:v>
                </c:pt>
                <c:pt idx="17">
                  <c:v>5.7456651276964665</c:v>
                </c:pt>
                <c:pt idx="18">
                  <c:v>5.6444658795052458</c:v>
                </c:pt>
                <c:pt idx="19">
                  <c:v>5.6342567431001278</c:v>
                </c:pt>
                <c:pt idx="20">
                  <c:v>4.7724776895740844</c:v>
                </c:pt>
                <c:pt idx="21">
                  <c:v>4.351031236822994</c:v>
                </c:pt>
                <c:pt idx="22">
                  <c:v>4.5240578565261806</c:v>
                </c:pt>
                <c:pt idx="23">
                  <c:v>3.6984201721795249</c:v>
                </c:pt>
                <c:pt idx="24">
                  <c:v>3.8497605471649594</c:v>
                </c:pt>
                <c:pt idx="25">
                  <c:v>3.7424882114353695</c:v>
                </c:pt>
                <c:pt idx="26">
                  <c:v>3.5533955496098648</c:v>
                </c:pt>
                <c:pt idx="27">
                  <c:v>3.507574266473803</c:v>
                </c:pt>
                <c:pt idx="28">
                  <c:v>3.4432049150105044</c:v>
                </c:pt>
                <c:pt idx="29">
                  <c:v>2.860569526674396</c:v>
                </c:pt>
                <c:pt idx="30">
                  <c:v>3.0803436150355297</c:v>
                </c:pt>
                <c:pt idx="31">
                  <c:v>2.7215524146664265</c:v>
                </c:pt>
                <c:pt idx="32">
                  <c:v>2.5863273554412181</c:v>
                </c:pt>
                <c:pt idx="33">
                  <c:v>3.0953828926116316</c:v>
                </c:pt>
                <c:pt idx="34">
                  <c:v>3.4091409660982679</c:v>
                </c:pt>
                <c:pt idx="35">
                  <c:v>3.2266217453175199</c:v>
                </c:pt>
                <c:pt idx="36">
                  <c:v>3.4351662028729222</c:v>
                </c:pt>
                <c:pt idx="37">
                  <c:v>3.3009779710851412</c:v>
                </c:pt>
                <c:pt idx="38">
                  <c:v>3.3436441040781713</c:v>
                </c:pt>
                <c:pt idx="39">
                  <c:v>3.228854318696488</c:v>
                </c:pt>
                <c:pt idx="40">
                  <c:v>3.225427775024539</c:v>
                </c:pt>
                <c:pt idx="41">
                  <c:v>3.0831000515980578</c:v>
                </c:pt>
                <c:pt idx="42">
                  <c:v>2.8882033147196347</c:v>
                </c:pt>
                <c:pt idx="43">
                  <c:v>2.4480715255499437</c:v>
                </c:pt>
                <c:pt idx="44">
                  <c:v>2.6043243908880216</c:v>
                </c:pt>
                <c:pt idx="45">
                  <c:v>2.6012441454538564</c:v>
                </c:pt>
                <c:pt idx="46">
                  <c:v>2.45023072892424</c:v>
                </c:pt>
                <c:pt idx="47">
                  <c:v>2.5993425558182186</c:v>
                </c:pt>
                <c:pt idx="48">
                  <c:v>2.4730263801900882</c:v>
                </c:pt>
                <c:pt idx="49">
                  <c:v>2.6925515663786039</c:v>
                </c:pt>
                <c:pt idx="50">
                  <c:v>2.7022374141573891</c:v>
                </c:pt>
                <c:pt idx="51">
                  <c:v>2.726226999390116</c:v>
                </c:pt>
                <c:pt idx="52">
                  <c:v>2.7253317170125193</c:v>
                </c:pt>
                <c:pt idx="53">
                  <c:v>2.9093411694542173</c:v>
                </c:pt>
                <c:pt idx="54">
                  <c:v>2.8597971560824531</c:v>
                </c:pt>
                <c:pt idx="55">
                  <c:v>2.7768733216627233</c:v>
                </c:pt>
                <c:pt idx="56">
                  <c:v>2.4973327007326183</c:v>
                </c:pt>
                <c:pt idx="57">
                  <c:v>2.5373726085424466</c:v>
                </c:pt>
                <c:pt idx="58">
                  <c:v>2.5863414509908562</c:v>
                </c:pt>
                <c:pt idx="59">
                  <c:v>2.0846188260890881</c:v>
                </c:pt>
                <c:pt idx="60">
                  <c:v>2.039987047560734</c:v>
                </c:pt>
                <c:pt idx="61">
                  <c:v>1.965042858996028</c:v>
                </c:pt>
                <c:pt idx="62">
                  <c:v>1.9346373500503304</c:v>
                </c:pt>
                <c:pt idx="63">
                  <c:v>1.8763351846415404</c:v>
                </c:pt>
                <c:pt idx="64">
                  <c:v>1.7572477610252026</c:v>
                </c:pt>
                <c:pt idx="65">
                  <c:v>1.5434864998131026</c:v>
                </c:pt>
                <c:pt idx="66">
                  <c:v>1.5709623553138266</c:v>
                </c:pt>
                <c:pt idx="67">
                  <c:v>1.5267007643293595</c:v>
                </c:pt>
                <c:pt idx="68">
                  <c:v>1.3541287566495066</c:v>
                </c:pt>
                <c:pt idx="69">
                  <c:v>1.6173555395053902</c:v>
                </c:pt>
                <c:pt idx="70">
                  <c:v>1.6104642351998857</c:v>
                </c:pt>
                <c:pt idx="71">
                  <c:v>1.5063415923672301</c:v>
                </c:pt>
                <c:pt idx="72">
                  <c:v>1.3965609986521581</c:v>
                </c:pt>
                <c:pt idx="73">
                  <c:v>1.3567799163970466</c:v>
                </c:pt>
                <c:pt idx="74">
                  <c:v>1.3839655180557999</c:v>
                </c:pt>
                <c:pt idx="75">
                  <c:v>1.3540938105775129</c:v>
                </c:pt>
                <c:pt idx="76">
                  <c:v>1.3004017836762893</c:v>
                </c:pt>
                <c:pt idx="77">
                  <c:v>1.5095600567721612</c:v>
                </c:pt>
                <c:pt idx="78">
                  <c:v>1.5453076741845355</c:v>
                </c:pt>
                <c:pt idx="79">
                  <c:v>1.5919989188792611</c:v>
                </c:pt>
                <c:pt idx="80">
                  <c:v>1.7321548654621914</c:v>
                </c:pt>
                <c:pt idx="81">
                  <c:v>1.7418847168709619</c:v>
                </c:pt>
                <c:pt idx="82">
                  <c:v>1.7849380479031836</c:v>
                </c:pt>
                <c:pt idx="83">
                  <c:v>1.607563351071972</c:v>
                </c:pt>
                <c:pt idx="84">
                  <c:v>1.5082768654993743</c:v>
                </c:pt>
                <c:pt idx="85">
                  <c:v>2.0362418594636527</c:v>
                </c:pt>
                <c:pt idx="86">
                  <c:v>1.8620277589932499</c:v>
                </c:pt>
                <c:pt idx="87">
                  <c:v>1.7884948367978599</c:v>
                </c:pt>
                <c:pt idx="88">
                  <c:v>2.1246457720317533</c:v>
                </c:pt>
                <c:pt idx="89">
                  <c:v>2.8539777827139403</c:v>
                </c:pt>
                <c:pt idx="90">
                  <c:v>2.9994629023017678</c:v>
                </c:pt>
                <c:pt idx="91">
                  <c:v>2.7270280293866795</c:v>
                </c:pt>
                <c:pt idx="92">
                  <c:v>3.47946403567463</c:v>
                </c:pt>
                <c:pt idx="93">
                  <c:v>4.6789637109282571</c:v>
                </c:pt>
                <c:pt idx="94">
                  <c:v>4.1870061912619621</c:v>
                </c:pt>
                <c:pt idx="95">
                  <c:v>3.2083925406818086</c:v>
                </c:pt>
                <c:pt idx="96">
                  <c:v>3.1863993582044694</c:v>
                </c:pt>
                <c:pt idx="97">
                  <c:v>3.1026435170028575</c:v>
                </c:pt>
                <c:pt idx="98">
                  <c:v>2.8172654034288493</c:v>
                </c:pt>
                <c:pt idx="99">
                  <c:v>2.4736656735558187</c:v>
                </c:pt>
                <c:pt idx="100">
                  <c:v>2.212720012701793</c:v>
                </c:pt>
                <c:pt idx="101">
                  <c:v>2.4014623343873303</c:v>
                </c:pt>
                <c:pt idx="102">
                  <c:v>2.0734053467043583</c:v>
                </c:pt>
                <c:pt idx="103">
                  <c:v>1.8352726993645889</c:v>
                </c:pt>
                <c:pt idx="104">
                  <c:v>1.9716371069810388</c:v>
                </c:pt>
                <c:pt idx="105">
                  <c:v>1.8403409439399949</c:v>
                </c:pt>
                <c:pt idx="106">
                  <c:v>1.5362684517458485</c:v>
                </c:pt>
                <c:pt idx="107">
                  <c:v>1.446818180002446</c:v>
                </c:pt>
                <c:pt idx="108">
                  <c:v>1.7717798630734511</c:v>
                </c:pt>
                <c:pt idx="109">
                  <c:v>1.9099559132531914</c:v>
                </c:pt>
                <c:pt idx="110">
                  <c:v>1.561367619888766</c:v>
                </c:pt>
                <c:pt idx="111">
                  <c:v>1.8860221034242466</c:v>
                </c:pt>
                <c:pt idx="112">
                  <c:v>1.5786771471953673</c:v>
                </c:pt>
                <c:pt idx="113">
                  <c:v>1.3702487418369422</c:v>
                </c:pt>
                <c:pt idx="114">
                  <c:v>1.3781651861493065</c:v>
                </c:pt>
                <c:pt idx="115">
                  <c:v>1.2151864765807392</c:v>
                </c:pt>
                <c:pt idx="116">
                  <c:v>1.1383464702041519</c:v>
                </c:pt>
                <c:pt idx="117">
                  <c:v>1.0151684424543306</c:v>
                </c:pt>
                <c:pt idx="118">
                  <c:v>1.0254974086860134</c:v>
                </c:pt>
                <c:pt idx="119">
                  <c:v>0.91811928714118674</c:v>
                </c:pt>
                <c:pt idx="120">
                  <c:v>0.97754426544038364</c:v>
                </c:pt>
                <c:pt idx="121">
                  <c:v>0.95339940075650054</c:v>
                </c:pt>
                <c:pt idx="122">
                  <c:v>1.0915079598145974</c:v>
                </c:pt>
                <c:pt idx="123">
                  <c:v>1.344236466013738</c:v>
                </c:pt>
                <c:pt idx="124">
                  <c:v>1.4742465824819966</c:v>
                </c:pt>
                <c:pt idx="125">
                  <c:v>1.1783441668173742</c:v>
                </c:pt>
                <c:pt idx="126">
                  <c:v>1.2122817813416553</c:v>
                </c:pt>
                <c:pt idx="127">
                  <c:v>1.2538294977432378</c:v>
                </c:pt>
                <c:pt idx="128">
                  <c:v>1.0459080508605543</c:v>
                </c:pt>
                <c:pt idx="129">
                  <c:v>0.90055249118282032</c:v>
                </c:pt>
                <c:pt idx="130">
                  <c:v>0.88515333668512408</c:v>
                </c:pt>
                <c:pt idx="131">
                  <c:v>0.88994318795905858</c:v>
                </c:pt>
                <c:pt idx="132">
                  <c:v>1.0340670172872886</c:v>
                </c:pt>
                <c:pt idx="133">
                  <c:v>0.91766039566221247</c:v>
                </c:pt>
                <c:pt idx="134">
                  <c:v>0.90434591321412683</c:v>
                </c:pt>
                <c:pt idx="135">
                  <c:v>0.81961378691056841</c:v>
                </c:pt>
                <c:pt idx="136">
                  <c:v>0.78042037742443582</c:v>
                </c:pt>
                <c:pt idx="137">
                  <c:v>0.74149130703728261</c:v>
                </c:pt>
                <c:pt idx="138">
                  <c:v>0.72679602724516501</c:v>
                </c:pt>
                <c:pt idx="139">
                  <c:v>0.70033422829505632</c:v>
                </c:pt>
                <c:pt idx="140">
                  <c:v>0.64070964644434603</c:v>
                </c:pt>
                <c:pt idx="141">
                  <c:v>0.5960434838063372</c:v>
                </c:pt>
                <c:pt idx="142">
                  <c:v>0.54654892136039646</c:v>
                </c:pt>
                <c:pt idx="143">
                  <c:v>0.56660119447122403</c:v>
                </c:pt>
                <c:pt idx="144">
                  <c:v>0.55891458843157682</c:v>
                </c:pt>
                <c:pt idx="145">
                  <c:v>0.54671813113312306</c:v>
                </c:pt>
                <c:pt idx="146">
                  <c:v>0.44676363519887302</c:v>
                </c:pt>
                <c:pt idx="147">
                  <c:v>0.50003822759458083</c:v>
                </c:pt>
                <c:pt idx="148">
                  <c:v>0.43116876520536929</c:v>
                </c:pt>
                <c:pt idx="149">
                  <c:v>0.41041235911902335</c:v>
                </c:pt>
                <c:pt idx="150">
                  <c:v>0.37732241591864507</c:v>
                </c:pt>
                <c:pt idx="151">
                  <c:v>0.34966038122082788</c:v>
                </c:pt>
                <c:pt idx="152">
                  <c:v>0.33252313937736278</c:v>
                </c:pt>
                <c:pt idx="153">
                  <c:v>0.34424773692222999</c:v>
                </c:pt>
                <c:pt idx="154">
                  <c:v>0.35326211340395097</c:v>
                </c:pt>
                <c:pt idx="155">
                  <c:v>0.33568743763307868</c:v>
                </c:pt>
                <c:pt idx="156">
                  <c:v>0.33848879534027188</c:v>
                </c:pt>
                <c:pt idx="157">
                  <c:v>0.32862088667357559</c:v>
                </c:pt>
                <c:pt idx="158">
                  <c:v>0.3520981068052963</c:v>
                </c:pt>
                <c:pt idx="159">
                  <c:v>0.33790500631099551</c:v>
                </c:pt>
                <c:pt idx="160">
                  <c:v>0.35061624461353408</c:v>
                </c:pt>
                <c:pt idx="161">
                  <c:v>0.33261808046056507</c:v>
                </c:pt>
                <c:pt idx="162">
                  <c:v>0.31436367452387237</c:v>
                </c:pt>
                <c:pt idx="163">
                  <c:v>0.29816930177410744</c:v>
                </c:pt>
                <c:pt idx="164">
                  <c:v>0.33075223236643542</c:v>
                </c:pt>
                <c:pt idx="165">
                  <c:v>0.27665073694779574</c:v>
                </c:pt>
                <c:pt idx="166">
                  <c:v>0.30087031870021724</c:v>
                </c:pt>
                <c:pt idx="167">
                  <c:v>0.298360125378617</c:v>
                </c:pt>
                <c:pt idx="168">
                  <c:v>0.28701654012539218</c:v>
                </c:pt>
                <c:pt idx="169">
                  <c:v>0.28950552402170859</c:v>
                </c:pt>
                <c:pt idx="170">
                  <c:v>0.2939176986319687</c:v>
                </c:pt>
                <c:pt idx="171">
                  <c:v>0.35718519892840828</c:v>
                </c:pt>
                <c:pt idx="172">
                  <c:v>0.35811211382555086</c:v>
                </c:pt>
                <c:pt idx="173">
                  <c:v>0.29536260131341313</c:v>
                </c:pt>
                <c:pt idx="174">
                  <c:v>0.30812913219748012</c:v>
                </c:pt>
                <c:pt idx="175">
                  <c:v>0.34032499694231871</c:v>
                </c:pt>
                <c:pt idx="176">
                  <c:v>0.36744325733690641</c:v>
                </c:pt>
                <c:pt idx="177">
                  <c:v>0.32820488171753975</c:v>
                </c:pt>
                <c:pt idx="178">
                  <c:v>0.29420451479696585</c:v>
                </c:pt>
                <c:pt idx="179">
                  <c:v>0.28902551657320502</c:v>
                </c:pt>
                <c:pt idx="180">
                  <c:v>0.27902516319326015</c:v>
                </c:pt>
                <c:pt idx="181">
                  <c:v>0.26429204012599672</c:v>
                </c:pt>
                <c:pt idx="182">
                  <c:v>0.24525386116777673</c:v>
                </c:pt>
                <c:pt idx="183">
                  <c:v>0.25608259131919309</c:v>
                </c:pt>
                <c:pt idx="184">
                  <c:v>0.25546275508568833</c:v>
                </c:pt>
                <c:pt idx="185">
                  <c:v>0.28131586299156924</c:v>
                </c:pt>
                <c:pt idx="186">
                  <c:v>0.23003105307214899</c:v>
                </c:pt>
                <c:pt idx="187">
                  <c:v>0.22892472634809569</c:v>
                </c:pt>
                <c:pt idx="188">
                  <c:v>0.20051687679599517</c:v>
                </c:pt>
                <c:pt idx="189">
                  <c:v>0.19975593495501309</c:v>
                </c:pt>
                <c:pt idx="190">
                  <c:v>0.19812487523732461</c:v>
                </c:pt>
                <c:pt idx="191">
                  <c:v>0.18100918319187967</c:v>
                </c:pt>
                <c:pt idx="192">
                  <c:v>0.16342374437108237</c:v>
                </c:pt>
                <c:pt idx="193">
                  <c:v>0.17848716304511567</c:v>
                </c:pt>
                <c:pt idx="194">
                  <c:v>0.17082255879356145</c:v>
                </c:pt>
                <c:pt idx="195">
                  <c:v>0.16916374432907377</c:v>
                </c:pt>
                <c:pt idx="196">
                  <c:v>0.18376664892917685</c:v>
                </c:pt>
                <c:pt idx="197">
                  <c:v>0.19607612849038031</c:v>
                </c:pt>
                <c:pt idx="198">
                  <c:v>0.1829851353484577</c:v>
                </c:pt>
                <c:pt idx="199">
                  <c:v>0.16185457491474717</c:v>
                </c:pt>
                <c:pt idx="200">
                  <c:v>0.14212271282314171</c:v>
                </c:pt>
                <c:pt idx="201">
                  <c:v>0.17568703600521213</c:v>
                </c:pt>
                <c:pt idx="202">
                  <c:v>0.19727669264422978</c:v>
                </c:pt>
                <c:pt idx="203">
                  <c:v>0.22645935134163914</c:v>
                </c:pt>
                <c:pt idx="204">
                  <c:v>0.21905202236262414</c:v>
                </c:pt>
                <c:pt idx="205">
                  <c:v>0.20628925395662473</c:v>
                </c:pt>
                <c:pt idx="206">
                  <c:v>0.17498968259687764</c:v>
                </c:pt>
                <c:pt idx="207">
                  <c:v>0.16981468747393341</c:v>
                </c:pt>
                <c:pt idx="208">
                  <c:v>0.17095040381956786</c:v>
                </c:pt>
                <c:pt idx="209">
                  <c:v>0.1714392067076789</c:v>
                </c:pt>
                <c:pt idx="210">
                  <c:v>0.16699288620275449</c:v>
                </c:pt>
                <c:pt idx="211">
                  <c:v>0.21719160653348185</c:v>
                </c:pt>
                <c:pt idx="212">
                  <c:v>0.18331247803406772</c:v>
                </c:pt>
                <c:pt idx="213">
                  <c:v>0.16371435438810583</c:v>
                </c:pt>
                <c:pt idx="214">
                  <c:v>0.15376772228987359</c:v>
                </c:pt>
                <c:pt idx="215">
                  <c:v>0.12853003135553978</c:v>
                </c:pt>
                <c:pt idx="216">
                  <c:v>0.15020373045360411</c:v>
                </c:pt>
                <c:pt idx="217">
                  <c:v>0.139783113140618</c:v>
                </c:pt>
                <c:pt idx="218">
                  <c:v>0.13432853635156078</c:v>
                </c:pt>
                <c:pt idx="219">
                  <c:v>0.13123237476346264</c:v>
                </c:pt>
                <c:pt idx="220">
                  <c:v>0.12356642370031674</c:v>
                </c:pt>
                <c:pt idx="221">
                  <c:v>0.12088978246230141</c:v>
                </c:pt>
                <c:pt idx="222">
                  <c:v>0.11968974483675388</c:v>
                </c:pt>
                <c:pt idx="223">
                  <c:v>0.11542824852174073</c:v>
                </c:pt>
                <c:pt idx="224">
                  <c:v>0.12191274527082828</c:v>
                </c:pt>
                <c:pt idx="225">
                  <c:v>0.14530397137896042</c:v>
                </c:pt>
                <c:pt idx="226">
                  <c:v>0.22055403150476913</c:v>
                </c:pt>
                <c:pt idx="227">
                  <c:v>0.1814295945646828</c:v>
                </c:pt>
                <c:pt idx="228">
                  <c:v>0.16747012805939135</c:v>
                </c:pt>
                <c:pt idx="229">
                  <c:v>0.17377566517121873</c:v>
                </c:pt>
                <c:pt idx="230">
                  <c:v>0.15290735168213121</c:v>
                </c:pt>
                <c:pt idx="231">
                  <c:v>0.13757028245186928</c:v>
                </c:pt>
                <c:pt idx="232">
                  <c:v>0.1330045200158988</c:v>
                </c:pt>
                <c:pt idx="233">
                  <c:v>0.15675322521170329</c:v>
                </c:pt>
                <c:pt idx="234">
                  <c:v>0.10644552126777139</c:v>
                </c:pt>
                <c:pt idx="235">
                  <c:v>9.8925510895013752E-2</c:v>
                </c:pt>
                <c:pt idx="236">
                  <c:v>0.11045172688767231</c:v>
                </c:pt>
                <c:pt idx="237">
                  <c:v>9.6326173265507742E-2</c:v>
                </c:pt>
                <c:pt idx="238">
                  <c:v>8.9855788706507553E-2</c:v>
                </c:pt>
                <c:pt idx="239">
                  <c:v>8.2527741221562492E-2</c:v>
                </c:pt>
                <c:pt idx="240">
                  <c:v>7.7190015278846891E-2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E-41C8-B682-5CB5178856A0}"/>
            </c:ext>
          </c:extLst>
        </c:ser>
        <c:ser>
          <c:idx val="3"/>
          <c:order val="3"/>
          <c:tx>
            <c:strRef>
              <c:f>'1.b'!$J$1</c:f>
              <c:strCache>
                <c:ptCount val="1"/>
                <c:pt idx="0">
                  <c:v>n * /n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'1.b'!$A$3:$A$242</c:f>
              <c:numCache>
                <c:formatCode>yyyy\-mm\-dd\ hh:mm:ss</c:formatCode>
                <c:ptCount val="240"/>
                <c:pt idx="0">
                  <c:v>37043</c:v>
                </c:pt>
                <c:pt idx="1">
                  <c:v>37073</c:v>
                </c:pt>
                <c:pt idx="2">
                  <c:v>37104</c:v>
                </c:pt>
                <c:pt idx="3">
                  <c:v>37135</c:v>
                </c:pt>
                <c:pt idx="4">
                  <c:v>37165</c:v>
                </c:pt>
                <c:pt idx="5">
                  <c:v>37196</c:v>
                </c:pt>
                <c:pt idx="6">
                  <c:v>37226</c:v>
                </c:pt>
                <c:pt idx="7">
                  <c:v>37257</c:v>
                </c:pt>
                <c:pt idx="8">
                  <c:v>37288</c:v>
                </c:pt>
                <c:pt idx="9">
                  <c:v>37316</c:v>
                </c:pt>
                <c:pt idx="10">
                  <c:v>37347</c:v>
                </c:pt>
                <c:pt idx="11">
                  <c:v>37377</c:v>
                </c:pt>
                <c:pt idx="12">
                  <c:v>37408</c:v>
                </c:pt>
                <c:pt idx="13">
                  <c:v>37438</c:v>
                </c:pt>
                <c:pt idx="14">
                  <c:v>37469</c:v>
                </c:pt>
                <c:pt idx="15">
                  <c:v>37500</c:v>
                </c:pt>
                <c:pt idx="16">
                  <c:v>37530</c:v>
                </c:pt>
                <c:pt idx="17">
                  <c:v>37561</c:v>
                </c:pt>
                <c:pt idx="18">
                  <c:v>37591</c:v>
                </c:pt>
                <c:pt idx="19">
                  <c:v>37622</c:v>
                </c:pt>
                <c:pt idx="20">
                  <c:v>37653</c:v>
                </c:pt>
                <c:pt idx="21">
                  <c:v>37681</c:v>
                </c:pt>
                <c:pt idx="22">
                  <c:v>37712</c:v>
                </c:pt>
                <c:pt idx="23">
                  <c:v>37742</c:v>
                </c:pt>
                <c:pt idx="24">
                  <c:v>37773</c:v>
                </c:pt>
                <c:pt idx="25">
                  <c:v>37803</c:v>
                </c:pt>
                <c:pt idx="26">
                  <c:v>37834</c:v>
                </c:pt>
                <c:pt idx="27">
                  <c:v>37865</c:v>
                </c:pt>
                <c:pt idx="28">
                  <c:v>37895</c:v>
                </c:pt>
                <c:pt idx="29">
                  <c:v>37926</c:v>
                </c:pt>
                <c:pt idx="30">
                  <c:v>37956</c:v>
                </c:pt>
                <c:pt idx="31">
                  <c:v>37987</c:v>
                </c:pt>
                <c:pt idx="32">
                  <c:v>38018</c:v>
                </c:pt>
                <c:pt idx="33">
                  <c:v>38047</c:v>
                </c:pt>
                <c:pt idx="34">
                  <c:v>38078</c:v>
                </c:pt>
                <c:pt idx="35">
                  <c:v>38108</c:v>
                </c:pt>
                <c:pt idx="36">
                  <c:v>38139</c:v>
                </c:pt>
                <c:pt idx="37">
                  <c:v>38169</c:v>
                </c:pt>
                <c:pt idx="38">
                  <c:v>38200</c:v>
                </c:pt>
                <c:pt idx="39">
                  <c:v>38231</c:v>
                </c:pt>
                <c:pt idx="40">
                  <c:v>38261</c:v>
                </c:pt>
                <c:pt idx="41">
                  <c:v>38292</c:v>
                </c:pt>
                <c:pt idx="42">
                  <c:v>38322</c:v>
                </c:pt>
                <c:pt idx="43">
                  <c:v>38353</c:v>
                </c:pt>
                <c:pt idx="44">
                  <c:v>38384</c:v>
                </c:pt>
                <c:pt idx="45">
                  <c:v>38412</c:v>
                </c:pt>
                <c:pt idx="46">
                  <c:v>38443</c:v>
                </c:pt>
                <c:pt idx="47">
                  <c:v>38473</c:v>
                </c:pt>
                <c:pt idx="48">
                  <c:v>38504</c:v>
                </c:pt>
                <c:pt idx="49">
                  <c:v>38534</c:v>
                </c:pt>
                <c:pt idx="50">
                  <c:v>38565</c:v>
                </c:pt>
                <c:pt idx="51">
                  <c:v>38596</c:v>
                </c:pt>
                <c:pt idx="52">
                  <c:v>38626</c:v>
                </c:pt>
                <c:pt idx="53">
                  <c:v>38657</c:v>
                </c:pt>
                <c:pt idx="54">
                  <c:v>38687</c:v>
                </c:pt>
                <c:pt idx="55">
                  <c:v>38718</c:v>
                </c:pt>
                <c:pt idx="56">
                  <c:v>38749</c:v>
                </c:pt>
                <c:pt idx="57">
                  <c:v>38777</c:v>
                </c:pt>
                <c:pt idx="58">
                  <c:v>38808</c:v>
                </c:pt>
                <c:pt idx="59">
                  <c:v>38838</c:v>
                </c:pt>
                <c:pt idx="60">
                  <c:v>38869</c:v>
                </c:pt>
                <c:pt idx="61">
                  <c:v>38899</c:v>
                </c:pt>
                <c:pt idx="62">
                  <c:v>38930</c:v>
                </c:pt>
                <c:pt idx="63">
                  <c:v>38961</c:v>
                </c:pt>
                <c:pt idx="64">
                  <c:v>38991</c:v>
                </c:pt>
                <c:pt idx="65">
                  <c:v>39022</c:v>
                </c:pt>
                <c:pt idx="66">
                  <c:v>39052</c:v>
                </c:pt>
                <c:pt idx="67">
                  <c:v>39083</c:v>
                </c:pt>
                <c:pt idx="68">
                  <c:v>39114</c:v>
                </c:pt>
                <c:pt idx="69">
                  <c:v>39142</c:v>
                </c:pt>
                <c:pt idx="70">
                  <c:v>39173</c:v>
                </c:pt>
                <c:pt idx="71">
                  <c:v>39203</c:v>
                </c:pt>
                <c:pt idx="72">
                  <c:v>39234</c:v>
                </c:pt>
                <c:pt idx="73">
                  <c:v>39264</c:v>
                </c:pt>
                <c:pt idx="74">
                  <c:v>39295</c:v>
                </c:pt>
                <c:pt idx="75">
                  <c:v>39326</c:v>
                </c:pt>
                <c:pt idx="76">
                  <c:v>39356</c:v>
                </c:pt>
                <c:pt idx="77">
                  <c:v>39387</c:v>
                </c:pt>
                <c:pt idx="78">
                  <c:v>39417</c:v>
                </c:pt>
                <c:pt idx="79">
                  <c:v>39448</c:v>
                </c:pt>
                <c:pt idx="80">
                  <c:v>39479</c:v>
                </c:pt>
                <c:pt idx="81">
                  <c:v>39508</c:v>
                </c:pt>
                <c:pt idx="82">
                  <c:v>39539</c:v>
                </c:pt>
                <c:pt idx="83">
                  <c:v>39569</c:v>
                </c:pt>
                <c:pt idx="84">
                  <c:v>39600</c:v>
                </c:pt>
                <c:pt idx="85">
                  <c:v>39630</c:v>
                </c:pt>
                <c:pt idx="86">
                  <c:v>39661</c:v>
                </c:pt>
                <c:pt idx="87">
                  <c:v>39692</c:v>
                </c:pt>
                <c:pt idx="88">
                  <c:v>39722</c:v>
                </c:pt>
                <c:pt idx="89">
                  <c:v>39753</c:v>
                </c:pt>
                <c:pt idx="90">
                  <c:v>39783</c:v>
                </c:pt>
                <c:pt idx="91">
                  <c:v>39814</c:v>
                </c:pt>
                <c:pt idx="92">
                  <c:v>39845</c:v>
                </c:pt>
                <c:pt idx="93">
                  <c:v>39873</c:v>
                </c:pt>
                <c:pt idx="94">
                  <c:v>39904</c:v>
                </c:pt>
                <c:pt idx="95">
                  <c:v>39934</c:v>
                </c:pt>
                <c:pt idx="96">
                  <c:v>39965</c:v>
                </c:pt>
                <c:pt idx="97">
                  <c:v>39995</c:v>
                </c:pt>
                <c:pt idx="98">
                  <c:v>40026</c:v>
                </c:pt>
                <c:pt idx="99">
                  <c:v>40057</c:v>
                </c:pt>
                <c:pt idx="100">
                  <c:v>40087</c:v>
                </c:pt>
                <c:pt idx="101">
                  <c:v>40118</c:v>
                </c:pt>
                <c:pt idx="102">
                  <c:v>40148</c:v>
                </c:pt>
                <c:pt idx="103">
                  <c:v>40179</c:v>
                </c:pt>
                <c:pt idx="104">
                  <c:v>40210</c:v>
                </c:pt>
                <c:pt idx="105">
                  <c:v>40238</c:v>
                </c:pt>
                <c:pt idx="106">
                  <c:v>40269</c:v>
                </c:pt>
                <c:pt idx="107">
                  <c:v>40299</c:v>
                </c:pt>
                <c:pt idx="108">
                  <c:v>40330</c:v>
                </c:pt>
                <c:pt idx="109">
                  <c:v>40360</c:v>
                </c:pt>
                <c:pt idx="110">
                  <c:v>40391</c:v>
                </c:pt>
                <c:pt idx="111">
                  <c:v>40422</c:v>
                </c:pt>
                <c:pt idx="112">
                  <c:v>40452</c:v>
                </c:pt>
                <c:pt idx="113">
                  <c:v>40483</c:v>
                </c:pt>
                <c:pt idx="114">
                  <c:v>40513</c:v>
                </c:pt>
                <c:pt idx="115">
                  <c:v>40544</c:v>
                </c:pt>
                <c:pt idx="116">
                  <c:v>40575</c:v>
                </c:pt>
                <c:pt idx="117">
                  <c:v>40603</c:v>
                </c:pt>
                <c:pt idx="118">
                  <c:v>40634</c:v>
                </c:pt>
                <c:pt idx="119">
                  <c:v>40664</c:v>
                </c:pt>
                <c:pt idx="120">
                  <c:v>40695</c:v>
                </c:pt>
                <c:pt idx="121">
                  <c:v>40725</c:v>
                </c:pt>
                <c:pt idx="122">
                  <c:v>40756</c:v>
                </c:pt>
                <c:pt idx="123">
                  <c:v>40787</c:v>
                </c:pt>
                <c:pt idx="124">
                  <c:v>40817</c:v>
                </c:pt>
                <c:pt idx="125">
                  <c:v>40848</c:v>
                </c:pt>
                <c:pt idx="126">
                  <c:v>40878</c:v>
                </c:pt>
                <c:pt idx="127">
                  <c:v>40909</c:v>
                </c:pt>
                <c:pt idx="128">
                  <c:v>40940</c:v>
                </c:pt>
                <c:pt idx="129">
                  <c:v>40969</c:v>
                </c:pt>
                <c:pt idx="130">
                  <c:v>41000</c:v>
                </c:pt>
                <c:pt idx="131">
                  <c:v>41030</c:v>
                </c:pt>
                <c:pt idx="132">
                  <c:v>41061</c:v>
                </c:pt>
                <c:pt idx="133">
                  <c:v>41091</c:v>
                </c:pt>
                <c:pt idx="134">
                  <c:v>41122</c:v>
                </c:pt>
                <c:pt idx="135">
                  <c:v>41153</c:v>
                </c:pt>
                <c:pt idx="136">
                  <c:v>41183</c:v>
                </c:pt>
                <c:pt idx="137">
                  <c:v>41214</c:v>
                </c:pt>
                <c:pt idx="138">
                  <c:v>41244</c:v>
                </c:pt>
                <c:pt idx="139">
                  <c:v>41275</c:v>
                </c:pt>
                <c:pt idx="140">
                  <c:v>41306</c:v>
                </c:pt>
                <c:pt idx="141">
                  <c:v>41334</c:v>
                </c:pt>
                <c:pt idx="142">
                  <c:v>41365</c:v>
                </c:pt>
                <c:pt idx="143">
                  <c:v>41395</c:v>
                </c:pt>
                <c:pt idx="144">
                  <c:v>41426</c:v>
                </c:pt>
                <c:pt idx="145">
                  <c:v>41456</c:v>
                </c:pt>
                <c:pt idx="146">
                  <c:v>41487</c:v>
                </c:pt>
                <c:pt idx="147">
                  <c:v>41518</c:v>
                </c:pt>
                <c:pt idx="148">
                  <c:v>41548</c:v>
                </c:pt>
                <c:pt idx="149">
                  <c:v>41579</c:v>
                </c:pt>
                <c:pt idx="150">
                  <c:v>41609</c:v>
                </c:pt>
                <c:pt idx="151">
                  <c:v>41640</c:v>
                </c:pt>
                <c:pt idx="152">
                  <c:v>41671</c:v>
                </c:pt>
                <c:pt idx="153">
                  <c:v>41699</c:v>
                </c:pt>
                <c:pt idx="154">
                  <c:v>41730</c:v>
                </c:pt>
                <c:pt idx="155">
                  <c:v>41760</c:v>
                </c:pt>
                <c:pt idx="156">
                  <c:v>41791</c:v>
                </c:pt>
                <c:pt idx="157">
                  <c:v>41821</c:v>
                </c:pt>
                <c:pt idx="158">
                  <c:v>41852</c:v>
                </c:pt>
                <c:pt idx="159">
                  <c:v>41883</c:v>
                </c:pt>
                <c:pt idx="160">
                  <c:v>41913</c:v>
                </c:pt>
                <c:pt idx="161">
                  <c:v>41944</c:v>
                </c:pt>
                <c:pt idx="162">
                  <c:v>41974</c:v>
                </c:pt>
                <c:pt idx="163">
                  <c:v>42005</c:v>
                </c:pt>
                <c:pt idx="164">
                  <c:v>42036</c:v>
                </c:pt>
                <c:pt idx="165">
                  <c:v>42064</c:v>
                </c:pt>
                <c:pt idx="166">
                  <c:v>42095</c:v>
                </c:pt>
                <c:pt idx="167">
                  <c:v>42125</c:v>
                </c:pt>
                <c:pt idx="168">
                  <c:v>42156</c:v>
                </c:pt>
                <c:pt idx="169">
                  <c:v>42186</c:v>
                </c:pt>
                <c:pt idx="170">
                  <c:v>42217</c:v>
                </c:pt>
                <c:pt idx="171">
                  <c:v>42248</c:v>
                </c:pt>
                <c:pt idx="172">
                  <c:v>42278</c:v>
                </c:pt>
                <c:pt idx="173">
                  <c:v>42309</c:v>
                </c:pt>
                <c:pt idx="174">
                  <c:v>42339</c:v>
                </c:pt>
                <c:pt idx="175">
                  <c:v>42370</c:v>
                </c:pt>
                <c:pt idx="176">
                  <c:v>42401</c:v>
                </c:pt>
                <c:pt idx="177">
                  <c:v>42430</c:v>
                </c:pt>
                <c:pt idx="178">
                  <c:v>42461</c:v>
                </c:pt>
                <c:pt idx="179">
                  <c:v>42491</c:v>
                </c:pt>
                <c:pt idx="180">
                  <c:v>42522</c:v>
                </c:pt>
                <c:pt idx="181">
                  <c:v>42552</c:v>
                </c:pt>
                <c:pt idx="182">
                  <c:v>42583</c:v>
                </c:pt>
                <c:pt idx="183">
                  <c:v>42614</c:v>
                </c:pt>
                <c:pt idx="184">
                  <c:v>42644</c:v>
                </c:pt>
                <c:pt idx="185">
                  <c:v>42675</c:v>
                </c:pt>
                <c:pt idx="186">
                  <c:v>42705</c:v>
                </c:pt>
                <c:pt idx="187">
                  <c:v>42736</c:v>
                </c:pt>
                <c:pt idx="188">
                  <c:v>42767</c:v>
                </c:pt>
                <c:pt idx="189">
                  <c:v>42795</c:v>
                </c:pt>
                <c:pt idx="190">
                  <c:v>42826</c:v>
                </c:pt>
                <c:pt idx="191">
                  <c:v>42856</c:v>
                </c:pt>
                <c:pt idx="192">
                  <c:v>42887</c:v>
                </c:pt>
                <c:pt idx="193">
                  <c:v>42917</c:v>
                </c:pt>
                <c:pt idx="194">
                  <c:v>42948</c:v>
                </c:pt>
                <c:pt idx="195">
                  <c:v>42979</c:v>
                </c:pt>
                <c:pt idx="196">
                  <c:v>43009</c:v>
                </c:pt>
                <c:pt idx="197">
                  <c:v>43040</c:v>
                </c:pt>
                <c:pt idx="198">
                  <c:v>43070</c:v>
                </c:pt>
                <c:pt idx="199">
                  <c:v>43101</c:v>
                </c:pt>
                <c:pt idx="200">
                  <c:v>43132</c:v>
                </c:pt>
                <c:pt idx="201">
                  <c:v>43160</c:v>
                </c:pt>
                <c:pt idx="202">
                  <c:v>43191</c:v>
                </c:pt>
                <c:pt idx="203">
                  <c:v>43221</c:v>
                </c:pt>
                <c:pt idx="204">
                  <c:v>43252</c:v>
                </c:pt>
                <c:pt idx="205">
                  <c:v>43282</c:v>
                </c:pt>
                <c:pt idx="206">
                  <c:v>43313</c:v>
                </c:pt>
                <c:pt idx="207">
                  <c:v>43344</c:v>
                </c:pt>
                <c:pt idx="208">
                  <c:v>43374</c:v>
                </c:pt>
                <c:pt idx="209">
                  <c:v>43405</c:v>
                </c:pt>
                <c:pt idx="210">
                  <c:v>43435</c:v>
                </c:pt>
                <c:pt idx="211">
                  <c:v>43466</c:v>
                </c:pt>
                <c:pt idx="212">
                  <c:v>43497</c:v>
                </c:pt>
                <c:pt idx="213">
                  <c:v>43525</c:v>
                </c:pt>
                <c:pt idx="214">
                  <c:v>43556</c:v>
                </c:pt>
                <c:pt idx="215">
                  <c:v>43586</c:v>
                </c:pt>
                <c:pt idx="216">
                  <c:v>43617</c:v>
                </c:pt>
                <c:pt idx="217">
                  <c:v>43647</c:v>
                </c:pt>
                <c:pt idx="218">
                  <c:v>43678</c:v>
                </c:pt>
                <c:pt idx="219">
                  <c:v>43709</c:v>
                </c:pt>
                <c:pt idx="220">
                  <c:v>43739</c:v>
                </c:pt>
                <c:pt idx="221">
                  <c:v>43770</c:v>
                </c:pt>
                <c:pt idx="222">
                  <c:v>43800</c:v>
                </c:pt>
                <c:pt idx="223">
                  <c:v>43831</c:v>
                </c:pt>
                <c:pt idx="224">
                  <c:v>43862</c:v>
                </c:pt>
                <c:pt idx="225">
                  <c:v>43891</c:v>
                </c:pt>
                <c:pt idx="226">
                  <c:v>43922</c:v>
                </c:pt>
                <c:pt idx="227">
                  <c:v>43952</c:v>
                </c:pt>
                <c:pt idx="228">
                  <c:v>43983</c:v>
                </c:pt>
                <c:pt idx="229">
                  <c:v>44013</c:v>
                </c:pt>
                <c:pt idx="230">
                  <c:v>44044</c:v>
                </c:pt>
                <c:pt idx="231">
                  <c:v>44075</c:v>
                </c:pt>
                <c:pt idx="232">
                  <c:v>44105</c:v>
                </c:pt>
                <c:pt idx="233">
                  <c:v>44136</c:v>
                </c:pt>
                <c:pt idx="234">
                  <c:v>44166</c:v>
                </c:pt>
                <c:pt idx="235">
                  <c:v>44197</c:v>
                </c:pt>
                <c:pt idx="236">
                  <c:v>44228</c:v>
                </c:pt>
                <c:pt idx="237">
                  <c:v>44256</c:v>
                </c:pt>
                <c:pt idx="238">
                  <c:v>44287</c:v>
                </c:pt>
                <c:pt idx="239">
                  <c:v>44317</c:v>
                </c:pt>
              </c:numCache>
            </c:numRef>
          </c:cat>
          <c:val>
            <c:numRef>
              <c:f>'1.b'!$J$2:$J$242</c:f>
              <c:numCache>
                <c:formatCode>General</c:formatCode>
                <c:ptCount val="241"/>
                <c:pt idx="1">
                  <c:v>0.72826669448907122</c:v>
                </c:pt>
                <c:pt idx="2">
                  <c:v>0.91156464747903998</c:v>
                </c:pt>
                <c:pt idx="3">
                  <c:v>0.97374975142551146</c:v>
                </c:pt>
                <c:pt idx="4">
                  <c:v>1.1416793633990356</c:v>
                </c:pt>
                <c:pt idx="5">
                  <c:v>1.0940900494389447</c:v>
                </c:pt>
                <c:pt idx="6">
                  <c:v>0.9556482615412486</c:v>
                </c:pt>
                <c:pt idx="7">
                  <c:v>1.0068260882821527</c:v>
                </c:pt>
                <c:pt idx="8">
                  <c:v>0.99150623169928531</c:v>
                </c:pt>
                <c:pt idx="9">
                  <c:v>1.0121014020429902</c:v>
                </c:pt>
                <c:pt idx="10">
                  <c:v>1.0584682753834882</c:v>
                </c:pt>
                <c:pt idx="11">
                  <c:v>1.3890232541130114</c:v>
                </c:pt>
                <c:pt idx="12">
                  <c:v>1.2992769490125238</c:v>
                </c:pt>
                <c:pt idx="13">
                  <c:v>1.7149238811994583</c:v>
                </c:pt>
                <c:pt idx="14">
                  <c:v>1.9209569397570938</c:v>
                </c:pt>
                <c:pt idx="15">
                  <c:v>1.845853547797325</c:v>
                </c:pt>
                <c:pt idx="16">
                  <c:v>2.3028057142513063</c:v>
                </c:pt>
                <c:pt idx="17">
                  <c:v>1.9152217092321555</c:v>
                </c:pt>
                <c:pt idx="18">
                  <c:v>1.8814886265017485</c:v>
                </c:pt>
                <c:pt idx="19">
                  <c:v>1.8780855810333759</c:v>
                </c:pt>
                <c:pt idx="20">
                  <c:v>1.5908258965246949</c:v>
                </c:pt>
                <c:pt idx="21">
                  <c:v>1.4503437456076647</c:v>
                </c:pt>
                <c:pt idx="22">
                  <c:v>1.5080192855087269</c:v>
                </c:pt>
                <c:pt idx="23">
                  <c:v>1.2328067240598417</c:v>
                </c:pt>
                <c:pt idx="24">
                  <c:v>1.2832535157216531</c:v>
                </c:pt>
                <c:pt idx="25">
                  <c:v>1.2474960704784566</c:v>
                </c:pt>
                <c:pt idx="26">
                  <c:v>1.1844651832032882</c:v>
                </c:pt>
                <c:pt idx="27">
                  <c:v>1.1691914221579343</c:v>
                </c:pt>
                <c:pt idx="28">
                  <c:v>1.1477349716701681</c:v>
                </c:pt>
                <c:pt idx="29">
                  <c:v>0.95352317555813204</c:v>
                </c:pt>
                <c:pt idx="30">
                  <c:v>1.0267812050118432</c:v>
                </c:pt>
                <c:pt idx="31">
                  <c:v>0.90718413822214217</c:v>
                </c:pt>
                <c:pt idx="32">
                  <c:v>0.86210911848040606</c:v>
                </c:pt>
                <c:pt idx="33">
                  <c:v>1.0317942975372105</c:v>
                </c:pt>
                <c:pt idx="34">
                  <c:v>1.136380322032756</c:v>
                </c:pt>
                <c:pt idx="35">
                  <c:v>1.0755405817725066</c:v>
                </c:pt>
                <c:pt idx="36">
                  <c:v>1.1450554009576408</c:v>
                </c:pt>
                <c:pt idx="37">
                  <c:v>1.1003259903617137</c:v>
                </c:pt>
                <c:pt idx="38">
                  <c:v>1.1145480346927237</c:v>
                </c:pt>
                <c:pt idx="39">
                  <c:v>1.0762847728988294</c:v>
                </c:pt>
                <c:pt idx="40">
                  <c:v>1.0751425916748463</c:v>
                </c:pt>
                <c:pt idx="41">
                  <c:v>1.0277000171993527</c:v>
                </c:pt>
                <c:pt idx="42">
                  <c:v>0.96273443823987825</c:v>
                </c:pt>
                <c:pt idx="43">
                  <c:v>0.81602384184998122</c:v>
                </c:pt>
                <c:pt idx="44">
                  <c:v>0.8681081302960072</c:v>
                </c:pt>
                <c:pt idx="45">
                  <c:v>0.86708138181795213</c:v>
                </c:pt>
                <c:pt idx="46">
                  <c:v>0.81674357630808003</c:v>
                </c:pt>
                <c:pt idx="47">
                  <c:v>0.86644751860607283</c:v>
                </c:pt>
                <c:pt idx="48">
                  <c:v>0.82434212673002938</c:v>
                </c:pt>
                <c:pt idx="49">
                  <c:v>0.89751718879286801</c:v>
                </c:pt>
                <c:pt idx="50">
                  <c:v>0.90074580471912968</c:v>
                </c:pt>
                <c:pt idx="51">
                  <c:v>0.90874233313003872</c:v>
                </c:pt>
                <c:pt idx="52">
                  <c:v>0.90844390567083977</c:v>
                </c:pt>
                <c:pt idx="53">
                  <c:v>0.96978038981807246</c:v>
                </c:pt>
                <c:pt idx="54">
                  <c:v>0.953265718694151</c:v>
                </c:pt>
                <c:pt idx="55">
                  <c:v>0.92562444055424109</c:v>
                </c:pt>
                <c:pt idx="56">
                  <c:v>0.83244423357753938</c:v>
                </c:pt>
                <c:pt idx="57">
                  <c:v>0.84579086951414884</c:v>
                </c:pt>
                <c:pt idx="58">
                  <c:v>0.86211381699695211</c:v>
                </c:pt>
                <c:pt idx="59">
                  <c:v>0.69487294202969607</c:v>
                </c:pt>
                <c:pt idx="60">
                  <c:v>0.67999568252024467</c:v>
                </c:pt>
                <c:pt idx="61">
                  <c:v>0.65501428633200931</c:v>
                </c:pt>
                <c:pt idx="62">
                  <c:v>0.64487911668344344</c:v>
                </c:pt>
                <c:pt idx="63">
                  <c:v>0.62544506154718016</c:v>
                </c:pt>
                <c:pt idx="64">
                  <c:v>0.58574925367506758</c:v>
                </c:pt>
                <c:pt idx="65">
                  <c:v>0.51449549993770083</c:v>
                </c:pt>
                <c:pt idx="66">
                  <c:v>0.52365411843794218</c:v>
                </c:pt>
                <c:pt idx="67">
                  <c:v>0.50890025477645318</c:v>
                </c:pt>
                <c:pt idx="68">
                  <c:v>0.45137625221650218</c:v>
                </c:pt>
                <c:pt idx="69">
                  <c:v>0.53911851316846338</c:v>
                </c:pt>
                <c:pt idx="70">
                  <c:v>0.53682141173329523</c:v>
                </c:pt>
                <c:pt idx="71">
                  <c:v>0.50211386412240999</c:v>
                </c:pt>
                <c:pt idx="72">
                  <c:v>0.4655203328840527</c:v>
                </c:pt>
                <c:pt idx="73">
                  <c:v>0.45225997213234886</c:v>
                </c:pt>
                <c:pt idx="74">
                  <c:v>0.34599137951394998</c:v>
                </c:pt>
                <c:pt idx="75">
                  <c:v>0.33852345264437822</c:v>
                </c:pt>
                <c:pt idx="76">
                  <c:v>0.32510044591907233</c:v>
                </c:pt>
                <c:pt idx="77">
                  <c:v>0.3773900141930403</c:v>
                </c:pt>
                <c:pt idx="78">
                  <c:v>0.38632691854613388</c:v>
                </c:pt>
                <c:pt idx="79">
                  <c:v>0.39799972971981529</c:v>
                </c:pt>
                <c:pt idx="80">
                  <c:v>0.43303871636554786</c:v>
                </c:pt>
                <c:pt idx="81">
                  <c:v>0.43547117921774048</c:v>
                </c:pt>
                <c:pt idx="82">
                  <c:v>0.44623451197579589</c:v>
                </c:pt>
                <c:pt idx="83">
                  <c:v>0.401890837767993</c:v>
                </c:pt>
                <c:pt idx="84">
                  <c:v>0.37706921637484359</c:v>
                </c:pt>
                <c:pt idx="85">
                  <c:v>0.50906046486591316</c:v>
                </c:pt>
                <c:pt idx="86">
                  <c:v>0.46550693974831248</c:v>
                </c:pt>
                <c:pt idx="87">
                  <c:v>0.44712370919946498</c:v>
                </c:pt>
                <c:pt idx="88">
                  <c:v>0.53116144300793833</c:v>
                </c:pt>
                <c:pt idx="89">
                  <c:v>0.71349444567848508</c:v>
                </c:pt>
                <c:pt idx="90">
                  <c:v>0.74986572557544195</c:v>
                </c:pt>
                <c:pt idx="91">
                  <c:v>0.68175700734666989</c:v>
                </c:pt>
                <c:pt idx="92">
                  <c:v>0.86986600891865751</c:v>
                </c:pt>
                <c:pt idx="93">
                  <c:v>1.1697409277320643</c:v>
                </c:pt>
                <c:pt idx="94">
                  <c:v>1.0467515478154905</c:v>
                </c:pt>
                <c:pt idx="95">
                  <c:v>0.80209813517045214</c:v>
                </c:pt>
                <c:pt idx="96">
                  <c:v>0.79659983955111735</c:v>
                </c:pt>
                <c:pt idx="97">
                  <c:v>0.77566087925071436</c:v>
                </c:pt>
                <c:pt idx="98">
                  <c:v>0.70431635085721234</c:v>
                </c:pt>
                <c:pt idx="99">
                  <c:v>0.61841641838895467</c:v>
                </c:pt>
                <c:pt idx="100">
                  <c:v>0.55318000317544824</c:v>
                </c:pt>
                <c:pt idx="101">
                  <c:v>0.60036558359683256</c:v>
                </c:pt>
                <c:pt idx="102">
                  <c:v>0.51835133667608957</c:v>
                </c:pt>
                <c:pt idx="103">
                  <c:v>0.45881817484114723</c:v>
                </c:pt>
                <c:pt idx="104">
                  <c:v>0.49290927674525969</c:v>
                </c:pt>
                <c:pt idx="105">
                  <c:v>0.46008523598499873</c:v>
                </c:pt>
                <c:pt idx="106">
                  <c:v>0.38406711293646212</c:v>
                </c:pt>
                <c:pt idx="107">
                  <c:v>0.3617045450006115</c:v>
                </c:pt>
                <c:pt idx="108">
                  <c:v>0.44294496576836279</c:v>
                </c:pt>
                <c:pt idx="109">
                  <c:v>0.47748897831329784</c:v>
                </c:pt>
                <c:pt idx="110">
                  <c:v>0.39034190497219151</c:v>
                </c:pt>
                <c:pt idx="111">
                  <c:v>0.47150552585606165</c:v>
                </c:pt>
                <c:pt idx="112">
                  <c:v>0.39466928679884183</c:v>
                </c:pt>
                <c:pt idx="113">
                  <c:v>0.34256218545923556</c:v>
                </c:pt>
                <c:pt idx="114">
                  <c:v>0.34454129653732662</c:v>
                </c:pt>
                <c:pt idx="115">
                  <c:v>0.3037966191451848</c:v>
                </c:pt>
                <c:pt idx="116">
                  <c:v>0.28458661755103798</c:v>
                </c:pt>
                <c:pt idx="117">
                  <c:v>0.25379211061358264</c:v>
                </c:pt>
                <c:pt idx="118">
                  <c:v>0.25637435217150334</c:v>
                </c:pt>
                <c:pt idx="119">
                  <c:v>0.22952982178529668</c:v>
                </c:pt>
                <c:pt idx="120">
                  <c:v>0.24438606636009591</c:v>
                </c:pt>
                <c:pt idx="121">
                  <c:v>0.23834985018912513</c:v>
                </c:pt>
                <c:pt idx="122">
                  <c:v>0.27287698995364934</c:v>
                </c:pt>
                <c:pt idx="123">
                  <c:v>0.33605911650343451</c:v>
                </c:pt>
                <c:pt idx="124">
                  <c:v>0.36856164562049915</c:v>
                </c:pt>
                <c:pt idx="125">
                  <c:v>0.29458604170434355</c:v>
                </c:pt>
                <c:pt idx="126">
                  <c:v>0.30307044533541383</c:v>
                </c:pt>
                <c:pt idx="127">
                  <c:v>0.31345737443580945</c:v>
                </c:pt>
                <c:pt idx="128">
                  <c:v>0.26147701271513857</c:v>
                </c:pt>
                <c:pt idx="129">
                  <c:v>0.22513812279570508</c:v>
                </c:pt>
                <c:pt idx="130">
                  <c:v>0.22128833417128102</c:v>
                </c:pt>
                <c:pt idx="131">
                  <c:v>0.22248579698976464</c:v>
                </c:pt>
                <c:pt idx="132">
                  <c:v>0.25851675432182214</c:v>
                </c:pt>
                <c:pt idx="133">
                  <c:v>0.22941509891555312</c:v>
                </c:pt>
                <c:pt idx="134">
                  <c:v>0.22608647830353171</c:v>
                </c:pt>
                <c:pt idx="135">
                  <c:v>0.2049034467276421</c:v>
                </c:pt>
                <c:pt idx="136">
                  <c:v>0.19510509435610895</c:v>
                </c:pt>
                <c:pt idx="137">
                  <c:v>0.18537282675932065</c:v>
                </c:pt>
                <c:pt idx="138">
                  <c:v>0.18169900681129125</c:v>
                </c:pt>
                <c:pt idx="139">
                  <c:v>0.17508355707376408</c:v>
                </c:pt>
                <c:pt idx="140">
                  <c:v>0.16017741161108651</c:v>
                </c:pt>
                <c:pt idx="141">
                  <c:v>0.1490108709515843</c:v>
                </c:pt>
                <c:pt idx="142">
                  <c:v>0.13663723034009911</c:v>
                </c:pt>
                <c:pt idx="143">
                  <c:v>0.14165029861780601</c:v>
                </c:pt>
                <c:pt idx="144">
                  <c:v>0.1397286471078942</c:v>
                </c:pt>
                <c:pt idx="145">
                  <c:v>0.13667953278328077</c:v>
                </c:pt>
                <c:pt idx="146">
                  <c:v>0.11169090879971826</c:v>
                </c:pt>
                <c:pt idx="147">
                  <c:v>0.12500955689864521</c:v>
                </c:pt>
                <c:pt idx="148">
                  <c:v>0.10779219130134232</c:v>
                </c:pt>
                <c:pt idx="149">
                  <c:v>0.10260308977975584</c:v>
                </c:pt>
                <c:pt idx="150">
                  <c:v>9.4330603979661268E-2</c:v>
                </c:pt>
                <c:pt idx="151">
                  <c:v>8.7415095305206969E-2</c:v>
                </c:pt>
                <c:pt idx="152">
                  <c:v>8.3130784844340694E-2</c:v>
                </c:pt>
                <c:pt idx="153">
                  <c:v>8.6061934230557496E-2</c:v>
                </c:pt>
                <c:pt idx="154">
                  <c:v>8.8315528350987743E-2</c:v>
                </c:pt>
                <c:pt idx="155">
                  <c:v>8.392185940826967E-2</c:v>
                </c:pt>
                <c:pt idx="156">
                  <c:v>8.4622198835067969E-2</c:v>
                </c:pt>
                <c:pt idx="157">
                  <c:v>8.2155221668393896E-2</c:v>
                </c:pt>
                <c:pt idx="158">
                  <c:v>8.8024526701324074E-2</c:v>
                </c:pt>
                <c:pt idx="159">
                  <c:v>8.4476251577748879E-2</c:v>
                </c:pt>
                <c:pt idx="160">
                  <c:v>8.765406115338352E-2</c:v>
                </c:pt>
                <c:pt idx="161">
                  <c:v>8.3154520115141267E-2</c:v>
                </c:pt>
                <c:pt idx="162">
                  <c:v>7.8590918630968093E-2</c:v>
                </c:pt>
                <c:pt idx="163">
                  <c:v>7.4542325443526861E-2</c:v>
                </c:pt>
                <c:pt idx="164">
                  <c:v>8.2688058091608854E-2</c:v>
                </c:pt>
                <c:pt idx="165">
                  <c:v>6.9162684236948935E-2</c:v>
                </c:pt>
                <c:pt idx="166">
                  <c:v>7.5217579675054311E-2</c:v>
                </c:pt>
                <c:pt idx="167">
                  <c:v>7.4590031344654251E-2</c:v>
                </c:pt>
                <c:pt idx="168">
                  <c:v>7.1754135031348046E-2</c:v>
                </c:pt>
                <c:pt idx="169">
                  <c:v>7.2376381005427148E-2</c:v>
                </c:pt>
                <c:pt idx="170">
                  <c:v>7.3479424657992176E-2</c:v>
                </c:pt>
                <c:pt idx="171">
                  <c:v>8.9296299732102069E-2</c:v>
                </c:pt>
                <c:pt idx="172">
                  <c:v>8.9528028456387715E-2</c:v>
                </c:pt>
                <c:pt idx="173">
                  <c:v>7.3840650328353283E-2</c:v>
                </c:pt>
                <c:pt idx="174">
                  <c:v>7.7032283049370029E-2</c:v>
                </c:pt>
                <c:pt idx="175">
                  <c:v>8.5081249235579678E-2</c:v>
                </c:pt>
                <c:pt idx="176">
                  <c:v>9.1860814334226604E-2</c:v>
                </c:pt>
                <c:pt idx="177">
                  <c:v>8.2051220429384938E-2</c:v>
                </c:pt>
                <c:pt idx="178">
                  <c:v>7.3551128699241464E-2</c:v>
                </c:pt>
                <c:pt idx="179">
                  <c:v>7.2256379143301255E-2</c:v>
                </c:pt>
                <c:pt idx="180">
                  <c:v>6.9756290798315038E-2</c:v>
                </c:pt>
                <c:pt idx="181">
                  <c:v>6.607301003149918E-2</c:v>
                </c:pt>
                <c:pt idx="182">
                  <c:v>6.1313465291944182E-2</c:v>
                </c:pt>
                <c:pt idx="183">
                  <c:v>6.4020647829798272E-2</c:v>
                </c:pt>
                <c:pt idx="184">
                  <c:v>6.3865688771422083E-2</c:v>
                </c:pt>
                <c:pt idx="185">
                  <c:v>7.0328965747892311E-2</c:v>
                </c:pt>
                <c:pt idx="186">
                  <c:v>5.7507763268037249E-2</c:v>
                </c:pt>
                <c:pt idx="187">
                  <c:v>5.7231181587023922E-2</c:v>
                </c:pt>
                <c:pt idx="188">
                  <c:v>5.0129219198998792E-2</c:v>
                </c:pt>
                <c:pt idx="189">
                  <c:v>4.9938983738753273E-2</c:v>
                </c:pt>
                <c:pt idx="190">
                  <c:v>4.9531218809331153E-2</c:v>
                </c:pt>
                <c:pt idx="191">
                  <c:v>4.5252295797969917E-2</c:v>
                </c:pt>
                <c:pt idx="192">
                  <c:v>4.0855936092770592E-2</c:v>
                </c:pt>
                <c:pt idx="193">
                  <c:v>4.4621790761278916E-2</c:v>
                </c:pt>
                <c:pt idx="194">
                  <c:v>4.2705639698390363E-2</c:v>
                </c:pt>
                <c:pt idx="195">
                  <c:v>4.2290936082268443E-2</c:v>
                </c:pt>
                <c:pt idx="196">
                  <c:v>4.5941662232294213E-2</c:v>
                </c:pt>
                <c:pt idx="197">
                  <c:v>4.9019032122595077E-2</c:v>
                </c:pt>
                <c:pt idx="198">
                  <c:v>4.5746283837114425E-2</c:v>
                </c:pt>
                <c:pt idx="199">
                  <c:v>4.0463643728686792E-2</c:v>
                </c:pt>
                <c:pt idx="200">
                  <c:v>3.5530678205785426E-2</c:v>
                </c:pt>
                <c:pt idx="201">
                  <c:v>4.3921759001303032E-2</c:v>
                </c:pt>
                <c:pt idx="202">
                  <c:v>4.9319173161057446E-2</c:v>
                </c:pt>
                <c:pt idx="203">
                  <c:v>5.6614837835409784E-2</c:v>
                </c:pt>
                <c:pt idx="204">
                  <c:v>5.4763005590656035E-2</c:v>
                </c:pt>
                <c:pt idx="205">
                  <c:v>5.1572313489156182E-2</c:v>
                </c:pt>
                <c:pt idx="206">
                  <c:v>4.374742064921941E-2</c:v>
                </c:pt>
                <c:pt idx="207">
                  <c:v>4.2453671868483353E-2</c:v>
                </c:pt>
                <c:pt idx="208">
                  <c:v>4.2737600954891965E-2</c:v>
                </c:pt>
                <c:pt idx="209">
                  <c:v>4.2859801676919725E-2</c:v>
                </c:pt>
                <c:pt idx="210">
                  <c:v>4.1748221550688622E-2</c:v>
                </c:pt>
                <c:pt idx="211">
                  <c:v>5.4297901633370463E-2</c:v>
                </c:pt>
                <c:pt idx="212">
                  <c:v>4.582811950851693E-2</c:v>
                </c:pt>
                <c:pt idx="213">
                  <c:v>4.0928588597026458E-2</c:v>
                </c:pt>
                <c:pt idx="214">
                  <c:v>3.8441930572468398E-2</c:v>
                </c:pt>
                <c:pt idx="215">
                  <c:v>3.2132507838884945E-2</c:v>
                </c:pt>
                <c:pt idx="216">
                  <c:v>3.7550932613401027E-2</c:v>
                </c:pt>
                <c:pt idx="217">
                  <c:v>3.4945778285154501E-2</c:v>
                </c:pt>
                <c:pt idx="218">
                  <c:v>3.3582134087890195E-2</c:v>
                </c:pt>
                <c:pt idx="219">
                  <c:v>3.280809369086566E-2</c:v>
                </c:pt>
                <c:pt idx="220">
                  <c:v>3.0891605925079186E-2</c:v>
                </c:pt>
                <c:pt idx="221">
                  <c:v>3.0222445615575352E-2</c:v>
                </c:pt>
                <c:pt idx="222">
                  <c:v>2.9922436209188469E-2</c:v>
                </c:pt>
                <c:pt idx="223">
                  <c:v>2.8857062130435183E-2</c:v>
                </c:pt>
                <c:pt idx="224">
                  <c:v>3.047818631770707E-2</c:v>
                </c:pt>
                <c:pt idx="225">
                  <c:v>3.6325992844740106E-2</c:v>
                </c:pt>
                <c:pt idx="226">
                  <c:v>5.5138507876192282E-2</c:v>
                </c:pt>
                <c:pt idx="227">
                  <c:v>4.53573986411707E-2</c:v>
                </c:pt>
                <c:pt idx="228">
                  <c:v>4.1867532014847837E-2</c:v>
                </c:pt>
                <c:pt idx="229">
                  <c:v>4.3443916292804682E-2</c:v>
                </c:pt>
                <c:pt idx="230">
                  <c:v>3.8226837920532802E-2</c:v>
                </c:pt>
                <c:pt idx="231">
                  <c:v>3.439257061296732E-2</c:v>
                </c:pt>
                <c:pt idx="232">
                  <c:v>3.3251130003974699E-2</c:v>
                </c:pt>
                <c:pt idx="233">
                  <c:v>3.9188306302925822E-2</c:v>
                </c:pt>
                <c:pt idx="234">
                  <c:v>2.6611380316942847E-2</c:v>
                </c:pt>
                <c:pt idx="235">
                  <c:v>2.4731377723753438E-2</c:v>
                </c:pt>
                <c:pt idx="236">
                  <c:v>2.7612931721918078E-2</c:v>
                </c:pt>
                <c:pt idx="237">
                  <c:v>2.4081543316376935E-2</c:v>
                </c:pt>
                <c:pt idx="238">
                  <c:v>2.2463947176626888E-2</c:v>
                </c:pt>
                <c:pt idx="239">
                  <c:v>2.0631935305390623E-2</c:v>
                </c:pt>
                <c:pt idx="240">
                  <c:v>1.9297503819711723E-2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0E-41C8-B682-5CB517885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927000"/>
        <c:axId val="62292372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'1.b'!$I$1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'1.b'!$A$3:$A$242</c15:sqref>
                        </c15:formulaRef>
                      </c:ext>
                    </c:extLst>
                    <c:numCache>
                      <c:formatCode>yyyy\-mm\-dd\ hh:mm:ss</c:formatCode>
                      <c:ptCount val="240"/>
                      <c:pt idx="0">
                        <c:v>37043</c:v>
                      </c:pt>
                      <c:pt idx="1">
                        <c:v>37073</c:v>
                      </c:pt>
                      <c:pt idx="2">
                        <c:v>37104</c:v>
                      </c:pt>
                      <c:pt idx="3">
                        <c:v>37135</c:v>
                      </c:pt>
                      <c:pt idx="4">
                        <c:v>37165</c:v>
                      </c:pt>
                      <c:pt idx="5">
                        <c:v>37196</c:v>
                      </c:pt>
                      <c:pt idx="6">
                        <c:v>37226</c:v>
                      </c:pt>
                      <c:pt idx="7">
                        <c:v>37257</c:v>
                      </c:pt>
                      <c:pt idx="8">
                        <c:v>37288</c:v>
                      </c:pt>
                      <c:pt idx="9">
                        <c:v>37316</c:v>
                      </c:pt>
                      <c:pt idx="10">
                        <c:v>37347</c:v>
                      </c:pt>
                      <c:pt idx="11">
                        <c:v>37377</c:v>
                      </c:pt>
                      <c:pt idx="12">
                        <c:v>37408</c:v>
                      </c:pt>
                      <c:pt idx="13">
                        <c:v>37438</c:v>
                      </c:pt>
                      <c:pt idx="14">
                        <c:v>37469</c:v>
                      </c:pt>
                      <c:pt idx="15">
                        <c:v>37500</c:v>
                      </c:pt>
                      <c:pt idx="16">
                        <c:v>37530</c:v>
                      </c:pt>
                      <c:pt idx="17">
                        <c:v>37561</c:v>
                      </c:pt>
                      <c:pt idx="18">
                        <c:v>37591</c:v>
                      </c:pt>
                      <c:pt idx="19">
                        <c:v>37622</c:v>
                      </c:pt>
                      <c:pt idx="20">
                        <c:v>37653</c:v>
                      </c:pt>
                      <c:pt idx="21">
                        <c:v>37681</c:v>
                      </c:pt>
                      <c:pt idx="22">
                        <c:v>37712</c:v>
                      </c:pt>
                      <c:pt idx="23">
                        <c:v>37742</c:v>
                      </c:pt>
                      <c:pt idx="24">
                        <c:v>37773</c:v>
                      </c:pt>
                      <c:pt idx="25">
                        <c:v>37803</c:v>
                      </c:pt>
                      <c:pt idx="26">
                        <c:v>37834</c:v>
                      </c:pt>
                      <c:pt idx="27">
                        <c:v>37865</c:v>
                      </c:pt>
                      <c:pt idx="28">
                        <c:v>37895</c:v>
                      </c:pt>
                      <c:pt idx="29">
                        <c:v>37926</c:v>
                      </c:pt>
                      <c:pt idx="30">
                        <c:v>37956</c:v>
                      </c:pt>
                      <c:pt idx="31">
                        <c:v>37987</c:v>
                      </c:pt>
                      <c:pt idx="32">
                        <c:v>38018</c:v>
                      </c:pt>
                      <c:pt idx="33">
                        <c:v>38047</c:v>
                      </c:pt>
                      <c:pt idx="34">
                        <c:v>38078</c:v>
                      </c:pt>
                      <c:pt idx="35">
                        <c:v>38108</c:v>
                      </c:pt>
                      <c:pt idx="36">
                        <c:v>38139</c:v>
                      </c:pt>
                      <c:pt idx="37">
                        <c:v>38169</c:v>
                      </c:pt>
                      <c:pt idx="38">
                        <c:v>38200</c:v>
                      </c:pt>
                      <c:pt idx="39">
                        <c:v>38231</c:v>
                      </c:pt>
                      <c:pt idx="40">
                        <c:v>38261</c:v>
                      </c:pt>
                      <c:pt idx="41">
                        <c:v>38292</c:v>
                      </c:pt>
                      <c:pt idx="42">
                        <c:v>38322</c:v>
                      </c:pt>
                      <c:pt idx="43">
                        <c:v>38353</c:v>
                      </c:pt>
                      <c:pt idx="44">
                        <c:v>38384</c:v>
                      </c:pt>
                      <c:pt idx="45">
                        <c:v>38412</c:v>
                      </c:pt>
                      <c:pt idx="46">
                        <c:v>38443</c:v>
                      </c:pt>
                      <c:pt idx="47">
                        <c:v>38473</c:v>
                      </c:pt>
                      <c:pt idx="48">
                        <c:v>38504</c:v>
                      </c:pt>
                      <c:pt idx="49">
                        <c:v>38534</c:v>
                      </c:pt>
                      <c:pt idx="50">
                        <c:v>38565</c:v>
                      </c:pt>
                      <c:pt idx="51">
                        <c:v>38596</c:v>
                      </c:pt>
                      <c:pt idx="52">
                        <c:v>38626</c:v>
                      </c:pt>
                      <c:pt idx="53">
                        <c:v>38657</c:v>
                      </c:pt>
                      <c:pt idx="54">
                        <c:v>38687</c:v>
                      </c:pt>
                      <c:pt idx="55">
                        <c:v>38718</c:v>
                      </c:pt>
                      <c:pt idx="56">
                        <c:v>38749</c:v>
                      </c:pt>
                      <c:pt idx="57">
                        <c:v>38777</c:v>
                      </c:pt>
                      <c:pt idx="58">
                        <c:v>38808</c:v>
                      </c:pt>
                      <c:pt idx="59">
                        <c:v>38838</c:v>
                      </c:pt>
                      <c:pt idx="60">
                        <c:v>38869</c:v>
                      </c:pt>
                      <c:pt idx="61">
                        <c:v>38899</c:v>
                      </c:pt>
                      <c:pt idx="62">
                        <c:v>38930</c:v>
                      </c:pt>
                      <c:pt idx="63">
                        <c:v>38961</c:v>
                      </c:pt>
                      <c:pt idx="64">
                        <c:v>38991</c:v>
                      </c:pt>
                      <c:pt idx="65">
                        <c:v>39022</c:v>
                      </c:pt>
                      <c:pt idx="66">
                        <c:v>39052</c:v>
                      </c:pt>
                      <c:pt idx="67">
                        <c:v>39083</c:v>
                      </c:pt>
                      <c:pt idx="68">
                        <c:v>39114</c:v>
                      </c:pt>
                      <c:pt idx="69">
                        <c:v>39142</c:v>
                      </c:pt>
                      <c:pt idx="70">
                        <c:v>39173</c:v>
                      </c:pt>
                      <c:pt idx="71">
                        <c:v>39203</c:v>
                      </c:pt>
                      <c:pt idx="72">
                        <c:v>39234</c:v>
                      </c:pt>
                      <c:pt idx="73">
                        <c:v>39264</c:v>
                      </c:pt>
                      <c:pt idx="74">
                        <c:v>39295</c:v>
                      </c:pt>
                      <c:pt idx="75">
                        <c:v>39326</c:v>
                      </c:pt>
                      <c:pt idx="76">
                        <c:v>39356</c:v>
                      </c:pt>
                      <c:pt idx="77">
                        <c:v>39387</c:v>
                      </c:pt>
                      <c:pt idx="78">
                        <c:v>39417</c:v>
                      </c:pt>
                      <c:pt idx="79">
                        <c:v>39448</c:v>
                      </c:pt>
                      <c:pt idx="80">
                        <c:v>39479</c:v>
                      </c:pt>
                      <c:pt idx="81">
                        <c:v>39508</c:v>
                      </c:pt>
                      <c:pt idx="82">
                        <c:v>39539</c:v>
                      </c:pt>
                      <c:pt idx="83">
                        <c:v>39569</c:v>
                      </c:pt>
                      <c:pt idx="84">
                        <c:v>39600</c:v>
                      </c:pt>
                      <c:pt idx="85">
                        <c:v>39630</c:v>
                      </c:pt>
                      <c:pt idx="86">
                        <c:v>39661</c:v>
                      </c:pt>
                      <c:pt idx="87">
                        <c:v>39692</c:v>
                      </c:pt>
                      <c:pt idx="88">
                        <c:v>39722</c:v>
                      </c:pt>
                      <c:pt idx="89">
                        <c:v>39753</c:v>
                      </c:pt>
                      <c:pt idx="90">
                        <c:v>39783</c:v>
                      </c:pt>
                      <c:pt idx="91">
                        <c:v>39814</c:v>
                      </c:pt>
                      <c:pt idx="92">
                        <c:v>39845</c:v>
                      </c:pt>
                      <c:pt idx="93">
                        <c:v>39873</c:v>
                      </c:pt>
                      <c:pt idx="94">
                        <c:v>39904</c:v>
                      </c:pt>
                      <c:pt idx="95">
                        <c:v>39934</c:v>
                      </c:pt>
                      <c:pt idx="96">
                        <c:v>39965</c:v>
                      </c:pt>
                      <c:pt idx="97">
                        <c:v>39995</c:v>
                      </c:pt>
                      <c:pt idx="98">
                        <c:v>40026</c:v>
                      </c:pt>
                      <c:pt idx="99">
                        <c:v>40057</c:v>
                      </c:pt>
                      <c:pt idx="100">
                        <c:v>40087</c:v>
                      </c:pt>
                      <c:pt idx="101">
                        <c:v>40118</c:v>
                      </c:pt>
                      <c:pt idx="102">
                        <c:v>40148</c:v>
                      </c:pt>
                      <c:pt idx="103">
                        <c:v>40179</c:v>
                      </c:pt>
                      <c:pt idx="104">
                        <c:v>40210</c:v>
                      </c:pt>
                      <c:pt idx="105">
                        <c:v>40238</c:v>
                      </c:pt>
                      <c:pt idx="106">
                        <c:v>40269</c:v>
                      </c:pt>
                      <c:pt idx="107">
                        <c:v>40299</c:v>
                      </c:pt>
                      <c:pt idx="108">
                        <c:v>40330</c:v>
                      </c:pt>
                      <c:pt idx="109">
                        <c:v>40360</c:v>
                      </c:pt>
                      <c:pt idx="110">
                        <c:v>40391</c:v>
                      </c:pt>
                      <c:pt idx="111">
                        <c:v>40422</c:v>
                      </c:pt>
                      <c:pt idx="112">
                        <c:v>40452</c:v>
                      </c:pt>
                      <c:pt idx="113">
                        <c:v>40483</c:v>
                      </c:pt>
                      <c:pt idx="114">
                        <c:v>40513</c:v>
                      </c:pt>
                      <c:pt idx="115">
                        <c:v>40544</c:v>
                      </c:pt>
                      <c:pt idx="116">
                        <c:v>40575</c:v>
                      </c:pt>
                      <c:pt idx="117">
                        <c:v>40603</c:v>
                      </c:pt>
                      <c:pt idx="118">
                        <c:v>40634</c:v>
                      </c:pt>
                      <c:pt idx="119">
                        <c:v>40664</c:v>
                      </c:pt>
                      <c:pt idx="120">
                        <c:v>40695</c:v>
                      </c:pt>
                      <c:pt idx="121">
                        <c:v>40725</c:v>
                      </c:pt>
                      <c:pt idx="122">
                        <c:v>40756</c:v>
                      </c:pt>
                      <c:pt idx="123">
                        <c:v>40787</c:v>
                      </c:pt>
                      <c:pt idx="124">
                        <c:v>40817</c:v>
                      </c:pt>
                      <c:pt idx="125">
                        <c:v>40848</c:v>
                      </c:pt>
                      <c:pt idx="126">
                        <c:v>40878</c:v>
                      </c:pt>
                      <c:pt idx="127">
                        <c:v>40909</c:v>
                      </c:pt>
                      <c:pt idx="128">
                        <c:v>40940</c:v>
                      </c:pt>
                      <c:pt idx="129">
                        <c:v>40969</c:v>
                      </c:pt>
                      <c:pt idx="130">
                        <c:v>41000</c:v>
                      </c:pt>
                      <c:pt idx="131">
                        <c:v>41030</c:v>
                      </c:pt>
                      <c:pt idx="132">
                        <c:v>41061</c:v>
                      </c:pt>
                      <c:pt idx="133">
                        <c:v>41091</c:v>
                      </c:pt>
                      <c:pt idx="134">
                        <c:v>41122</c:v>
                      </c:pt>
                      <c:pt idx="135">
                        <c:v>41153</c:v>
                      </c:pt>
                      <c:pt idx="136">
                        <c:v>41183</c:v>
                      </c:pt>
                      <c:pt idx="137">
                        <c:v>41214</c:v>
                      </c:pt>
                      <c:pt idx="138">
                        <c:v>41244</c:v>
                      </c:pt>
                      <c:pt idx="139">
                        <c:v>41275</c:v>
                      </c:pt>
                      <c:pt idx="140">
                        <c:v>41306</c:v>
                      </c:pt>
                      <c:pt idx="141">
                        <c:v>41334</c:v>
                      </c:pt>
                      <c:pt idx="142">
                        <c:v>41365</c:v>
                      </c:pt>
                      <c:pt idx="143">
                        <c:v>41395</c:v>
                      </c:pt>
                      <c:pt idx="144">
                        <c:v>41426</c:v>
                      </c:pt>
                      <c:pt idx="145">
                        <c:v>41456</c:v>
                      </c:pt>
                      <c:pt idx="146">
                        <c:v>41487</c:v>
                      </c:pt>
                      <c:pt idx="147">
                        <c:v>41518</c:v>
                      </c:pt>
                      <c:pt idx="148">
                        <c:v>41548</c:v>
                      </c:pt>
                      <c:pt idx="149">
                        <c:v>41579</c:v>
                      </c:pt>
                      <c:pt idx="150">
                        <c:v>41609</c:v>
                      </c:pt>
                      <c:pt idx="151">
                        <c:v>41640</c:v>
                      </c:pt>
                      <c:pt idx="152">
                        <c:v>41671</c:v>
                      </c:pt>
                      <c:pt idx="153">
                        <c:v>41699</c:v>
                      </c:pt>
                      <c:pt idx="154">
                        <c:v>41730</c:v>
                      </c:pt>
                      <c:pt idx="155">
                        <c:v>41760</c:v>
                      </c:pt>
                      <c:pt idx="156">
                        <c:v>41791</c:v>
                      </c:pt>
                      <c:pt idx="157">
                        <c:v>41821</c:v>
                      </c:pt>
                      <c:pt idx="158">
                        <c:v>41852</c:v>
                      </c:pt>
                      <c:pt idx="159">
                        <c:v>41883</c:v>
                      </c:pt>
                      <c:pt idx="160">
                        <c:v>41913</c:v>
                      </c:pt>
                      <c:pt idx="161">
                        <c:v>41944</c:v>
                      </c:pt>
                      <c:pt idx="162">
                        <c:v>41974</c:v>
                      </c:pt>
                      <c:pt idx="163">
                        <c:v>42005</c:v>
                      </c:pt>
                      <c:pt idx="164">
                        <c:v>42036</c:v>
                      </c:pt>
                      <c:pt idx="165">
                        <c:v>42064</c:v>
                      </c:pt>
                      <c:pt idx="166">
                        <c:v>42095</c:v>
                      </c:pt>
                      <c:pt idx="167">
                        <c:v>42125</c:v>
                      </c:pt>
                      <c:pt idx="168">
                        <c:v>42156</c:v>
                      </c:pt>
                      <c:pt idx="169">
                        <c:v>42186</c:v>
                      </c:pt>
                      <c:pt idx="170">
                        <c:v>42217</c:v>
                      </c:pt>
                      <c:pt idx="171">
                        <c:v>42248</c:v>
                      </c:pt>
                      <c:pt idx="172">
                        <c:v>42278</c:v>
                      </c:pt>
                      <c:pt idx="173">
                        <c:v>42309</c:v>
                      </c:pt>
                      <c:pt idx="174">
                        <c:v>42339</c:v>
                      </c:pt>
                      <c:pt idx="175">
                        <c:v>42370</c:v>
                      </c:pt>
                      <c:pt idx="176">
                        <c:v>42401</c:v>
                      </c:pt>
                      <c:pt idx="177">
                        <c:v>42430</c:v>
                      </c:pt>
                      <c:pt idx="178">
                        <c:v>42461</c:v>
                      </c:pt>
                      <c:pt idx="179">
                        <c:v>42491</c:v>
                      </c:pt>
                      <c:pt idx="180">
                        <c:v>42522</c:v>
                      </c:pt>
                      <c:pt idx="181">
                        <c:v>42552</c:v>
                      </c:pt>
                      <c:pt idx="182">
                        <c:v>42583</c:v>
                      </c:pt>
                      <c:pt idx="183">
                        <c:v>42614</c:v>
                      </c:pt>
                      <c:pt idx="184">
                        <c:v>42644</c:v>
                      </c:pt>
                      <c:pt idx="185">
                        <c:v>42675</c:v>
                      </c:pt>
                      <c:pt idx="186">
                        <c:v>42705</c:v>
                      </c:pt>
                      <c:pt idx="187">
                        <c:v>42736</c:v>
                      </c:pt>
                      <c:pt idx="188">
                        <c:v>42767</c:v>
                      </c:pt>
                      <c:pt idx="189">
                        <c:v>42795</c:v>
                      </c:pt>
                      <c:pt idx="190">
                        <c:v>42826</c:v>
                      </c:pt>
                      <c:pt idx="191">
                        <c:v>42856</c:v>
                      </c:pt>
                      <c:pt idx="192">
                        <c:v>42887</c:v>
                      </c:pt>
                      <c:pt idx="193">
                        <c:v>42917</c:v>
                      </c:pt>
                      <c:pt idx="194">
                        <c:v>42948</c:v>
                      </c:pt>
                      <c:pt idx="195">
                        <c:v>42979</c:v>
                      </c:pt>
                      <c:pt idx="196">
                        <c:v>43009</c:v>
                      </c:pt>
                      <c:pt idx="197">
                        <c:v>43040</c:v>
                      </c:pt>
                      <c:pt idx="198">
                        <c:v>43070</c:v>
                      </c:pt>
                      <c:pt idx="199">
                        <c:v>43101</c:v>
                      </c:pt>
                      <c:pt idx="200">
                        <c:v>43132</c:v>
                      </c:pt>
                      <c:pt idx="201">
                        <c:v>43160</c:v>
                      </c:pt>
                      <c:pt idx="202">
                        <c:v>43191</c:v>
                      </c:pt>
                      <c:pt idx="203">
                        <c:v>43221</c:v>
                      </c:pt>
                      <c:pt idx="204">
                        <c:v>43252</c:v>
                      </c:pt>
                      <c:pt idx="205">
                        <c:v>43282</c:v>
                      </c:pt>
                      <c:pt idx="206">
                        <c:v>43313</c:v>
                      </c:pt>
                      <c:pt idx="207">
                        <c:v>43344</c:v>
                      </c:pt>
                      <c:pt idx="208">
                        <c:v>43374</c:v>
                      </c:pt>
                      <c:pt idx="209">
                        <c:v>43405</c:v>
                      </c:pt>
                      <c:pt idx="210">
                        <c:v>43435</c:v>
                      </c:pt>
                      <c:pt idx="211">
                        <c:v>43466</c:v>
                      </c:pt>
                      <c:pt idx="212">
                        <c:v>43497</c:v>
                      </c:pt>
                      <c:pt idx="213">
                        <c:v>43525</c:v>
                      </c:pt>
                      <c:pt idx="214">
                        <c:v>43556</c:v>
                      </c:pt>
                      <c:pt idx="215">
                        <c:v>43586</c:v>
                      </c:pt>
                      <c:pt idx="216">
                        <c:v>43617</c:v>
                      </c:pt>
                      <c:pt idx="217">
                        <c:v>43647</c:v>
                      </c:pt>
                      <c:pt idx="218">
                        <c:v>43678</c:v>
                      </c:pt>
                      <c:pt idx="219">
                        <c:v>43709</c:v>
                      </c:pt>
                      <c:pt idx="220">
                        <c:v>43739</c:v>
                      </c:pt>
                      <c:pt idx="221">
                        <c:v>43770</c:v>
                      </c:pt>
                      <c:pt idx="222">
                        <c:v>43800</c:v>
                      </c:pt>
                      <c:pt idx="223">
                        <c:v>43831</c:v>
                      </c:pt>
                      <c:pt idx="224">
                        <c:v>43862</c:v>
                      </c:pt>
                      <c:pt idx="225">
                        <c:v>43891</c:v>
                      </c:pt>
                      <c:pt idx="226">
                        <c:v>43922</c:v>
                      </c:pt>
                      <c:pt idx="227">
                        <c:v>43952</c:v>
                      </c:pt>
                      <c:pt idx="228">
                        <c:v>43983</c:v>
                      </c:pt>
                      <c:pt idx="229">
                        <c:v>44013</c:v>
                      </c:pt>
                      <c:pt idx="230">
                        <c:v>44044</c:v>
                      </c:pt>
                      <c:pt idx="231">
                        <c:v>44075</c:v>
                      </c:pt>
                      <c:pt idx="232">
                        <c:v>44105</c:v>
                      </c:pt>
                      <c:pt idx="233">
                        <c:v>44136</c:v>
                      </c:pt>
                      <c:pt idx="234">
                        <c:v>44166</c:v>
                      </c:pt>
                      <c:pt idx="235">
                        <c:v>44197</c:v>
                      </c:pt>
                      <c:pt idx="236">
                        <c:v>44228</c:v>
                      </c:pt>
                      <c:pt idx="237">
                        <c:v>44256</c:v>
                      </c:pt>
                      <c:pt idx="238">
                        <c:v>44287</c:v>
                      </c:pt>
                      <c:pt idx="239">
                        <c:v>44317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'1.b'!$I$2:$I$242</c15:sqref>
                        </c15:formulaRef>
                      </c:ext>
                    </c:extLst>
                    <c:numCache>
                      <c:formatCode>General</c:formatCode>
                      <c:ptCount val="241"/>
                      <c:pt idx="1">
                        <c:v>3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3</c:v>
                      </c:pt>
                      <c:pt idx="15">
                        <c:v>3</c:v>
                      </c:pt>
                      <c:pt idx="16">
                        <c:v>3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3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3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3</c:v>
                      </c:pt>
                      <c:pt idx="26">
                        <c:v>3</c:v>
                      </c:pt>
                      <c:pt idx="27">
                        <c:v>3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3</c:v>
                      </c:pt>
                      <c:pt idx="34">
                        <c:v>3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3</c:v>
                      </c:pt>
                      <c:pt idx="61">
                        <c:v>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3</c:v>
                      </c:pt>
                      <c:pt idx="67">
                        <c:v>3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4</c:v>
                      </c:pt>
                      <c:pt idx="75">
                        <c:v>4</c:v>
                      </c:pt>
                      <c:pt idx="76">
                        <c:v>4</c:v>
                      </c:pt>
                      <c:pt idx="77">
                        <c:v>4</c:v>
                      </c:pt>
                      <c:pt idx="78">
                        <c:v>4</c:v>
                      </c:pt>
                      <c:pt idx="79">
                        <c:v>4</c:v>
                      </c:pt>
                      <c:pt idx="80">
                        <c:v>4</c:v>
                      </c:pt>
                      <c:pt idx="81">
                        <c:v>4</c:v>
                      </c:pt>
                      <c:pt idx="82">
                        <c:v>4</c:v>
                      </c:pt>
                      <c:pt idx="83">
                        <c:v>4</c:v>
                      </c:pt>
                      <c:pt idx="84">
                        <c:v>4</c:v>
                      </c:pt>
                      <c:pt idx="85">
                        <c:v>4</c:v>
                      </c:pt>
                      <c:pt idx="86">
                        <c:v>4</c:v>
                      </c:pt>
                      <c:pt idx="87">
                        <c:v>4</c:v>
                      </c:pt>
                      <c:pt idx="88">
                        <c:v>4</c:v>
                      </c:pt>
                      <c:pt idx="89">
                        <c:v>4</c:v>
                      </c:pt>
                      <c:pt idx="90">
                        <c:v>4</c:v>
                      </c:pt>
                      <c:pt idx="91">
                        <c:v>4</c:v>
                      </c:pt>
                      <c:pt idx="92">
                        <c:v>4</c:v>
                      </c:pt>
                      <c:pt idx="93">
                        <c:v>4</c:v>
                      </c:pt>
                      <c:pt idx="94">
                        <c:v>4</c:v>
                      </c:pt>
                      <c:pt idx="95">
                        <c:v>4</c:v>
                      </c:pt>
                      <c:pt idx="96">
                        <c:v>4</c:v>
                      </c:pt>
                      <c:pt idx="97">
                        <c:v>4</c:v>
                      </c:pt>
                      <c:pt idx="98">
                        <c:v>4</c:v>
                      </c:pt>
                      <c:pt idx="99">
                        <c:v>4</c:v>
                      </c:pt>
                      <c:pt idx="100">
                        <c:v>4</c:v>
                      </c:pt>
                      <c:pt idx="101">
                        <c:v>4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4</c:v>
                      </c:pt>
                      <c:pt idx="105">
                        <c:v>4</c:v>
                      </c:pt>
                      <c:pt idx="106">
                        <c:v>4</c:v>
                      </c:pt>
                      <c:pt idx="107">
                        <c:v>4</c:v>
                      </c:pt>
                      <c:pt idx="108">
                        <c:v>4</c:v>
                      </c:pt>
                      <c:pt idx="109">
                        <c:v>4</c:v>
                      </c:pt>
                      <c:pt idx="110">
                        <c:v>4</c:v>
                      </c:pt>
                      <c:pt idx="111">
                        <c:v>4</c:v>
                      </c:pt>
                      <c:pt idx="112">
                        <c:v>4</c:v>
                      </c:pt>
                      <c:pt idx="113">
                        <c:v>4</c:v>
                      </c:pt>
                      <c:pt idx="114">
                        <c:v>4</c:v>
                      </c:pt>
                      <c:pt idx="115">
                        <c:v>4</c:v>
                      </c:pt>
                      <c:pt idx="116">
                        <c:v>4</c:v>
                      </c:pt>
                      <c:pt idx="117">
                        <c:v>4</c:v>
                      </c:pt>
                      <c:pt idx="118">
                        <c:v>4</c:v>
                      </c:pt>
                      <c:pt idx="119">
                        <c:v>4</c:v>
                      </c:pt>
                      <c:pt idx="120">
                        <c:v>4</c:v>
                      </c:pt>
                      <c:pt idx="121">
                        <c:v>4</c:v>
                      </c:pt>
                      <c:pt idx="122">
                        <c:v>4</c:v>
                      </c:pt>
                      <c:pt idx="123">
                        <c:v>4</c:v>
                      </c:pt>
                      <c:pt idx="124">
                        <c:v>4</c:v>
                      </c:pt>
                      <c:pt idx="125">
                        <c:v>4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4</c:v>
                      </c:pt>
                      <c:pt idx="129">
                        <c:v>4</c:v>
                      </c:pt>
                      <c:pt idx="130">
                        <c:v>4</c:v>
                      </c:pt>
                      <c:pt idx="131">
                        <c:v>4</c:v>
                      </c:pt>
                      <c:pt idx="132">
                        <c:v>4</c:v>
                      </c:pt>
                      <c:pt idx="133">
                        <c:v>4</c:v>
                      </c:pt>
                      <c:pt idx="134">
                        <c:v>4</c:v>
                      </c:pt>
                      <c:pt idx="135">
                        <c:v>4</c:v>
                      </c:pt>
                      <c:pt idx="136">
                        <c:v>4</c:v>
                      </c:pt>
                      <c:pt idx="137">
                        <c:v>4</c:v>
                      </c:pt>
                      <c:pt idx="138">
                        <c:v>4</c:v>
                      </c:pt>
                      <c:pt idx="139">
                        <c:v>4</c:v>
                      </c:pt>
                      <c:pt idx="140">
                        <c:v>4</c:v>
                      </c:pt>
                      <c:pt idx="141">
                        <c:v>4</c:v>
                      </c:pt>
                      <c:pt idx="142">
                        <c:v>4</c:v>
                      </c:pt>
                      <c:pt idx="143">
                        <c:v>4</c:v>
                      </c:pt>
                      <c:pt idx="144">
                        <c:v>4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4</c:v>
                      </c:pt>
                      <c:pt idx="148">
                        <c:v>4</c:v>
                      </c:pt>
                      <c:pt idx="149">
                        <c:v>4</c:v>
                      </c:pt>
                      <c:pt idx="150">
                        <c:v>4</c:v>
                      </c:pt>
                      <c:pt idx="151">
                        <c:v>4</c:v>
                      </c:pt>
                      <c:pt idx="152">
                        <c:v>4</c:v>
                      </c:pt>
                      <c:pt idx="153">
                        <c:v>4</c:v>
                      </c:pt>
                      <c:pt idx="154">
                        <c:v>4</c:v>
                      </c:pt>
                      <c:pt idx="155">
                        <c:v>4</c:v>
                      </c:pt>
                      <c:pt idx="156">
                        <c:v>4</c:v>
                      </c:pt>
                      <c:pt idx="157">
                        <c:v>4</c:v>
                      </c:pt>
                      <c:pt idx="158">
                        <c:v>4</c:v>
                      </c:pt>
                      <c:pt idx="159">
                        <c:v>4</c:v>
                      </c:pt>
                      <c:pt idx="160">
                        <c:v>4</c:v>
                      </c:pt>
                      <c:pt idx="161">
                        <c:v>4</c:v>
                      </c:pt>
                      <c:pt idx="162">
                        <c:v>4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4</c:v>
                      </c:pt>
                      <c:pt idx="166">
                        <c:v>4</c:v>
                      </c:pt>
                      <c:pt idx="167">
                        <c:v>4</c:v>
                      </c:pt>
                      <c:pt idx="168">
                        <c:v>4</c:v>
                      </c:pt>
                      <c:pt idx="169">
                        <c:v>4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4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4</c:v>
                      </c:pt>
                      <c:pt idx="176">
                        <c:v>4</c:v>
                      </c:pt>
                      <c:pt idx="177">
                        <c:v>4</c:v>
                      </c:pt>
                      <c:pt idx="178">
                        <c:v>4</c:v>
                      </c:pt>
                      <c:pt idx="179">
                        <c:v>4</c:v>
                      </c:pt>
                      <c:pt idx="180">
                        <c:v>4</c:v>
                      </c:pt>
                      <c:pt idx="181">
                        <c:v>4</c:v>
                      </c:pt>
                      <c:pt idx="182">
                        <c:v>4</c:v>
                      </c:pt>
                      <c:pt idx="183">
                        <c:v>4</c:v>
                      </c:pt>
                      <c:pt idx="184">
                        <c:v>4</c:v>
                      </c:pt>
                      <c:pt idx="185">
                        <c:v>4</c:v>
                      </c:pt>
                      <c:pt idx="186">
                        <c:v>4</c:v>
                      </c:pt>
                      <c:pt idx="187">
                        <c:v>4</c:v>
                      </c:pt>
                      <c:pt idx="188">
                        <c:v>4</c:v>
                      </c:pt>
                      <c:pt idx="189">
                        <c:v>4</c:v>
                      </c:pt>
                      <c:pt idx="190">
                        <c:v>4</c:v>
                      </c:pt>
                      <c:pt idx="191">
                        <c:v>4</c:v>
                      </c:pt>
                      <c:pt idx="192">
                        <c:v>4</c:v>
                      </c:pt>
                      <c:pt idx="193">
                        <c:v>4</c:v>
                      </c:pt>
                      <c:pt idx="194">
                        <c:v>4</c:v>
                      </c:pt>
                      <c:pt idx="195">
                        <c:v>4</c:v>
                      </c:pt>
                      <c:pt idx="196">
                        <c:v>4</c:v>
                      </c:pt>
                      <c:pt idx="197">
                        <c:v>4</c:v>
                      </c:pt>
                      <c:pt idx="198">
                        <c:v>4</c:v>
                      </c:pt>
                      <c:pt idx="199">
                        <c:v>4</c:v>
                      </c:pt>
                      <c:pt idx="200">
                        <c:v>4</c:v>
                      </c:pt>
                      <c:pt idx="201">
                        <c:v>4</c:v>
                      </c:pt>
                      <c:pt idx="202">
                        <c:v>4</c:v>
                      </c:pt>
                      <c:pt idx="203">
                        <c:v>4</c:v>
                      </c:pt>
                      <c:pt idx="204">
                        <c:v>4</c:v>
                      </c:pt>
                      <c:pt idx="205">
                        <c:v>4</c:v>
                      </c:pt>
                      <c:pt idx="206">
                        <c:v>4</c:v>
                      </c:pt>
                      <c:pt idx="207">
                        <c:v>4</c:v>
                      </c:pt>
                      <c:pt idx="208">
                        <c:v>4</c:v>
                      </c:pt>
                      <c:pt idx="209">
                        <c:v>4</c:v>
                      </c:pt>
                      <c:pt idx="210">
                        <c:v>4</c:v>
                      </c:pt>
                      <c:pt idx="211">
                        <c:v>4</c:v>
                      </c:pt>
                      <c:pt idx="212">
                        <c:v>4</c:v>
                      </c:pt>
                      <c:pt idx="213">
                        <c:v>4</c:v>
                      </c:pt>
                      <c:pt idx="214">
                        <c:v>4</c:v>
                      </c:pt>
                      <c:pt idx="215">
                        <c:v>4</c:v>
                      </c:pt>
                      <c:pt idx="216">
                        <c:v>4</c:v>
                      </c:pt>
                      <c:pt idx="217">
                        <c:v>4</c:v>
                      </c:pt>
                      <c:pt idx="218">
                        <c:v>4</c:v>
                      </c:pt>
                      <c:pt idx="219">
                        <c:v>4</c:v>
                      </c:pt>
                      <c:pt idx="220">
                        <c:v>4</c:v>
                      </c:pt>
                      <c:pt idx="221">
                        <c:v>4</c:v>
                      </c:pt>
                      <c:pt idx="222">
                        <c:v>4</c:v>
                      </c:pt>
                      <c:pt idx="223">
                        <c:v>4</c:v>
                      </c:pt>
                      <c:pt idx="224">
                        <c:v>4</c:v>
                      </c:pt>
                      <c:pt idx="225">
                        <c:v>4</c:v>
                      </c:pt>
                      <c:pt idx="226">
                        <c:v>4</c:v>
                      </c:pt>
                      <c:pt idx="227">
                        <c:v>4</c:v>
                      </c:pt>
                      <c:pt idx="228">
                        <c:v>4</c:v>
                      </c:pt>
                      <c:pt idx="229">
                        <c:v>4</c:v>
                      </c:pt>
                      <c:pt idx="230">
                        <c:v>4</c:v>
                      </c:pt>
                      <c:pt idx="231">
                        <c:v>4</c:v>
                      </c:pt>
                      <c:pt idx="232">
                        <c:v>4</c:v>
                      </c:pt>
                      <c:pt idx="233">
                        <c:v>4</c:v>
                      </c:pt>
                      <c:pt idx="234">
                        <c:v>4</c:v>
                      </c:pt>
                      <c:pt idx="235">
                        <c:v>4</c:v>
                      </c:pt>
                      <c:pt idx="236">
                        <c:v>4</c:v>
                      </c:pt>
                      <c:pt idx="237">
                        <c:v>4</c:v>
                      </c:pt>
                      <c:pt idx="238">
                        <c:v>4</c:v>
                      </c:pt>
                      <c:pt idx="239">
                        <c:v>4</c:v>
                      </c:pt>
                      <c:pt idx="240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60E-41C8-B682-5CB5178856A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'1.b'!$K$1</c15:sqref>
                        </c15:formulaRef>
                      </c:ext>
                    </c:extLst>
                    <c:strCache>
                      <c:ptCount val="1"/>
                      <c:pt idx="0">
                        <c:v>Mínimo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'1.b'!$A$3:$A$242</c15:sqref>
                        </c15:formulaRef>
                      </c:ext>
                    </c:extLst>
                    <c:numCache>
                      <c:formatCode>yyyy\-mm\-dd\ hh:mm:ss</c:formatCode>
                      <c:ptCount val="240"/>
                      <c:pt idx="0">
                        <c:v>37043</c:v>
                      </c:pt>
                      <c:pt idx="1">
                        <c:v>37073</c:v>
                      </c:pt>
                      <c:pt idx="2">
                        <c:v>37104</c:v>
                      </c:pt>
                      <c:pt idx="3">
                        <c:v>37135</c:v>
                      </c:pt>
                      <c:pt idx="4">
                        <c:v>37165</c:v>
                      </c:pt>
                      <c:pt idx="5">
                        <c:v>37196</c:v>
                      </c:pt>
                      <c:pt idx="6">
                        <c:v>37226</c:v>
                      </c:pt>
                      <c:pt idx="7">
                        <c:v>37257</c:v>
                      </c:pt>
                      <c:pt idx="8">
                        <c:v>37288</c:v>
                      </c:pt>
                      <c:pt idx="9">
                        <c:v>37316</c:v>
                      </c:pt>
                      <c:pt idx="10">
                        <c:v>37347</c:v>
                      </c:pt>
                      <c:pt idx="11">
                        <c:v>37377</c:v>
                      </c:pt>
                      <c:pt idx="12">
                        <c:v>37408</c:v>
                      </c:pt>
                      <c:pt idx="13">
                        <c:v>37438</c:v>
                      </c:pt>
                      <c:pt idx="14">
                        <c:v>37469</c:v>
                      </c:pt>
                      <c:pt idx="15">
                        <c:v>37500</c:v>
                      </c:pt>
                      <c:pt idx="16">
                        <c:v>37530</c:v>
                      </c:pt>
                      <c:pt idx="17">
                        <c:v>37561</c:v>
                      </c:pt>
                      <c:pt idx="18">
                        <c:v>37591</c:v>
                      </c:pt>
                      <c:pt idx="19">
                        <c:v>37622</c:v>
                      </c:pt>
                      <c:pt idx="20">
                        <c:v>37653</c:v>
                      </c:pt>
                      <c:pt idx="21">
                        <c:v>37681</c:v>
                      </c:pt>
                      <c:pt idx="22">
                        <c:v>37712</c:v>
                      </c:pt>
                      <c:pt idx="23">
                        <c:v>37742</c:v>
                      </c:pt>
                      <c:pt idx="24">
                        <c:v>37773</c:v>
                      </c:pt>
                      <c:pt idx="25">
                        <c:v>37803</c:v>
                      </c:pt>
                      <c:pt idx="26">
                        <c:v>37834</c:v>
                      </c:pt>
                      <c:pt idx="27">
                        <c:v>37865</c:v>
                      </c:pt>
                      <c:pt idx="28">
                        <c:v>37895</c:v>
                      </c:pt>
                      <c:pt idx="29">
                        <c:v>37926</c:v>
                      </c:pt>
                      <c:pt idx="30">
                        <c:v>37956</c:v>
                      </c:pt>
                      <c:pt idx="31">
                        <c:v>37987</c:v>
                      </c:pt>
                      <c:pt idx="32">
                        <c:v>38018</c:v>
                      </c:pt>
                      <c:pt idx="33">
                        <c:v>38047</c:v>
                      </c:pt>
                      <c:pt idx="34">
                        <c:v>38078</c:v>
                      </c:pt>
                      <c:pt idx="35">
                        <c:v>38108</c:v>
                      </c:pt>
                      <c:pt idx="36">
                        <c:v>38139</c:v>
                      </c:pt>
                      <c:pt idx="37">
                        <c:v>38169</c:v>
                      </c:pt>
                      <c:pt idx="38">
                        <c:v>38200</c:v>
                      </c:pt>
                      <c:pt idx="39">
                        <c:v>38231</c:v>
                      </c:pt>
                      <c:pt idx="40">
                        <c:v>38261</c:v>
                      </c:pt>
                      <c:pt idx="41">
                        <c:v>38292</c:v>
                      </c:pt>
                      <c:pt idx="42">
                        <c:v>38322</c:v>
                      </c:pt>
                      <c:pt idx="43">
                        <c:v>38353</c:v>
                      </c:pt>
                      <c:pt idx="44">
                        <c:v>38384</c:v>
                      </c:pt>
                      <c:pt idx="45">
                        <c:v>38412</c:v>
                      </c:pt>
                      <c:pt idx="46">
                        <c:v>38443</c:v>
                      </c:pt>
                      <c:pt idx="47">
                        <c:v>38473</c:v>
                      </c:pt>
                      <c:pt idx="48">
                        <c:v>38504</c:v>
                      </c:pt>
                      <c:pt idx="49">
                        <c:v>38534</c:v>
                      </c:pt>
                      <c:pt idx="50">
                        <c:v>38565</c:v>
                      </c:pt>
                      <c:pt idx="51">
                        <c:v>38596</c:v>
                      </c:pt>
                      <c:pt idx="52">
                        <c:v>38626</c:v>
                      </c:pt>
                      <c:pt idx="53">
                        <c:v>38657</c:v>
                      </c:pt>
                      <c:pt idx="54">
                        <c:v>38687</c:v>
                      </c:pt>
                      <c:pt idx="55">
                        <c:v>38718</c:v>
                      </c:pt>
                      <c:pt idx="56">
                        <c:v>38749</c:v>
                      </c:pt>
                      <c:pt idx="57">
                        <c:v>38777</c:v>
                      </c:pt>
                      <c:pt idx="58">
                        <c:v>38808</c:v>
                      </c:pt>
                      <c:pt idx="59">
                        <c:v>38838</c:v>
                      </c:pt>
                      <c:pt idx="60">
                        <c:v>38869</c:v>
                      </c:pt>
                      <c:pt idx="61">
                        <c:v>38899</c:v>
                      </c:pt>
                      <c:pt idx="62">
                        <c:v>38930</c:v>
                      </c:pt>
                      <c:pt idx="63">
                        <c:v>38961</c:v>
                      </c:pt>
                      <c:pt idx="64">
                        <c:v>38991</c:v>
                      </c:pt>
                      <c:pt idx="65">
                        <c:v>39022</c:v>
                      </c:pt>
                      <c:pt idx="66">
                        <c:v>39052</c:v>
                      </c:pt>
                      <c:pt idx="67">
                        <c:v>39083</c:v>
                      </c:pt>
                      <c:pt idx="68">
                        <c:v>39114</c:v>
                      </c:pt>
                      <c:pt idx="69">
                        <c:v>39142</c:v>
                      </c:pt>
                      <c:pt idx="70">
                        <c:v>39173</c:v>
                      </c:pt>
                      <c:pt idx="71">
                        <c:v>39203</c:v>
                      </c:pt>
                      <c:pt idx="72">
                        <c:v>39234</c:v>
                      </c:pt>
                      <c:pt idx="73">
                        <c:v>39264</c:v>
                      </c:pt>
                      <c:pt idx="74">
                        <c:v>39295</c:v>
                      </c:pt>
                      <c:pt idx="75">
                        <c:v>39326</c:v>
                      </c:pt>
                      <c:pt idx="76">
                        <c:v>39356</c:v>
                      </c:pt>
                      <c:pt idx="77">
                        <c:v>39387</c:v>
                      </c:pt>
                      <c:pt idx="78">
                        <c:v>39417</c:v>
                      </c:pt>
                      <c:pt idx="79">
                        <c:v>39448</c:v>
                      </c:pt>
                      <c:pt idx="80">
                        <c:v>39479</c:v>
                      </c:pt>
                      <c:pt idx="81">
                        <c:v>39508</c:v>
                      </c:pt>
                      <c:pt idx="82">
                        <c:v>39539</c:v>
                      </c:pt>
                      <c:pt idx="83">
                        <c:v>39569</c:v>
                      </c:pt>
                      <c:pt idx="84">
                        <c:v>39600</c:v>
                      </c:pt>
                      <c:pt idx="85">
                        <c:v>39630</c:v>
                      </c:pt>
                      <c:pt idx="86">
                        <c:v>39661</c:v>
                      </c:pt>
                      <c:pt idx="87">
                        <c:v>39692</c:v>
                      </c:pt>
                      <c:pt idx="88">
                        <c:v>39722</c:v>
                      </c:pt>
                      <c:pt idx="89">
                        <c:v>39753</c:v>
                      </c:pt>
                      <c:pt idx="90">
                        <c:v>39783</c:v>
                      </c:pt>
                      <c:pt idx="91">
                        <c:v>39814</c:v>
                      </c:pt>
                      <c:pt idx="92">
                        <c:v>39845</c:v>
                      </c:pt>
                      <c:pt idx="93">
                        <c:v>39873</c:v>
                      </c:pt>
                      <c:pt idx="94">
                        <c:v>39904</c:v>
                      </c:pt>
                      <c:pt idx="95">
                        <c:v>39934</c:v>
                      </c:pt>
                      <c:pt idx="96">
                        <c:v>39965</c:v>
                      </c:pt>
                      <c:pt idx="97">
                        <c:v>39995</c:v>
                      </c:pt>
                      <c:pt idx="98">
                        <c:v>40026</c:v>
                      </c:pt>
                      <c:pt idx="99">
                        <c:v>40057</c:v>
                      </c:pt>
                      <c:pt idx="100">
                        <c:v>40087</c:v>
                      </c:pt>
                      <c:pt idx="101">
                        <c:v>40118</c:v>
                      </c:pt>
                      <c:pt idx="102">
                        <c:v>40148</c:v>
                      </c:pt>
                      <c:pt idx="103">
                        <c:v>40179</c:v>
                      </c:pt>
                      <c:pt idx="104">
                        <c:v>40210</c:v>
                      </c:pt>
                      <c:pt idx="105">
                        <c:v>40238</c:v>
                      </c:pt>
                      <c:pt idx="106">
                        <c:v>40269</c:v>
                      </c:pt>
                      <c:pt idx="107">
                        <c:v>40299</c:v>
                      </c:pt>
                      <c:pt idx="108">
                        <c:v>40330</c:v>
                      </c:pt>
                      <c:pt idx="109">
                        <c:v>40360</c:v>
                      </c:pt>
                      <c:pt idx="110">
                        <c:v>40391</c:v>
                      </c:pt>
                      <c:pt idx="111">
                        <c:v>40422</c:v>
                      </c:pt>
                      <c:pt idx="112">
                        <c:v>40452</c:v>
                      </c:pt>
                      <c:pt idx="113">
                        <c:v>40483</c:v>
                      </c:pt>
                      <c:pt idx="114">
                        <c:v>40513</c:v>
                      </c:pt>
                      <c:pt idx="115">
                        <c:v>40544</c:v>
                      </c:pt>
                      <c:pt idx="116">
                        <c:v>40575</c:v>
                      </c:pt>
                      <c:pt idx="117">
                        <c:v>40603</c:v>
                      </c:pt>
                      <c:pt idx="118">
                        <c:v>40634</c:v>
                      </c:pt>
                      <c:pt idx="119">
                        <c:v>40664</c:v>
                      </c:pt>
                      <c:pt idx="120">
                        <c:v>40695</c:v>
                      </c:pt>
                      <c:pt idx="121">
                        <c:v>40725</c:v>
                      </c:pt>
                      <c:pt idx="122">
                        <c:v>40756</c:v>
                      </c:pt>
                      <c:pt idx="123">
                        <c:v>40787</c:v>
                      </c:pt>
                      <c:pt idx="124">
                        <c:v>40817</c:v>
                      </c:pt>
                      <c:pt idx="125">
                        <c:v>40848</c:v>
                      </c:pt>
                      <c:pt idx="126">
                        <c:v>40878</c:v>
                      </c:pt>
                      <c:pt idx="127">
                        <c:v>40909</c:v>
                      </c:pt>
                      <c:pt idx="128">
                        <c:v>40940</c:v>
                      </c:pt>
                      <c:pt idx="129">
                        <c:v>40969</c:v>
                      </c:pt>
                      <c:pt idx="130">
                        <c:v>41000</c:v>
                      </c:pt>
                      <c:pt idx="131">
                        <c:v>41030</c:v>
                      </c:pt>
                      <c:pt idx="132">
                        <c:v>41061</c:v>
                      </c:pt>
                      <c:pt idx="133">
                        <c:v>41091</c:v>
                      </c:pt>
                      <c:pt idx="134">
                        <c:v>41122</c:v>
                      </c:pt>
                      <c:pt idx="135">
                        <c:v>41153</c:v>
                      </c:pt>
                      <c:pt idx="136">
                        <c:v>41183</c:v>
                      </c:pt>
                      <c:pt idx="137">
                        <c:v>41214</c:v>
                      </c:pt>
                      <c:pt idx="138">
                        <c:v>41244</c:v>
                      </c:pt>
                      <c:pt idx="139">
                        <c:v>41275</c:v>
                      </c:pt>
                      <c:pt idx="140">
                        <c:v>41306</c:v>
                      </c:pt>
                      <c:pt idx="141">
                        <c:v>41334</c:v>
                      </c:pt>
                      <c:pt idx="142">
                        <c:v>41365</c:v>
                      </c:pt>
                      <c:pt idx="143">
                        <c:v>41395</c:v>
                      </c:pt>
                      <c:pt idx="144">
                        <c:v>41426</c:v>
                      </c:pt>
                      <c:pt idx="145">
                        <c:v>41456</c:v>
                      </c:pt>
                      <c:pt idx="146">
                        <c:v>41487</c:v>
                      </c:pt>
                      <c:pt idx="147">
                        <c:v>41518</c:v>
                      </c:pt>
                      <c:pt idx="148">
                        <c:v>41548</c:v>
                      </c:pt>
                      <c:pt idx="149">
                        <c:v>41579</c:v>
                      </c:pt>
                      <c:pt idx="150">
                        <c:v>41609</c:v>
                      </c:pt>
                      <c:pt idx="151">
                        <c:v>41640</c:v>
                      </c:pt>
                      <c:pt idx="152">
                        <c:v>41671</c:v>
                      </c:pt>
                      <c:pt idx="153">
                        <c:v>41699</c:v>
                      </c:pt>
                      <c:pt idx="154">
                        <c:v>41730</c:v>
                      </c:pt>
                      <c:pt idx="155">
                        <c:v>41760</c:v>
                      </c:pt>
                      <c:pt idx="156">
                        <c:v>41791</c:v>
                      </c:pt>
                      <c:pt idx="157">
                        <c:v>41821</c:v>
                      </c:pt>
                      <c:pt idx="158">
                        <c:v>41852</c:v>
                      </c:pt>
                      <c:pt idx="159">
                        <c:v>41883</c:v>
                      </c:pt>
                      <c:pt idx="160">
                        <c:v>41913</c:v>
                      </c:pt>
                      <c:pt idx="161">
                        <c:v>41944</c:v>
                      </c:pt>
                      <c:pt idx="162">
                        <c:v>41974</c:v>
                      </c:pt>
                      <c:pt idx="163">
                        <c:v>42005</c:v>
                      </c:pt>
                      <c:pt idx="164">
                        <c:v>42036</c:v>
                      </c:pt>
                      <c:pt idx="165">
                        <c:v>42064</c:v>
                      </c:pt>
                      <c:pt idx="166">
                        <c:v>42095</c:v>
                      </c:pt>
                      <c:pt idx="167">
                        <c:v>42125</c:v>
                      </c:pt>
                      <c:pt idx="168">
                        <c:v>42156</c:v>
                      </c:pt>
                      <c:pt idx="169">
                        <c:v>42186</c:v>
                      </c:pt>
                      <c:pt idx="170">
                        <c:v>42217</c:v>
                      </c:pt>
                      <c:pt idx="171">
                        <c:v>42248</c:v>
                      </c:pt>
                      <c:pt idx="172">
                        <c:v>42278</c:v>
                      </c:pt>
                      <c:pt idx="173">
                        <c:v>42309</c:v>
                      </c:pt>
                      <c:pt idx="174">
                        <c:v>42339</c:v>
                      </c:pt>
                      <c:pt idx="175">
                        <c:v>42370</c:v>
                      </c:pt>
                      <c:pt idx="176">
                        <c:v>42401</c:v>
                      </c:pt>
                      <c:pt idx="177">
                        <c:v>42430</c:v>
                      </c:pt>
                      <c:pt idx="178">
                        <c:v>42461</c:v>
                      </c:pt>
                      <c:pt idx="179">
                        <c:v>42491</c:v>
                      </c:pt>
                      <c:pt idx="180">
                        <c:v>42522</c:v>
                      </c:pt>
                      <c:pt idx="181">
                        <c:v>42552</c:v>
                      </c:pt>
                      <c:pt idx="182">
                        <c:v>42583</c:v>
                      </c:pt>
                      <c:pt idx="183">
                        <c:v>42614</c:v>
                      </c:pt>
                      <c:pt idx="184">
                        <c:v>42644</c:v>
                      </c:pt>
                      <c:pt idx="185">
                        <c:v>42675</c:v>
                      </c:pt>
                      <c:pt idx="186">
                        <c:v>42705</c:v>
                      </c:pt>
                      <c:pt idx="187">
                        <c:v>42736</c:v>
                      </c:pt>
                      <c:pt idx="188">
                        <c:v>42767</c:v>
                      </c:pt>
                      <c:pt idx="189">
                        <c:v>42795</c:v>
                      </c:pt>
                      <c:pt idx="190">
                        <c:v>42826</c:v>
                      </c:pt>
                      <c:pt idx="191">
                        <c:v>42856</c:v>
                      </c:pt>
                      <c:pt idx="192">
                        <c:v>42887</c:v>
                      </c:pt>
                      <c:pt idx="193">
                        <c:v>42917</c:v>
                      </c:pt>
                      <c:pt idx="194">
                        <c:v>42948</c:v>
                      </c:pt>
                      <c:pt idx="195">
                        <c:v>42979</c:v>
                      </c:pt>
                      <c:pt idx="196">
                        <c:v>43009</c:v>
                      </c:pt>
                      <c:pt idx="197">
                        <c:v>43040</c:v>
                      </c:pt>
                      <c:pt idx="198">
                        <c:v>43070</c:v>
                      </c:pt>
                      <c:pt idx="199">
                        <c:v>43101</c:v>
                      </c:pt>
                      <c:pt idx="200">
                        <c:v>43132</c:v>
                      </c:pt>
                      <c:pt idx="201">
                        <c:v>43160</c:v>
                      </c:pt>
                      <c:pt idx="202">
                        <c:v>43191</c:v>
                      </c:pt>
                      <c:pt idx="203">
                        <c:v>43221</c:v>
                      </c:pt>
                      <c:pt idx="204">
                        <c:v>43252</c:v>
                      </c:pt>
                      <c:pt idx="205">
                        <c:v>43282</c:v>
                      </c:pt>
                      <c:pt idx="206">
                        <c:v>43313</c:v>
                      </c:pt>
                      <c:pt idx="207">
                        <c:v>43344</c:v>
                      </c:pt>
                      <c:pt idx="208">
                        <c:v>43374</c:v>
                      </c:pt>
                      <c:pt idx="209">
                        <c:v>43405</c:v>
                      </c:pt>
                      <c:pt idx="210">
                        <c:v>43435</c:v>
                      </c:pt>
                      <c:pt idx="211">
                        <c:v>43466</c:v>
                      </c:pt>
                      <c:pt idx="212">
                        <c:v>43497</c:v>
                      </c:pt>
                      <c:pt idx="213">
                        <c:v>43525</c:v>
                      </c:pt>
                      <c:pt idx="214">
                        <c:v>43556</c:v>
                      </c:pt>
                      <c:pt idx="215">
                        <c:v>43586</c:v>
                      </c:pt>
                      <c:pt idx="216">
                        <c:v>43617</c:v>
                      </c:pt>
                      <c:pt idx="217">
                        <c:v>43647</c:v>
                      </c:pt>
                      <c:pt idx="218">
                        <c:v>43678</c:v>
                      </c:pt>
                      <c:pt idx="219">
                        <c:v>43709</c:v>
                      </c:pt>
                      <c:pt idx="220">
                        <c:v>43739</c:v>
                      </c:pt>
                      <c:pt idx="221">
                        <c:v>43770</c:v>
                      </c:pt>
                      <c:pt idx="222">
                        <c:v>43800</c:v>
                      </c:pt>
                      <c:pt idx="223">
                        <c:v>43831</c:v>
                      </c:pt>
                      <c:pt idx="224">
                        <c:v>43862</c:v>
                      </c:pt>
                      <c:pt idx="225">
                        <c:v>43891</c:v>
                      </c:pt>
                      <c:pt idx="226">
                        <c:v>43922</c:v>
                      </c:pt>
                      <c:pt idx="227">
                        <c:v>43952</c:v>
                      </c:pt>
                      <c:pt idx="228">
                        <c:v>43983</c:v>
                      </c:pt>
                      <c:pt idx="229">
                        <c:v>44013</c:v>
                      </c:pt>
                      <c:pt idx="230">
                        <c:v>44044</c:v>
                      </c:pt>
                      <c:pt idx="231">
                        <c:v>44075</c:v>
                      </c:pt>
                      <c:pt idx="232">
                        <c:v>44105</c:v>
                      </c:pt>
                      <c:pt idx="233">
                        <c:v>44136</c:v>
                      </c:pt>
                      <c:pt idx="234">
                        <c:v>44166</c:v>
                      </c:pt>
                      <c:pt idx="235">
                        <c:v>44197</c:v>
                      </c:pt>
                      <c:pt idx="236">
                        <c:v>44228</c:v>
                      </c:pt>
                      <c:pt idx="237">
                        <c:v>44256</c:v>
                      </c:pt>
                      <c:pt idx="238">
                        <c:v>44287</c:v>
                      </c:pt>
                      <c:pt idx="239">
                        <c:v>44317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'1.b'!$K$2:$K$242</c15:sqref>
                        </c15:formulaRef>
                      </c:ext>
                    </c:extLst>
                    <c:numCache>
                      <c:formatCode>General</c:formatCode>
                      <c:ptCount val="241"/>
                      <c:pt idx="0">
                        <c:v>1.9297503819711723E-2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60E-41C8-B682-5CB5178856A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'1.b'!$L$1</c15:sqref>
                        </c15:formulaRef>
                      </c:ext>
                    </c:extLst>
                    <c:strCache>
                      <c:ptCount val="1"/>
                      <c:pt idx="0">
                        <c:v>Promedio IHH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'1.b'!$A$3:$A$242</c15:sqref>
                        </c15:formulaRef>
                      </c:ext>
                    </c:extLst>
                    <c:numCache>
                      <c:formatCode>yyyy\-mm\-dd\ hh:mm:ss</c:formatCode>
                      <c:ptCount val="240"/>
                      <c:pt idx="0">
                        <c:v>37043</c:v>
                      </c:pt>
                      <c:pt idx="1">
                        <c:v>37073</c:v>
                      </c:pt>
                      <c:pt idx="2">
                        <c:v>37104</c:v>
                      </c:pt>
                      <c:pt idx="3">
                        <c:v>37135</c:v>
                      </c:pt>
                      <c:pt idx="4">
                        <c:v>37165</c:v>
                      </c:pt>
                      <c:pt idx="5">
                        <c:v>37196</c:v>
                      </c:pt>
                      <c:pt idx="6">
                        <c:v>37226</c:v>
                      </c:pt>
                      <c:pt idx="7">
                        <c:v>37257</c:v>
                      </c:pt>
                      <c:pt idx="8">
                        <c:v>37288</c:v>
                      </c:pt>
                      <c:pt idx="9">
                        <c:v>37316</c:v>
                      </c:pt>
                      <c:pt idx="10">
                        <c:v>37347</c:v>
                      </c:pt>
                      <c:pt idx="11">
                        <c:v>37377</c:v>
                      </c:pt>
                      <c:pt idx="12">
                        <c:v>37408</c:v>
                      </c:pt>
                      <c:pt idx="13">
                        <c:v>37438</c:v>
                      </c:pt>
                      <c:pt idx="14">
                        <c:v>37469</c:v>
                      </c:pt>
                      <c:pt idx="15">
                        <c:v>37500</c:v>
                      </c:pt>
                      <c:pt idx="16">
                        <c:v>37530</c:v>
                      </c:pt>
                      <c:pt idx="17">
                        <c:v>37561</c:v>
                      </c:pt>
                      <c:pt idx="18">
                        <c:v>37591</c:v>
                      </c:pt>
                      <c:pt idx="19">
                        <c:v>37622</c:v>
                      </c:pt>
                      <c:pt idx="20">
                        <c:v>37653</c:v>
                      </c:pt>
                      <c:pt idx="21">
                        <c:v>37681</c:v>
                      </c:pt>
                      <c:pt idx="22">
                        <c:v>37712</c:v>
                      </c:pt>
                      <c:pt idx="23">
                        <c:v>37742</c:v>
                      </c:pt>
                      <c:pt idx="24">
                        <c:v>37773</c:v>
                      </c:pt>
                      <c:pt idx="25">
                        <c:v>37803</c:v>
                      </c:pt>
                      <c:pt idx="26">
                        <c:v>37834</c:v>
                      </c:pt>
                      <c:pt idx="27">
                        <c:v>37865</c:v>
                      </c:pt>
                      <c:pt idx="28">
                        <c:v>37895</c:v>
                      </c:pt>
                      <c:pt idx="29">
                        <c:v>37926</c:v>
                      </c:pt>
                      <c:pt idx="30">
                        <c:v>37956</c:v>
                      </c:pt>
                      <c:pt idx="31">
                        <c:v>37987</c:v>
                      </c:pt>
                      <c:pt idx="32">
                        <c:v>38018</c:v>
                      </c:pt>
                      <c:pt idx="33">
                        <c:v>38047</c:v>
                      </c:pt>
                      <c:pt idx="34">
                        <c:v>38078</c:v>
                      </c:pt>
                      <c:pt idx="35">
                        <c:v>38108</c:v>
                      </c:pt>
                      <c:pt idx="36">
                        <c:v>38139</c:v>
                      </c:pt>
                      <c:pt idx="37">
                        <c:v>38169</c:v>
                      </c:pt>
                      <c:pt idx="38">
                        <c:v>38200</c:v>
                      </c:pt>
                      <c:pt idx="39">
                        <c:v>38231</c:v>
                      </c:pt>
                      <c:pt idx="40">
                        <c:v>38261</c:v>
                      </c:pt>
                      <c:pt idx="41">
                        <c:v>38292</c:v>
                      </c:pt>
                      <c:pt idx="42">
                        <c:v>38322</c:v>
                      </c:pt>
                      <c:pt idx="43">
                        <c:v>38353</c:v>
                      </c:pt>
                      <c:pt idx="44">
                        <c:v>38384</c:v>
                      </c:pt>
                      <c:pt idx="45">
                        <c:v>38412</c:v>
                      </c:pt>
                      <c:pt idx="46">
                        <c:v>38443</c:v>
                      </c:pt>
                      <c:pt idx="47">
                        <c:v>38473</c:v>
                      </c:pt>
                      <c:pt idx="48">
                        <c:v>38504</c:v>
                      </c:pt>
                      <c:pt idx="49">
                        <c:v>38534</c:v>
                      </c:pt>
                      <c:pt idx="50">
                        <c:v>38565</c:v>
                      </c:pt>
                      <c:pt idx="51">
                        <c:v>38596</c:v>
                      </c:pt>
                      <c:pt idx="52">
                        <c:v>38626</c:v>
                      </c:pt>
                      <c:pt idx="53">
                        <c:v>38657</c:v>
                      </c:pt>
                      <c:pt idx="54">
                        <c:v>38687</c:v>
                      </c:pt>
                      <c:pt idx="55">
                        <c:v>38718</c:v>
                      </c:pt>
                      <c:pt idx="56">
                        <c:v>38749</c:v>
                      </c:pt>
                      <c:pt idx="57">
                        <c:v>38777</c:v>
                      </c:pt>
                      <c:pt idx="58">
                        <c:v>38808</c:v>
                      </c:pt>
                      <c:pt idx="59">
                        <c:v>38838</c:v>
                      </c:pt>
                      <c:pt idx="60">
                        <c:v>38869</c:v>
                      </c:pt>
                      <c:pt idx="61">
                        <c:v>38899</c:v>
                      </c:pt>
                      <c:pt idx="62">
                        <c:v>38930</c:v>
                      </c:pt>
                      <c:pt idx="63">
                        <c:v>38961</c:v>
                      </c:pt>
                      <c:pt idx="64">
                        <c:v>38991</c:v>
                      </c:pt>
                      <c:pt idx="65">
                        <c:v>39022</c:v>
                      </c:pt>
                      <c:pt idx="66">
                        <c:v>39052</c:v>
                      </c:pt>
                      <c:pt idx="67">
                        <c:v>39083</c:v>
                      </c:pt>
                      <c:pt idx="68">
                        <c:v>39114</c:v>
                      </c:pt>
                      <c:pt idx="69">
                        <c:v>39142</c:v>
                      </c:pt>
                      <c:pt idx="70">
                        <c:v>39173</c:v>
                      </c:pt>
                      <c:pt idx="71">
                        <c:v>39203</c:v>
                      </c:pt>
                      <c:pt idx="72">
                        <c:v>39234</c:v>
                      </c:pt>
                      <c:pt idx="73">
                        <c:v>39264</c:v>
                      </c:pt>
                      <c:pt idx="74">
                        <c:v>39295</c:v>
                      </c:pt>
                      <c:pt idx="75">
                        <c:v>39326</c:v>
                      </c:pt>
                      <c:pt idx="76">
                        <c:v>39356</c:v>
                      </c:pt>
                      <c:pt idx="77">
                        <c:v>39387</c:v>
                      </c:pt>
                      <c:pt idx="78">
                        <c:v>39417</c:v>
                      </c:pt>
                      <c:pt idx="79">
                        <c:v>39448</c:v>
                      </c:pt>
                      <c:pt idx="80">
                        <c:v>39479</c:v>
                      </c:pt>
                      <c:pt idx="81">
                        <c:v>39508</c:v>
                      </c:pt>
                      <c:pt idx="82">
                        <c:v>39539</c:v>
                      </c:pt>
                      <c:pt idx="83">
                        <c:v>39569</c:v>
                      </c:pt>
                      <c:pt idx="84">
                        <c:v>39600</c:v>
                      </c:pt>
                      <c:pt idx="85">
                        <c:v>39630</c:v>
                      </c:pt>
                      <c:pt idx="86">
                        <c:v>39661</c:v>
                      </c:pt>
                      <c:pt idx="87">
                        <c:v>39692</c:v>
                      </c:pt>
                      <c:pt idx="88">
                        <c:v>39722</c:v>
                      </c:pt>
                      <c:pt idx="89">
                        <c:v>39753</c:v>
                      </c:pt>
                      <c:pt idx="90">
                        <c:v>39783</c:v>
                      </c:pt>
                      <c:pt idx="91">
                        <c:v>39814</c:v>
                      </c:pt>
                      <c:pt idx="92">
                        <c:v>39845</c:v>
                      </c:pt>
                      <c:pt idx="93">
                        <c:v>39873</c:v>
                      </c:pt>
                      <c:pt idx="94">
                        <c:v>39904</c:v>
                      </c:pt>
                      <c:pt idx="95">
                        <c:v>39934</c:v>
                      </c:pt>
                      <c:pt idx="96">
                        <c:v>39965</c:v>
                      </c:pt>
                      <c:pt idx="97">
                        <c:v>39995</c:v>
                      </c:pt>
                      <c:pt idx="98">
                        <c:v>40026</c:v>
                      </c:pt>
                      <c:pt idx="99">
                        <c:v>40057</c:v>
                      </c:pt>
                      <c:pt idx="100">
                        <c:v>40087</c:v>
                      </c:pt>
                      <c:pt idx="101">
                        <c:v>40118</c:v>
                      </c:pt>
                      <c:pt idx="102">
                        <c:v>40148</c:v>
                      </c:pt>
                      <c:pt idx="103">
                        <c:v>40179</c:v>
                      </c:pt>
                      <c:pt idx="104">
                        <c:v>40210</c:v>
                      </c:pt>
                      <c:pt idx="105">
                        <c:v>40238</c:v>
                      </c:pt>
                      <c:pt idx="106">
                        <c:v>40269</c:v>
                      </c:pt>
                      <c:pt idx="107">
                        <c:v>40299</c:v>
                      </c:pt>
                      <c:pt idx="108">
                        <c:v>40330</c:v>
                      </c:pt>
                      <c:pt idx="109">
                        <c:v>40360</c:v>
                      </c:pt>
                      <c:pt idx="110">
                        <c:v>40391</c:v>
                      </c:pt>
                      <c:pt idx="111">
                        <c:v>40422</c:v>
                      </c:pt>
                      <c:pt idx="112">
                        <c:v>40452</c:v>
                      </c:pt>
                      <c:pt idx="113">
                        <c:v>40483</c:v>
                      </c:pt>
                      <c:pt idx="114">
                        <c:v>40513</c:v>
                      </c:pt>
                      <c:pt idx="115">
                        <c:v>40544</c:v>
                      </c:pt>
                      <c:pt idx="116">
                        <c:v>40575</c:v>
                      </c:pt>
                      <c:pt idx="117">
                        <c:v>40603</c:v>
                      </c:pt>
                      <c:pt idx="118">
                        <c:v>40634</c:v>
                      </c:pt>
                      <c:pt idx="119">
                        <c:v>40664</c:v>
                      </c:pt>
                      <c:pt idx="120">
                        <c:v>40695</c:v>
                      </c:pt>
                      <c:pt idx="121">
                        <c:v>40725</c:v>
                      </c:pt>
                      <c:pt idx="122">
                        <c:v>40756</c:v>
                      </c:pt>
                      <c:pt idx="123">
                        <c:v>40787</c:v>
                      </c:pt>
                      <c:pt idx="124">
                        <c:v>40817</c:v>
                      </c:pt>
                      <c:pt idx="125">
                        <c:v>40848</c:v>
                      </c:pt>
                      <c:pt idx="126">
                        <c:v>40878</c:v>
                      </c:pt>
                      <c:pt idx="127">
                        <c:v>40909</c:v>
                      </c:pt>
                      <c:pt idx="128">
                        <c:v>40940</c:v>
                      </c:pt>
                      <c:pt idx="129">
                        <c:v>40969</c:v>
                      </c:pt>
                      <c:pt idx="130">
                        <c:v>41000</c:v>
                      </c:pt>
                      <c:pt idx="131">
                        <c:v>41030</c:v>
                      </c:pt>
                      <c:pt idx="132">
                        <c:v>41061</c:v>
                      </c:pt>
                      <c:pt idx="133">
                        <c:v>41091</c:v>
                      </c:pt>
                      <c:pt idx="134">
                        <c:v>41122</c:v>
                      </c:pt>
                      <c:pt idx="135">
                        <c:v>41153</c:v>
                      </c:pt>
                      <c:pt idx="136">
                        <c:v>41183</c:v>
                      </c:pt>
                      <c:pt idx="137">
                        <c:v>41214</c:v>
                      </c:pt>
                      <c:pt idx="138">
                        <c:v>41244</c:v>
                      </c:pt>
                      <c:pt idx="139">
                        <c:v>41275</c:v>
                      </c:pt>
                      <c:pt idx="140">
                        <c:v>41306</c:v>
                      </c:pt>
                      <c:pt idx="141">
                        <c:v>41334</c:v>
                      </c:pt>
                      <c:pt idx="142">
                        <c:v>41365</c:v>
                      </c:pt>
                      <c:pt idx="143">
                        <c:v>41395</c:v>
                      </c:pt>
                      <c:pt idx="144">
                        <c:v>41426</c:v>
                      </c:pt>
                      <c:pt idx="145">
                        <c:v>41456</c:v>
                      </c:pt>
                      <c:pt idx="146">
                        <c:v>41487</c:v>
                      </c:pt>
                      <c:pt idx="147">
                        <c:v>41518</c:v>
                      </c:pt>
                      <c:pt idx="148">
                        <c:v>41548</c:v>
                      </c:pt>
                      <c:pt idx="149">
                        <c:v>41579</c:v>
                      </c:pt>
                      <c:pt idx="150">
                        <c:v>41609</c:v>
                      </c:pt>
                      <c:pt idx="151">
                        <c:v>41640</c:v>
                      </c:pt>
                      <c:pt idx="152">
                        <c:v>41671</c:v>
                      </c:pt>
                      <c:pt idx="153">
                        <c:v>41699</c:v>
                      </c:pt>
                      <c:pt idx="154">
                        <c:v>41730</c:v>
                      </c:pt>
                      <c:pt idx="155">
                        <c:v>41760</c:v>
                      </c:pt>
                      <c:pt idx="156">
                        <c:v>41791</c:v>
                      </c:pt>
                      <c:pt idx="157">
                        <c:v>41821</c:v>
                      </c:pt>
                      <c:pt idx="158">
                        <c:v>41852</c:v>
                      </c:pt>
                      <c:pt idx="159">
                        <c:v>41883</c:v>
                      </c:pt>
                      <c:pt idx="160">
                        <c:v>41913</c:v>
                      </c:pt>
                      <c:pt idx="161">
                        <c:v>41944</c:v>
                      </c:pt>
                      <c:pt idx="162">
                        <c:v>41974</c:v>
                      </c:pt>
                      <c:pt idx="163">
                        <c:v>42005</c:v>
                      </c:pt>
                      <c:pt idx="164">
                        <c:v>42036</c:v>
                      </c:pt>
                      <c:pt idx="165">
                        <c:v>42064</c:v>
                      </c:pt>
                      <c:pt idx="166">
                        <c:v>42095</c:v>
                      </c:pt>
                      <c:pt idx="167">
                        <c:v>42125</c:v>
                      </c:pt>
                      <c:pt idx="168">
                        <c:v>42156</c:v>
                      </c:pt>
                      <c:pt idx="169">
                        <c:v>42186</c:v>
                      </c:pt>
                      <c:pt idx="170">
                        <c:v>42217</c:v>
                      </c:pt>
                      <c:pt idx="171">
                        <c:v>42248</c:v>
                      </c:pt>
                      <c:pt idx="172">
                        <c:v>42278</c:v>
                      </c:pt>
                      <c:pt idx="173">
                        <c:v>42309</c:v>
                      </c:pt>
                      <c:pt idx="174">
                        <c:v>42339</c:v>
                      </c:pt>
                      <c:pt idx="175">
                        <c:v>42370</c:v>
                      </c:pt>
                      <c:pt idx="176">
                        <c:v>42401</c:v>
                      </c:pt>
                      <c:pt idx="177">
                        <c:v>42430</c:v>
                      </c:pt>
                      <c:pt idx="178">
                        <c:v>42461</c:v>
                      </c:pt>
                      <c:pt idx="179">
                        <c:v>42491</c:v>
                      </c:pt>
                      <c:pt idx="180">
                        <c:v>42522</c:v>
                      </c:pt>
                      <c:pt idx="181">
                        <c:v>42552</c:v>
                      </c:pt>
                      <c:pt idx="182">
                        <c:v>42583</c:v>
                      </c:pt>
                      <c:pt idx="183">
                        <c:v>42614</c:v>
                      </c:pt>
                      <c:pt idx="184">
                        <c:v>42644</c:v>
                      </c:pt>
                      <c:pt idx="185">
                        <c:v>42675</c:v>
                      </c:pt>
                      <c:pt idx="186">
                        <c:v>42705</c:v>
                      </c:pt>
                      <c:pt idx="187">
                        <c:v>42736</c:v>
                      </c:pt>
                      <c:pt idx="188">
                        <c:v>42767</c:v>
                      </c:pt>
                      <c:pt idx="189">
                        <c:v>42795</c:v>
                      </c:pt>
                      <c:pt idx="190">
                        <c:v>42826</c:v>
                      </c:pt>
                      <c:pt idx="191">
                        <c:v>42856</c:v>
                      </c:pt>
                      <c:pt idx="192">
                        <c:v>42887</c:v>
                      </c:pt>
                      <c:pt idx="193">
                        <c:v>42917</c:v>
                      </c:pt>
                      <c:pt idx="194">
                        <c:v>42948</c:v>
                      </c:pt>
                      <c:pt idx="195">
                        <c:v>42979</c:v>
                      </c:pt>
                      <c:pt idx="196">
                        <c:v>43009</c:v>
                      </c:pt>
                      <c:pt idx="197">
                        <c:v>43040</c:v>
                      </c:pt>
                      <c:pt idx="198">
                        <c:v>43070</c:v>
                      </c:pt>
                      <c:pt idx="199">
                        <c:v>43101</c:v>
                      </c:pt>
                      <c:pt idx="200">
                        <c:v>43132</c:v>
                      </c:pt>
                      <c:pt idx="201">
                        <c:v>43160</c:v>
                      </c:pt>
                      <c:pt idx="202">
                        <c:v>43191</c:v>
                      </c:pt>
                      <c:pt idx="203">
                        <c:v>43221</c:v>
                      </c:pt>
                      <c:pt idx="204">
                        <c:v>43252</c:v>
                      </c:pt>
                      <c:pt idx="205">
                        <c:v>43282</c:v>
                      </c:pt>
                      <c:pt idx="206">
                        <c:v>43313</c:v>
                      </c:pt>
                      <c:pt idx="207">
                        <c:v>43344</c:v>
                      </c:pt>
                      <c:pt idx="208">
                        <c:v>43374</c:v>
                      </c:pt>
                      <c:pt idx="209">
                        <c:v>43405</c:v>
                      </c:pt>
                      <c:pt idx="210">
                        <c:v>43435</c:v>
                      </c:pt>
                      <c:pt idx="211">
                        <c:v>43466</c:v>
                      </c:pt>
                      <c:pt idx="212">
                        <c:v>43497</c:v>
                      </c:pt>
                      <c:pt idx="213">
                        <c:v>43525</c:v>
                      </c:pt>
                      <c:pt idx="214">
                        <c:v>43556</c:v>
                      </c:pt>
                      <c:pt idx="215">
                        <c:v>43586</c:v>
                      </c:pt>
                      <c:pt idx="216">
                        <c:v>43617</c:v>
                      </c:pt>
                      <c:pt idx="217">
                        <c:v>43647</c:v>
                      </c:pt>
                      <c:pt idx="218">
                        <c:v>43678</c:v>
                      </c:pt>
                      <c:pt idx="219">
                        <c:v>43709</c:v>
                      </c:pt>
                      <c:pt idx="220">
                        <c:v>43739</c:v>
                      </c:pt>
                      <c:pt idx="221">
                        <c:v>43770</c:v>
                      </c:pt>
                      <c:pt idx="222">
                        <c:v>43800</c:v>
                      </c:pt>
                      <c:pt idx="223">
                        <c:v>43831</c:v>
                      </c:pt>
                      <c:pt idx="224">
                        <c:v>43862</c:v>
                      </c:pt>
                      <c:pt idx="225">
                        <c:v>43891</c:v>
                      </c:pt>
                      <c:pt idx="226">
                        <c:v>43922</c:v>
                      </c:pt>
                      <c:pt idx="227">
                        <c:v>43952</c:v>
                      </c:pt>
                      <c:pt idx="228">
                        <c:v>43983</c:v>
                      </c:pt>
                      <c:pt idx="229">
                        <c:v>44013</c:v>
                      </c:pt>
                      <c:pt idx="230">
                        <c:v>44044</c:v>
                      </c:pt>
                      <c:pt idx="231">
                        <c:v>44075</c:v>
                      </c:pt>
                      <c:pt idx="232">
                        <c:v>44105</c:v>
                      </c:pt>
                      <c:pt idx="233">
                        <c:v>44136</c:v>
                      </c:pt>
                      <c:pt idx="234">
                        <c:v>44166</c:v>
                      </c:pt>
                      <c:pt idx="235">
                        <c:v>44197</c:v>
                      </c:pt>
                      <c:pt idx="236">
                        <c:v>44228</c:v>
                      </c:pt>
                      <c:pt idx="237">
                        <c:v>44256</c:v>
                      </c:pt>
                      <c:pt idx="238">
                        <c:v>44287</c:v>
                      </c:pt>
                      <c:pt idx="239">
                        <c:v>44317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'1.b'!$L$2:$L$242</c15:sqref>
                        </c15:formulaRef>
                      </c:ext>
                    </c:extLst>
                    <c:numCache>
                      <c:formatCode>General</c:formatCode>
                      <c:ptCount val="241"/>
                      <c:pt idx="0">
                        <c:v>2.4072048928412202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60E-41C8-B682-5CB5178856A0}"/>
                  </c:ext>
                </c:extLst>
              </c15:ser>
            </c15:filteredLineSeries>
          </c:ext>
        </c:extLst>
      </c:lineChart>
      <c:dateAx>
        <c:axId val="622927000"/>
        <c:scaling>
          <c:orientation val="minMax"/>
        </c:scaling>
        <c:delete val="0"/>
        <c:axPos val="b"/>
        <c:numFmt formatCode="yyyy\-mm\-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622923720"/>
        <c:crosses val="autoZero"/>
        <c:auto val="1"/>
        <c:lblOffset val="100"/>
        <c:baseTimeUnit val="months"/>
      </c:dateAx>
      <c:valAx>
        <c:axId val="62292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622927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1. Comparativa el índice de mercado y el CRSP</a:t>
            </a:r>
          </a:p>
          <a:p>
            <a:pPr>
              <a:defRPr/>
            </a:pP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ICM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'1.a.c'!$A$19:$A$258</c:f>
              <c:numCache>
                <c:formatCode>yyyy\-mm\-dd\ hh:mm:ss</c:formatCode>
                <c:ptCount val="240"/>
                <c:pt idx="0">
                  <c:v>37043</c:v>
                </c:pt>
                <c:pt idx="1">
                  <c:v>37073</c:v>
                </c:pt>
                <c:pt idx="2">
                  <c:v>37104</c:v>
                </c:pt>
                <c:pt idx="3">
                  <c:v>37135</c:v>
                </c:pt>
                <c:pt idx="4">
                  <c:v>37165</c:v>
                </c:pt>
                <c:pt idx="5">
                  <c:v>37196</c:v>
                </c:pt>
                <c:pt idx="6">
                  <c:v>37226</c:v>
                </c:pt>
                <c:pt idx="7">
                  <c:v>37257</c:v>
                </c:pt>
                <c:pt idx="8">
                  <c:v>37288</c:v>
                </c:pt>
                <c:pt idx="9">
                  <c:v>37316</c:v>
                </c:pt>
                <c:pt idx="10">
                  <c:v>37347</c:v>
                </c:pt>
                <c:pt idx="11">
                  <c:v>37377</c:v>
                </c:pt>
                <c:pt idx="12">
                  <c:v>37408</c:v>
                </c:pt>
                <c:pt idx="13">
                  <c:v>37438</c:v>
                </c:pt>
                <c:pt idx="14">
                  <c:v>37469</c:v>
                </c:pt>
                <c:pt idx="15">
                  <c:v>37500</c:v>
                </c:pt>
                <c:pt idx="16">
                  <c:v>37530</c:v>
                </c:pt>
                <c:pt idx="17">
                  <c:v>37561</c:v>
                </c:pt>
                <c:pt idx="18">
                  <c:v>37591</c:v>
                </c:pt>
                <c:pt idx="19">
                  <c:v>37622</c:v>
                </c:pt>
                <c:pt idx="20">
                  <c:v>37653</c:v>
                </c:pt>
                <c:pt idx="21">
                  <c:v>37681</c:v>
                </c:pt>
                <c:pt idx="22">
                  <c:v>37712</c:v>
                </c:pt>
                <c:pt idx="23">
                  <c:v>37742</c:v>
                </c:pt>
                <c:pt idx="24">
                  <c:v>37773</c:v>
                </c:pt>
                <c:pt idx="25">
                  <c:v>37803</c:v>
                </c:pt>
                <c:pt idx="26">
                  <c:v>37834</c:v>
                </c:pt>
                <c:pt idx="27">
                  <c:v>37865</c:v>
                </c:pt>
                <c:pt idx="28">
                  <c:v>37895</c:v>
                </c:pt>
                <c:pt idx="29">
                  <c:v>37926</c:v>
                </c:pt>
                <c:pt idx="30">
                  <c:v>37956</c:v>
                </c:pt>
                <c:pt idx="31">
                  <c:v>37987</c:v>
                </c:pt>
                <c:pt idx="32">
                  <c:v>38018</c:v>
                </c:pt>
                <c:pt idx="33">
                  <c:v>38047</c:v>
                </c:pt>
                <c:pt idx="34">
                  <c:v>38078</c:v>
                </c:pt>
                <c:pt idx="35">
                  <c:v>38108</c:v>
                </c:pt>
                <c:pt idx="36">
                  <c:v>38139</c:v>
                </c:pt>
                <c:pt idx="37">
                  <c:v>38169</c:v>
                </c:pt>
                <c:pt idx="38">
                  <c:v>38200</c:v>
                </c:pt>
                <c:pt idx="39">
                  <c:v>38231</c:v>
                </c:pt>
                <c:pt idx="40">
                  <c:v>38261</c:v>
                </c:pt>
                <c:pt idx="41">
                  <c:v>38292</c:v>
                </c:pt>
                <c:pt idx="42">
                  <c:v>38322</c:v>
                </c:pt>
                <c:pt idx="43">
                  <c:v>38353</c:v>
                </c:pt>
                <c:pt idx="44">
                  <c:v>38384</c:v>
                </c:pt>
                <c:pt idx="45">
                  <c:v>38412</c:v>
                </c:pt>
                <c:pt idx="46">
                  <c:v>38443</c:v>
                </c:pt>
                <c:pt idx="47">
                  <c:v>38473</c:v>
                </c:pt>
                <c:pt idx="48">
                  <c:v>38504</c:v>
                </c:pt>
                <c:pt idx="49">
                  <c:v>38534</c:v>
                </c:pt>
                <c:pt idx="50">
                  <c:v>38565</c:v>
                </c:pt>
                <c:pt idx="51">
                  <c:v>38596</c:v>
                </c:pt>
                <c:pt idx="52">
                  <c:v>38626</c:v>
                </c:pt>
                <c:pt idx="53">
                  <c:v>38657</c:v>
                </c:pt>
                <c:pt idx="54">
                  <c:v>38687</c:v>
                </c:pt>
                <c:pt idx="55">
                  <c:v>38718</c:v>
                </c:pt>
                <c:pt idx="56">
                  <c:v>38749</c:v>
                </c:pt>
                <c:pt idx="57">
                  <c:v>38777</c:v>
                </c:pt>
                <c:pt idx="58">
                  <c:v>38808</c:v>
                </c:pt>
                <c:pt idx="59">
                  <c:v>38838</c:v>
                </c:pt>
                <c:pt idx="60">
                  <c:v>38869</c:v>
                </c:pt>
                <c:pt idx="61">
                  <c:v>38899</c:v>
                </c:pt>
                <c:pt idx="62">
                  <c:v>38930</c:v>
                </c:pt>
                <c:pt idx="63">
                  <c:v>38961</c:v>
                </c:pt>
                <c:pt idx="64">
                  <c:v>38991</c:v>
                </c:pt>
                <c:pt idx="65">
                  <c:v>39022</c:v>
                </c:pt>
                <c:pt idx="66">
                  <c:v>39052</c:v>
                </c:pt>
                <c:pt idx="67">
                  <c:v>39083</c:v>
                </c:pt>
                <c:pt idx="68">
                  <c:v>39114</c:v>
                </c:pt>
                <c:pt idx="69">
                  <c:v>39142</c:v>
                </c:pt>
                <c:pt idx="70">
                  <c:v>39173</c:v>
                </c:pt>
                <c:pt idx="71">
                  <c:v>39203</c:v>
                </c:pt>
                <c:pt idx="72">
                  <c:v>39234</c:v>
                </c:pt>
                <c:pt idx="73">
                  <c:v>39264</c:v>
                </c:pt>
                <c:pt idx="74">
                  <c:v>39295</c:v>
                </c:pt>
                <c:pt idx="75">
                  <c:v>39326</c:v>
                </c:pt>
                <c:pt idx="76">
                  <c:v>39356</c:v>
                </c:pt>
                <c:pt idx="77">
                  <c:v>39387</c:v>
                </c:pt>
                <c:pt idx="78">
                  <c:v>39417</c:v>
                </c:pt>
                <c:pt idx="79">
                  <c:v>39448</c:v>
                </c:pt>
                <c:pt idx="80">
                  <c:v>39479</c:v>
                </c:pt>
                <c:pt idx="81">
                  <c:v>39508</c:v>
                </c:pt>
                <c:pt idx="82">
                  <c:v>39539</c:v>
                </c:pt>
                <c:pt idx="83">
                  <c:v>39569</c:v>
                </c:pt>
                <c:pt idx="84">
                  <c:v>39600</c:v>
                </c:pt>
                <c:pt idx="85">
                  <c:v>39630</c:v>
                </c:pt>
                <c:pt idx="86">
                  <c:v>39661</c:v>
                </c:pt>
                <c:pt idx="87">
                  <c:v>39692</c:v>
                </c:pt>
                <c:pt idx="88">
                  <c:v>39722</c:v>
                </c:pt>
                <c:pt idx="89">
                  <c:v>39753</c:v>
                </c:pt>
                <c:pt idx="90">
                  <c:v>39783</c:v>
                </c:pt>
                <c:pt idx="91">
                  <c:v>39814</c:v>
                </c:pt>
                <c:pt idx="92">
                  <c:v>39845</c:v>
                </c:pt>
                <c:pt idx="93">
                  <c:v>39873</c:v>
                </c:pt>
                <c:pt idx="94">
                  <c:v>39904</c:v>
                </c:pt>
                <c:pt idx="95">
                  <c:v>39934</c:v>
                </c:pt>
                <c:pt idx="96">
                  <c:v>39965</c:v>
                </c:pt>
                <c:pt idx="97">
                  <c:v>39995</c:v>
                </c:pt>
                <c:pt idx="98">
                  <c:v>40026</c:v>
                </c:pt>
                <c:pt idx="99">
                  <c:v>40057</c:v>
                </c:pt>
                <c:pt idx="100">
                  <c:v>40087</c:v>
                </c:pt>
                <c:pt idx="101">
                  <c:v>40118</c:v>
                </c:pt>
                <c:pt idx="102">
                  <c:v>40148</c:v>
                </c:pt>
                <c:pt idx="103">
                  <c:v>40179</c:v>
                </c:pt>
                <c:pt idx="104">
                  <c:v>40210</c:v>
                </c:pt>
                <c:pt idx="105">
                  <c:v>40238</c:v>
                </c:pt>
                <c:pt idx="106">
                  <c:v>40269</c:v>
                </c:pt>
                <c:pt idx="107">
                  <c:v>40299</c:v>
                </c:pt>
                <c:pt idx="108">
                  <c:v>40330</c:v>
                </c:pt>
                <c:pt idx="109">
                  <c:v>40360</c:v>
                </c:pt>
                <c:pt idx="110">
                  <c:v>40391</c:v>
                </c:pt>
                <c:pt idx="111">
                  <c:v>40422</c:v>
                </c:pt>
                <c:pt idx="112">
                  <c:v>40452</c:v>
                </c:pt>
                <c:pt idx="113">
                  <c:v>40483</c:v>
                </c:pt>
                <c:pt idx="114">
                  <c:v>40513</c:v>
                </c:pt>
                <c:pt idx="115">
                  <c:v>40544</c:v>
                </c:pt>
                <c:pt idx="116">
                  <c:v>40575</c:v>
                </c:pt>
                <c:pt idx="117">
                  <c:v>40603</c:v>
                </c:pt>
                <c:pt idx="118">
                  <c:v>40634</c:v>
                </c:pt>
                <c:pt idx="119">
                  <c:v>40664</c:v>
                </c:pt>
                <c:pt idx="120">
                  <c:v>40695</c:v>
                </c:pt>
                <c:pt idx="121">
                  <c:v>40725</c:v>
                </c:pt>
                <c:pt idx="122">
                  <c:v>40756</c:v>
                </c:pt>
                <c:pt idx="123">
                  <c:v>40787</c:v>
                </c:pt>
                <c:pt idx="124">
                  <c:v>40817</c:v>
                </c:pt>
                <c:pt idx="125">
                  <c:v>40848</c:v>
                </c:pt>
                <c:pt idx="126">
                  <c:v>40878</c:v>
                </c:pt>
                <c:pt idx="127">
                  <c:v>40909</c:v>
                </c:pt>
                <c:pt idx="128">
                  <c:v>40940</c:v>
                </c:pt>
                <c:pt idx="129">
                  <c:v>40969</c:v>
                </c:pt>
                <c:pt idx="130">
                  <c:v>41000</c:v>
                </c:pt>
                <c:pt idx="131">
                  <c:v>41030</c:v>
                </c:pt>
                <c:pt idx="132">
                  <c:v>41061</c:v>
                </c:pt>
                <c:pt idx="133">
                  <c:v>41091</c:v>
                </c:pt>
                <c:pt idx="134">
                  <c:v>41122</c:v>
                </c:pt>
                <c:pt idx="135">
                  <c:v>41153</c:v>
                </c:pt>
                <c:pt idx="136">
                  <c:v>41183</c:v>
                </c:pt>
                <c:pt idx="137">
                  <c:v>41214</c:v>
                </c:pt>
                <c:pt idx="138">
                  <c:v>41244</c:v>
                </c:pt>
                <c:pt idx="139">
                  <c:v>41275</c:v>
                </c:pt>
                <c:pt idx="140">
                  <c:v>41306</c:v>
                </c:pt>
                <c:pt idx="141">
                  <c:v>41334</c:v>
                </c:pt>
                <c:pt idx="142">
                  <c:v>41365</c:v>
                </c:pt>
                <c:pt idx="143">
                  <c:v>41395</c:v>
                </c:pt>
                <c:pt idx="144">
                  <c:v>41426</c:v>
                </c:pt>
                <c:pt idx="145">
                  <c:v>41456</c:v>
                </c:pt>
                <c:pt idx="146">
                  <c:v>41487</c:v>
                </c:pt>
                <c:pt idx="147">
                  <c:v>41518</c:v>
                </c:pt>
                <c:pt idx="148">
                  <c:v>41548</c:v>
                </c:pt>
                <c:pt idx="149">
                  <c:v>41579</c:v>
                </c:pt>
                <c:pt idx="150">
                  <c:v>41609</c:v>
                </c:pt>
                <c:pt idx="151">
                  <c:v>41640</c:v>
                </c:pt>
                <c:pt idx="152">
                  <c:v>41671</c:v>
                </c:pt>
                <c:pt idx="153">
                  <c:v>41699</c:v>
                </c:pt>
                <c:pt idx="154">
                  <c:v>41730</c:v>
                </c:pt>
                <c:pt idx="155">
                  <c:v>41760</c:v>
                </c:pt>
                <c:pt idx="156">
                  <c:v>41791</c:v>
                </c:pt>
                <c:pt idx="157">
                  <c:v>41821</c:v>
                </c:pt>
                <c:pt idx="158">
                  <c:v>41852</c:v>
                </c:pt>
                <c:pt idx="159">
                  <c:v>41883</c:v>
                </c:pt>
                <c:pt idx="160">
                  <c:v>41913</c:v>
                </c:pt>
                <c:pt idx="161">
                  <c:v>41944</c:v>
                </c:pt>
                <c:pt idx="162">
                  <c:v>41974</c:v>
                </c:pt>
                <c:pt idx="163">
                  <c:v>42005</c:v>
                </c:pt>
                <c:pt idx="164">
                  <c:v>42036</c:v>
                </c:pt>
                <c:pt idx="165">
                  <c:v>42064</c:v>
                </c:pt>
                <c:pt idx="166">
                  <c:v>42095</c:v>
                </c:pt>
                <c:pt idx="167">
                  <c:v>42125</c:v>
                </c:pt>
                <c:pt idx="168">
                  <c:v>42156</c:v>
                </c:pt>
                <c:pt idx="169">
                  <c:v>42186</c:v>
                </c:pt>
                <c:pt idx="170">
                  <c:v>42217</c:v>
                </c:pt>
                <c:pt idx="171">
                  <c:v>42248</c:v>
                </c:pt>
                <c:pt idx="172">
                  <c:v>42278</c:v>
                </c:pt>
                <c:pt idx="173">
                  <c:v>42309</c:v>
                </c:pt>
                <c:pt idx="174">
                  <c:v>42339</c:v>
                </c:pt>
                <c:pt idx="175">
                  <c:v>42370</c:v>
                </c:pt>
                <c:pt idx="176">
                  <c:v>42401</c:v>
                </c:pt>
                <c:pt idx="177">
                  <c:v>42430</c:v>
                </c:pt>
                <c:pt idx="178">
                  <c:v>42461</c:v>
                </c:pt>
                <c:pt idx="179">
                  <c:v>42491</c:v>
                </c:pt>
                <c:pt idx="180">
                  <c:v>42522</c:v>
                </c:pt>
                <c:pt idx="181">
                  <c:v>42552</c:v>
                </c:pt>
                <c:pt idx="182">
                  <c:v>42583</c:v>
                </c:pt>
                <c:pt idx="183">
                  <c:v>42614</c:v>
                </c:pt>
                <c:pt idx="184">
                  <c:v>42644</c:v>
                </c:pt>
                <c:pt idx="185">
                  <c:v>42675</c:v>
                </c:pt>
                <c:pt idx="186">
                  <c:v>42705</c:v>
                </c:pt>
                <c:pt idx="187">
                  <c:v>42736</c:v>
                </c:pt>
                <c:pt idx="188">
                  <c:v>42767</c:v>
                </c:pt>
                <c:pt idx="189">
                  <c:v>42795</c:v>
                </c:pt>
                <c:pt idx="190">
                  <c:v>42826</c:v>
                </c:pt>
                <c:pt idx="191">
                  <c:v>42856</c:v>
                </c:pt>
                <c:pt idx="192">
                  <c:v>42887</c:v>
                </c:pt>
                <c:pt idx="193">
                  <c:v>42917</c:v>
                </c:pt>
                <c:pt idx="194">
                  <c:v>42948</c:v>
                </c:pt>
                <c:pt idx="195">
                  <c:v>42979</c:v>
                </c:pt>
                <c:pt idx="196">
                  <c:v>43009</c:v>
                </c:pt>
                <c:pt idx="197">
                  <c:v>43040</c:v>
                </c:pt>
                <c:pt idx="198">
                  <c:v>43070</c:v>
                </c:pt>
                <c:pt idx="199">
                  <c:v>43101</c:v>
                </c:pt>
                <c:pt idx="200">
                  <c:v>43132</c:v>
                </c:pt>
                <c:pt idx="201">
                  <c:v>43160</c:v>
                </c:pt>
                <c:pt idx="202">
                  <c:v>43191</c:v>
                </c:pt>
                <c:pt idx="203">
                  <c:v>43221</c:v>
                </c:pt>
                <c:pt idx="204">
                  <c:v>43252</c:v>
                </c:pt>
                <c:pt idx="205">
                  <c:v>43282</c:v>
                </c:pt>
                <c:pt idx="206">
                  <c:v>43313</c:v>
                </c:pt>
                <c:pt idx="207">
                  <c:v>43344</c:v>
                </c:pt>
                <c:pt idx="208">
                  <c:v>43374</c:v>
                </c:pt>
                <c:pt idx="209">
                  <c:v>43405</c:v>
                </c:pt>
                <c:pt idx="210">
                  <c:v>43435</c:v>
                </c:pt>
                <c:pt idx="211">
                  <c:v>43466</c:v>
                </c:pt>
                <c:pt idx="212">
                  <c:v>43497</c:v>
                </c:pt>
                <c:pt idx="213">
                  <c:v>43525</c:v>
                </c:pt>
                <c:pt idx="214">
                  <c:v>43556</c:v>
                </c:pt>
                <c:pt idx="215">
                  <c:v>43586</c:v>
                </c:pt>
                <c:pt idx="216">
                  <c:v>43617</c:v>
                </c:pt>
                <c:pt idx="217">
                  <c:v>43647</c:v>
                </c:pt>
                <c:pt idx="218">
                  <c:v>43678</c:v>
                </c:pt>
                <c:pt idx="219">
                  <c:v>43709</c:v>
                </c:pt>
                <c:pt idx="220">
                  <c:v>43739</c:v>
                </c:pt>
                <c:pt idx="221">
                  <c:v>43770</c:v>
                </c:pt>
                <c:pt idx="222">
                  <c:v>43800</c:v>
                </c:pt>
                <c:pt idx="223">
                  <c:v>43831</c:v>
                </c:pt>
                <c:pt idx="224">
                  <c:v>43862</c:v>
                </c:pt>
                <c:pt idx="225">
                  <c:v>43891</c:v>
                </c:pt>
                <c:pt idx="226">
                  <c:v>43922</c:v>
                </c:pt>
                <c:pt idx="227">
                  <c:v>43952</c:v>
                </c:pt>
                <c:pt idx="228">
                  <c:v>43983</c:v>
                </c:pt>
                <c:pt idx="229">
                  <c:v>44013</c:v>
                </c:pt>
                <c:pt idx="230">
                  <c:v>44044</c:v>
                </c:pt>
                <c:pt idx="231">
                  <c:v>44075</c:v>
                </c:pt>
                <c:pt idx="232">
                  <c:v>44105</c:v>
                </c:pt>
                <c:pt idx="233">
                  <c:v>44136</c:v>
                </c:pt>
                <c:pt idx="234">
                  <c:v>44166</c:v>
                </c:pt>
                <c:pt idx="235">
                  <c:v>44197</c:v>
                </c:pt>
                <c:pt idx="236">
                  <c:v>44228</c:v>
                </c:pt>
                <c:pt idx="237">
                  <c:v>44256</c:v>
                </c:pt>
                <c:pt idx="238">
                  <c:v>44287</c:v>
                </c:pt>
                <c:pt idx="239">
                  <c:v>44317</c:v>
                </c:pt>
              </c:numCache>
            </c:numRef>
          </c:xVal>
          <c:yVal>
            <c:numRef>
              <c:f>'1.a.c'!$Z$19:$Z$258</c:f>
              <c:numCache>
                <c:formatCode>0.00</c:formatCode>
                <c:ptCount val="240"/>
                <c:pt idx="0">
                  <c:v>1</c:v>
                </c:pt>
                <c:pt idx="1">
                  <c:v>0.91426863887988996</c:v>
                </c:pt>
                <c:pt idx="2">
                  <c:v>0.87678244740029454</c:v>
                </c:pt>
                <c:pt idx="3">
                  <c:v>0.77054380797261446</c:v>
                </c:pt>
                <c:pt idx="4">
                  <c:v>0.80362216422794297</c:v>
                </c:pt>
                <c:pt idx="5">
                  <c:v>0.86804905073103689</c:v>
                </c:pt>
                <c:pt idx="6">
                  <c:v>0.86621896607849536</c:v>
                </c:pt>
                <c:pt idx="7">
                  <c:v>0.88037204905835165</c:v>
                </c:pt>
                <c:pt idx="8">
                  <c:v>0.88038699502777873</c:v>
                </c:pt>
                <c:pt idx="9">
                  <c:v>0.86816501481032671</c:v>
                </c:pt>
                <c:pt idx="10">
                  <c:v>0.77047302055390499</c:v>
                </c:pt>
                <c:pt idx="11">
                  <c:v>0.79552271216505299</c:v>
                </c:pt>
                <c:pt idx="12">
                  <c:v>0.70735092457760573</c:v>
                </c:pt>
                <c:pt idx="13">
                  <c:v>0.67299323692143509</c:v>
                </c:pt>
                <c:pt idx="14">
                  <c:v>0.67078495213423739</c:v>
                </c:pt>
                <c:pt idx="15">
                  <c:v>0.60582459770030883</c:v>
                </c:pt>
                <c:pt idx="16">
                  <c:v>0.66399516408931658</c:v>
                </c:pt>
                <c:pt idx="17">
                  <c:v>0.6752361745151757</c:v>
                </c:pt>
                <c:pt idx="18">
                  <c:v>0.67414118771337483</c:v>
                </c:pt>
                <c:pt idx="19">
                  <c:v>0.71547018408139984</c:v>
                </c:pt>
                <c:pt idx="20">
                  <c:v>0.73350678140699743</c:v>
                </c:pt>
                <c:pt idx="21">
                  <c:v>0.71964904823123199</c:v>
                </c:pt>
                <c:pt idx="22">
                  <c:v>0.79307563763761646</c:v>
                </c:pt>
                <c:pt idx="23">
                  <c:v>0.79415327696461546</c:v>
                </c:pt>
                <c:pt idx="24">
                  <c:v>0.80577429574368731</c:v>
                </c:pt>
                <c:pt idx="25">
                  <c:v>0.83231951800509696</c:v>
                </c:pt>
                <c:pt idx="26">
                  <c:v>0.8456450118582074</c:v>
                </c:pt>
                <c:pt idx="27">
                  <c:v>0.84457701488188863</c:v>
                </c:pt>
                <c:pt idx="28">
                  <c:v>0.92487255987342654</c:v>
                </c:pt>
                <c:pt idx="29">
                  <c:v>0.90578542843935117</c:v>
                </c:pt>
                <c:pt idx="30">
                  <c:v>0.96769969034164227</c:v>
                </c:pt>
                <c:pt idx="31">
                  <c:v>0.98736963236271214</c:v>
                </c:pt>
                <c:pt idx="32">
                  <c:v>0.91239213119466134</c:v>
                </c:pt>
                <c:pt idx="33">
                  <c:v>0.86973930366599905</c:v>
                </c:pt>
                <c:pt idx="34">
                  <c:v>0.89005134858565194</c:v>
                </c:pt>
                <c:pt idx="35">
                  <c:v>0.86543451578659725</c:v>
                </c:pt>
                <c:pt idx="36">
                  <c:v>0.89070400773725211</c:v>
                </c:pt>
                <c:pt idx="37">
                  <c:v>0.88239921578508751</c:v>
                </c:pt>
                <c:pt idx="38">
                  <c:v>0.898268483880025</c:v>
                </c:pt>
                <c:pt idx="39">
                  <c:v>0.89868741981937528</c:v>
                </c:pt>
                <c:pt idx="40">
                  <c:v>0.91908991598450485</c:v>
                </c:pt>
                <c:pt idx="41">
                  <c:v>0.95132244657718656</c:v>
                </c:pt>
                <c:pt idx="42">
                  <c:v>1.0292141302956865</c:v>
                </c:pt>
                <c:pt idx="43">
                  <c:v>0.99704754952790842</c:v>
                </c:pt>
                <c:pt idx="44">
                  <c:v>0.99571475247219499</c:v>
                </c:pt>
                <c:pt idx="45">
                  <c:v>1.0208481402019067</c:v>
                </c:pt>
                <c:pt idx="46">
                  <c:v>0.99227865229912815</c:v>
                </c:pt>
                <c:pt idx="47">
                  <c:v>1.0216573123343096</c:v>
                </c:pt>
                <c:pt idx="48">
                  <c:v>0.97836202297960195</c:v>
                </c:pt>
                <c:pt idx="49">
                  <c:v>0.98118967889332609</c:v>
                </c:pt>
                <c:pt idx="50">
                  <c:v>0.97913402651395187</c:v>
                </c:pt>
                <c:pt idx="51">
                  <c:v>0.98721043329700398</c:v>
                </c:pt>
                <c:pt idx="52">
                  <c:v>0.95549703925125484</c:v>
                </c:pt>
                <c:pt idx="53">
                  <c:v>0.96941526885011042</c:v>
                </c:pt>
                <c:pt idx="54">
                  <c:v>0.97981944309494995</c:v>
                </c:pt>
                <c:pt idx="55">
                  <c:v>1.0324656204594509</c:v>
                </c:pt>
                <c:pt idx="56">
                  <c:v>1.0293618444995372</c:v>
                </c:pt>
                <c:pt idx="57">
                  <c:v>1.0225488866987595</c:v>
                </c:pt>
                <c:pt idx="58">
                  <c:v>1.1319107568281062</c:v>
                </c:pt>
                <c:pt idx="59">
                  <c:v>1.1407684468926971</c:v>
                </c:pt>
                <c:pt idx="60">
                  <c:v>1.1625491904992518</c:v>
                </c:pt>
                <c:pt idx="61">
                  <c:v>1.1647295573592673</c:v>
                </c:pt>
                <c:pt idx="62">
                  <c:v>1.1856249256544003</c:v>
                </c:pt>
                <c:pt idx="63">
                  <c:v>1.2242773163576977</c:v>
                </c:pt>
                <c:pt idx="64">
                  <c:v>1.2979218327162088</c:v>
                </c:pt>
                <c:pt idx="65">
                  <c:v>1.2906840774874075</c:v>
                </c:pt>
                <c:pt idx="66">
                  <c:v>1.3076718473568745</c:v>
                </c:pt>
                <c:pt idx="67">
                  <c:v>1.3847042402018199</c:v>
                </c:pt>
                <c:pt idx="68">
                  <c:v>1.2749431013146049</c:v>
                </c:pt>
                <c:pt idx="69">
                  <c:v>1.2781081986635696</c:v>
                </c:pt>
                <c:pt idx="70">
                  <c:v>1.3286028360911983</c:v>
                </c:pt>
                <c:pt idx="71">
                  <c:v>1.3790246706542171</c:v>
                </c:pt>
                <c:pt idx="72">
                  <c:v>1.3929547850559854</c:v>
                </c:pt>
                <c:pt idx="73">
                  <c:v>1.3715263569490239</c:v>
                </c:pt>
                <c:pt idx="74">
                  <c:v>1.3873437570905585</c:v>
                </c:pt>
                <c:pt idx="75">
                  <c:v>1.4167342346621776</c:v>
                </c:pt>
                <c:pt idx="76">
                  <c:v>1.3223474619069604</c:v>
                </c:pt>
                <c:pt idx="77">
                  <c:v>1.3239559777119916</c:v>
                </c:pt>
                <c:pt idx="78">
                  <c:v>1.2939450900829941</c:v>
                </c:pt>
                <c:pt idx="79">
                  <c:v>1.2319436607011707</c:v>
                </c:pt>
                <c:pt idx="80">
                  <c:v>1.2370210925890681</c:v>
                </c:pt>
                <c:pt idx="81">
                  <c:v>1.2299230154188925</c:v>
                </c:pt>
                <c:pt idx="82">
                  <c:v>1.2950674031767293</c:v>
                </c:pt>
                <c:pt idx="83">
                  <c:v>1.3567832106405597</c:v>
                </c:pt>
                <c:pt idx="84">
                  <c:v>1.1681679884756382</c:v>
                </c:pt>
                <c:pt idx="85">
                  <c:v>1.2076593384611245</c:v>
                </c:pt>
                <c:pt idx="86">
                  <c:v>1.2238342099077439</c:v>
                </c:pt>
                <c:pt idx="87">
                  <c:v>1.1126703946467214</c:v>
                </c:pt>
                <c:pt idx="88">
                  <c:v>0.93766573368653017</c:v>
                </c:pt>
                <c:pt idx="89">
                  <c:v>0.92689714554116043</c:v>
                </c:pt>
                <c:pt idx="90">
                  <c:v>0.96418253922089714</c:v>
                </c:pt>
                <c:pt idx="91">
                  <c:v>0.85269919337264977</c:v>
                </c:pt>
                <c:pt idx="92">
                  <c:v>0.72654243253469286</c:v>
                </c:pt>
                <c:pt idx="93">
                  <c:v>0.77168289089988884</c:v>
                </c:pt>
                <c:pt idx="94">
                  <c:v>0.89696228509680476</c:v>
                </c:pt>
                <c:pt idx="95">
                  <c:v>0.88557445017587422</c:v>
                </c:pt>
                <c:pt idx="96">
                  <c:v>0.90360399020799109</c:v>
                </c:pt>
                <c:pt idx="97">
                  <c:v>0.95802605091233506</c:v>
                </c:pt>
                <c:pt idx="98">
                  <c:v>1.0135326240263043</c:v>
                </c:pt>
                <c:pt idx="99">
                  <c:v>1.0757255673897919</c:v>
                </c:pt>
                <c:pt idx="100">
                  <c:v>1.018446281069207</c:v>
                </c:pt>
                <c:pt idx="101">
                  <c:v>1.0917356073650364</c:v>
                </c:pt>
                <c:pt idx="102">
                  <c:v>1.1676626565375579</c:v>
                </c:pt>
                <c:pt idx="103">
                  <c:v>1.1277784145627687</c:v>
                </c:pt>
                <c:pt idx="104">
                  <c:v>1.1807958023501555</c:v>
                </c:pt>
                <c:pt idx="105">
                  <c:v>1.2941941121393079</c:v>
                </c:pt>
                <c:pt idx="106">
                  <c:v>1.3470298936217433</c:v>
                </c:pt>
                <c:pt idx="107">
                  <c:v>1.2167127362559327</c:v>
                </c:pt>
                <c:pt idx="108">
                  <c:v>1.1635409183779626</c:v>
                </c:pt>
                <c:pt idx="109">
                  <c:v>1.2897241337669836</c:v>
                </c:pt>
                <c:pt idx="110">
                  <c:v>1.174319775398432</c:v>
                </c:pt>
                <c:pt idx="111">
                  <c:v>1.2907617186001044</c:v>
                </c:pt>
                <c:pt idx="112">
                  <c:v>1.3906693210762404</c:v>
                </c:pt>
                <c:pt idx="113">
                  <c:v>1.3819198165428579</c:v>
                </c:pt>
                <c:pt idx="114">
                  <c:v>1.4800663948495294</c:v>
                </c:pt>
                <c:pt idx="115">
                  <c:v>1.5285754401228382</c:v>
                </c:pt>
                <c:pt idx="116">
                  <c:v>1.6148354099208528</c:v>
                </c:pt>
                <c:pt idx="117">
                  <c:v>1.5978491730186746</c:v>
                </c:pt>
                <c:pt idx="118">
                  <c:v>1.6843221442870497</c:v>
                </c:pt>
                <c:pt idx="119">
                  <c:v>1.6243174464479206</c:v>
                </c:pt>
                <c:pt idx="120">
                  <c:v>1.6468070867581501</c:v>
                </c:pt>
                <c:pt idx="121">
                  <c:v>1.5303682744134881</c:v>
                </c:pt>
                <c:pt idx="122">
                  <c:v>1.3850240871083921</c:v>
                </c:pt>
                <c:pt idx="123">
                  <c:v>1.3133996487295732</c:v>
                </c:pt>
                <c:pt idx="124">
                  <c:v>1.485724674191911</c:v>
                </c:pt>
                <c:pt idx="125">
                  <c:v>1.4692545827771744</c:v>
                </c:pt>
                <c:pt idx="126">
                  <c:v>1.437478960582417</c:v>
                </c:pt>
                <c:pt idx="127">
                  <c:v>1.5785230689277265</c:v>
                </c:pt>
                <c:pt idx="128">
                  <c:v>1.6869389835281106</c:v>
                </c:pt>
                <c:pt idx="129">
                  <c:v>1.7082796764367569</c:v>
                </c:pt>
                <c:pt idx="130">
                  <c:v>1.705445465230975</c:v>
                </c:pt>
                <c:pt idx="131">
                  <c:v>1.5706468800256843</c:v>
                </c:pt>
                <c:pt idx="132">
                  <c:v>1.655012439519655</c:v>
                </c:pt>
                <c:pt idx="133">
                  <c:v>1.6711338552258221</c:v>
                </c:pt>
                <c:pt idx="134">
                  <c:v>1.7595183168425323</c:v>
                </c:pt>
                <c:pt idx="135">
                  <c:v>1.7849122743312569</c:v>
                </c:pt>
                <c:pt idx="136">
                  <c:v>1.8173960583293385</c:v>
                </c:pt>
                <c:pt idx="137">
                  <c:v>1.8489967092562476</c:v>
                </c:pt>
                <c:pt idx="138">
                  <c:v>1.8962786412750101</c:v>
                </c:pt>
                <c:pt idx="139">
                  <c:v>1.9906686681199444</c:v>
                </c:pt>
                <c:pt idx="140">
                  <c:v>2.0543598696939993</c:v>
                </c:pt>
                <c:pt idx="141">
                  <c:v>2.1353655374668357</c:v>
                </c:pt>
                <c:pt idx="142">
                  <c:v>2.1052753047109172</c:v>
                </c:pt>
                <c:pt idx="143">
                  <c:v>2.1288020258350717</c:v>
                </c:pt>
                <c:pt idx="144">
                  <c:v>2.1419419777716211</c:v>
                </c:pt>
                <c:pt idx="145">
                  <c:v>2.3769118532873734</c:v>
                </c:pt>
                <c:pt idx="146">
                  <c:v>2.2570228169623081</c:v>
                </c:pt>
                <c:pt idx="147">
                  <c:v>2.4293515943079496</c:v>
                </c:pt>
                <c:pt idx="148">
                  <c:v>2.4852754866069824</c:v>
                </c:pt>
                <c:pt idx="149">
                  <c:v>2.579378458218001</c:v>
                </c:pt>
                <c:pt idx="150">
                  <c:v>2.6840379780415171</c:v>
                </c:pt>
                <c:pt idx="151">
                  <c:v>2.7269904326169181</c:v>
                </c:pt>
                <c:pt idx="152">
                  <c:v>2.6955565032124102</c:v>
                </c:pt>
                <c:pt idx="153">
                  <c:v>2.6794296723711115</c:v>
                </c:pt>
                <c:pt idx="154">
                  <c:v>2.7391063698634546</c:v>
                </c:pt>
                <c:pt idx="155">
                  <c:v>2.7240071617042405</c:v>
                </c:pt>
                <c:pt idx="156">
                  <c:v>2.7637879173951401</c:v>
                </c:pt>
                <c:pt idx="157">
                  <c:v>2.6639779866107549</c:v>
                </c:pt>
                <c:pt idx="158">
                  <c:v>2.7156118002752909</c:v>
                </c:pt>
                <c:pt idx="159">
                  <c:v>2.6508760985816533</c:v>
                </c:pt>
                <c:pt idx="160">
                  <c:v>2.7299430210999995</c:v>
                </c:pt>
                <c:pt idx="161">
                  <c:v>2.8033040755672252</c:v>
                </c:pt>
                <c:pt idx="162">
                  <c:v>2.8640607837858263</c:v>
                </c:pt>
                <c:pt idx="163">
                  <c:v>2.7378553830314392</c:v>
                </c:pt>
                <c:pt idx="164">
                  <c:v>2.9698149521044384</c:v>
                </c:pt>
                <c:pt idx="165">
                  <c:v>2.8627497254283192</c:v>
                </c:pt>
                <c:pt idx="166">
                  <c:v>2.8619910708681631</c:v>
                </c:pt>
                <c:pt idx="167">
                  <c:v>2.9245944778118123</c:v>
                </c:pt>
                <c:pt idx="168">
                  <c:v>2.8731401862602013</c:v>
                </c:pt>
                <c:pt idx="169">
                  <c:v>2.8022844904419726</c:v>
                </c:pt>
                <c:pt idx="170">
                  <c:v>2.5584927498209908</c:v>
                </c:pt>
                <c:pt idx="171">
                  <c:v>2.538336447509856</c:v>
                </c:pt>
                <c:pt idx="172">
                  <c:v>2.7859115563362122</c:v>
                </c:pt>
                <c:pt idx="173">
                  <c:v>2.7544164593414791</c:v>
                </c:pt>
                <c:pt idx="174">
                  <c:v>2.6433778974553168</c:v>
                </c:pt>
                <c:pt idx="175">
                  <c:v>2.5151897567659063</c:v>
                </c:pt>
                <c:pt idx="176">
                  <c:v>2.6642407713473593</c:v>
                </c:pt>
                <c:pt idx="177">
                  <c:v>2.8311699882642882</c:v>
                </c:pt>
                <c:pt idx="178">
                  <c:v>2.8568937819538203</c:v>
                </c:pt>
                <c:pt idx="179">
                  <c:v>2.8729811564756029</c:v>
                </c:pt>
                <c:pt idx="180">
                  <c:v>2.9359500416175086</c:v>
                </c:pt>
                <c:pt idx="181">
                  <c:v>3.0625421823604517</c:v>
                </c:pt>
                <c:pt idx="182">
                  <c:v>3.0044335658779837</c:v>
                </c:pt>
                <c:pt idx="183">
                  <c:v>3.0070338825320815</c:v>
                </c:pt>
                <c:pt idx="184">
                  <c:v>2.8817280674993602</c:v>
                </c:pt>
                <c:pt idx="185">
                  <c:v>3.165985000151855</c:v>
                </c:pt>
                <c:pt idx="186">
                  <c:v>3.1854246543131808</c:v>
                </c:pt>
                <c:pt idx="187">
                  <c:v>3.3736136912841803</c:v>
                </c:pt>
                <c:pt idx="188">
                  <c:v>3.3961758576924455</c:v>
                </c:pt>
                <c:pt idx="189">
                  <c:v>3.4098705467236283</c:v>
                </c:pt>
                <c:pt idx="190">
                  <c:v>3.5604169457211916</c:v>
                </c:pt>
                <c:pt idx="191">
                  <c:v>3.7043620516400102</c:v>
                </c:pt>
                <c:pt idx="192">
                  <c:v>3.596344445399684</c:v>
                </c:pt>
                <c:pt idx="193">
                  <c:v>3.6470838273558597</c:v>
                </c:pt>
                <c:pt idx="194">
                  <c:v>3.6595209532654649</c:v>
                </c:pt>
                <c:pt idx="195">
                  <c:v>3.5704710665185559</c:v>
                </c:pt>
                <c:pt idx="196">
                  <c:v>3.5279059876223875</c:v>
                </c:pt>
                <c:pt idx="197">
                  <c:v>3.6359610846303836</c:v>
                </c:pt>
                <c:pt idx="198">
                  <c:v>3.8557210563435271</c:v>
                </c:pt>
                <c:pt idx="199">
                  <c:v>4.1138810352361252</c:v>
                </c:pt>
                <c:pt idx="200">
                  <c:v>3.787349854241429</c:v>
                </c:pt>
                <c:pt idx="201">
                  <c:v>3.5884116761408653</c:v>
                </c:pt>
                <c:pt idx="202">
                  <c:v>3.3629827801706575</c:v>
                </c:pt>
                <c:pt idx="203">
                  <c:v>3.4382279243476908</c:v>
                </c:pt>
                <c:pt idx="204">
                  <c:v>3.5080110823746278</c:v>
                </c:pt>
                <c:pt idx="205">
                  <c:v>3.7846789131061751</c:v>
                </c:pt>
                <c:pt idx="206">
                  <c:v>3.8332360348653944</c:v>
                </c:pt>
                <c:pt idx="207">
                  <c:v>3.835369175746191</c:v>
                </c:pt>
                <c:pt idx="208">
                  <c:v>3.7154625057798536</c:v>
                </c:pt>
                <c:pt idx="209">
                  <c:v>3.7466039804387843</c:v>
                </c:pt>
                <c:pt idx="210">
                  <c:v>3.3160630261891186</c:v>
                </c:pt>
                <c:pt idx="211">
                  <c:v>3.614973549947897</c:v>
                </c:pt>
                <c:pt idx="212">
                  <c:v>3.8118215374685112</c:v>
                </c:pt>
                <c:pt idx="213">
                  <c:v>3.9162254101609855</c:v>
                </c:pt>
                <c:pt idx="214">
                  <c:v>4.2915032141117289</c:v>
                </c:pt>
                <c:pt idx="215">
                  <c:v>3.9109448864044154</c:v>
                </c:pt>
                <c:pt idx="216">
                  <c:v>4.1043773432419117</c:v>
                </c:pt>
                <c:pt idx="217">
                  <c:v>4.158112116813701</c:v>
                </c:pt>
                <c:pt idx="218">
                  <c:v>4.1505913227779319</c:v>
                </c:pt>
                <c:pt idx="219">
                  <c:v>4.3191522829936551</c:v>
                </c:pt>
                <c:pt idx="220">
                  <c:v>4.385364675782542</c:v>
                </c:pt>
                <c:pt idx="221">
                  <c:v>4.4454983878808356</c:v>
                </c:pt>
                <c:pt idx="222">
                  <c:v>4.538592680622255</c:v>
                </c:pt>
                <c:pt idx="223">
                  <c:v>4.4136077819312964</c:v>
                </c:pt>
                <c:pt idx="224">
                  <c:v>4.0087577774287562</c:v>
                </c:pt>
                <c:pt idx="225">
                  <c:v>3.1771679340335823</c:v>
                </c:pt>
                <c:pt idx="226">
                  <c:v>3.5342217137345195</c:v>
                </c:pt>
                <c:pt idx="227">
                  <c:v>3.6802380271982789</c:v>
                </c:pt>
                <c:pt idx="228">
                  <c:v>3.6247422485669163</c:v>
                </c:pt>
                <c:pt idx="229">
                  <c:v>3.7725045061620879</c:v>
                </c:pt>
                <c:pt idx="230">
                  <c:v>4.0180897110417853</c:v>
                </c:pt>
                <c:pt idx="231">
                  <c:v>4.0244475197500975</c:v>
                </c:pt>
                <c:pt idx="232">
                  <c:v>3.7634790981738382</c:v>
                </c:pt>
                <c:pt idx="233">
                  <c:v>4.5995372066646931</c:v>
                </c:pt>
                <c:pt idx="234">
                  <c:v>4.7667419100466377</c:v>
                </c:pt>
                <c:pt idx="235">
                  <c:v>4.53712750019778</c:v>
                </c:pt>
                <c:pt idx="236">
                  <c:v>4.8714053247380447</c:v>
                </c:pt>
                <c:pt idx="237">
                  <c:v>5.0666217560255982</c:v>
                </c:pt>
                <c:pt idx="238">
                  <c:v>5.289658128607547</c:v>
                </c:pt>
                <c:pt idx="239">
                  <c:v>5.4922943890689027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63-4794-B4E8-16BA04C39918}"/>
            </c:ext>
          </c:extLst>
        </c:ser>
        <c:ser>
          <c:idx val="1"/>
          <c:order val="1"/>
          <c:tx>
            <c:v>CRSP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'1.a.c'!$A$19:$A$258</c:f>
              <c:numCache>
                <c:formatCode>yyyy\-mm\-dd\ hh:mm:ss</c:formatCode>
                <c:ptCount val="240"/>
                <c:pt idx="0">
                  <c:v>37043</c:v>
                </c:pt>
                <c:pt idx="1">
                  <c:v>37073</c:v>
                </c:pt>
                <c:pt idx="2">
                  <c:v>37104</c:v>
                </c:pt>
                <c:pt idx="3">
                  <c:v>37135</c:v>
                </c:pt>
                <c:pt idx="4">
                  <c:v>37165</c:v>
                </c:pt>
                <c:pt idx="5">
                  <c:v>37196</c:v>
                </c:pt>
                <c:pt idx="6">
                  <c:v>37226</c:v>
                </c:pt>
                <c:pt idx="7">
                  <c:v>37257</c:v>
                </c:pt>
                <c:pt idx="8">
                  <c:v>37288</c:v>
                </c:pt>
                <c:pt idx="9">
                  <c:v>37316</c:v>
                </c:pt>
                <c:pt idx="10">
                  <c:v>37347</c:v>
                </c:pt>
                <c:pt idx="11">
                  <c:v>37377</c:v>
                </c:pt>
                <c:pt idx="12">
                  <c:v>37408</c:v>
                </c:pt>
                <c:pt idx="13">
                  <c:v>37438</c:v>
                </c:pt>
                <c:pt idx="14">
                  <c:v>37469</c:v>
                </c:pt>
                <c:pt idx="15">
                  <c:v>37500</c:v>
                </c:pt>
                <c:pt idx="16">
                  <c:v>37530</c:v>
                </c:pt>
                <c:pt idx="17">
                  <c:v>37561</c:v>
                </c:pt>
                <c:pt idx="18">
                  <c:v>37591</c:v>
                </c:pt>
                <c:pt idx="19">
                  <c:v>37622</c:v>
                </c:pt>
                <c:pt idx="20">
                  <c:v>37653</c:v>
                </c:pt>
                <c:pt idx="21">
                  <c:v>37681</c:v>
                </c:pt>
                <c:pt idx="22">
                  <c:v>37712</c:v>
                </c:pt>
                <c:pt idx="23">
                  <c:v>37742</c:v>
                </c:pt>
                <c:pt idx="24">
                  <c:v>37773</c:v>
                </c:pt>
                <c:pt idx="25">
                  <c:v>37803</c:v>
                </c:pt>
                <c:pt idx="26">
                  <c:v>37834</c:v>
                </c:pt>
                <c:pt idx="27">
                  <c:v>37865</c:v>
                </c:pt>
                <c:pt idx="28">
                  <c:v>37895</c:v>
                </c:pt>
                <c:pt idx="29">
                  <c:v>37926</c:v>
                </c:pt>
                <c:pt idx="30">
                  <c:v>37956</c:v>
                </c:pt>
                <c:pt idx="31">
                  <c:v>37987</c:v>
                </c:pt>
                <c:pt idx="32">
                  <c:v>38018</c:v>
                </c:pt>
                <c:pt idx="33">
                  <c:v>38047</c:v>
                </c:pt>
                <c:pt idx="34">
                  <c:v>38078</c:v>
                </c:pt>
                <c:pt idx="35">
                  <c:v>38108</c:v>
                </c:pt>
                <c:pt idx="36">
                  <c:v>38139</c:v>
                </c:pt>
                <c:pt idx="37">
                  <c:v>38169</c:v>
                </c:pt>
                <c:pt idx="38">
                  <c:v>38200</c:v>
                </c:pt>
                <c:pt idx="39">
                  <c:v>38231</c:v>
                </c:pt>
                <c:pt idx="40">
                  <c:v>38261</c:v>
                </c:pt>
                <c:pt idx="41">
                  <c:v>38292</c:v>
                </c:pt>
                <c:pt idx="42">
                  <c:v>38322</c:v>
                </c:pt>
                <c:pt idx="43">
                  <c:v>38353</c:v>
                </c:pt>
                <c:pt idx="44">
                  <c:v>38384</c:v>
                </c:pt>
                <c:pt idx="45">
                  <c:v>38412</c:v>
                </c:pt>
                <c:pt idx="46">
                  <c:v>38443</c:v>
                </c:pt>
                <c:pt idx="47">
                  <c:v>38473</c:v>
                </c:pt>
                <c:pt idx="48">
                  <c:v>38504</c:v>
                </c:pt>
                <c:pt idx="49">
                  <c:v>38534</c:v>
                </c:pt>
                <c:pt idx="50">
                  <c:v>38565</c:v>
                </c:pt>
                <c:pt idx="51">
                  <c:v>38596</c:v>
                </c:pt>
                <c:pt idx="52">
                  <c:v>38626</c:v>
                </c:pt>
                <c:pt idx="53">
                  <c:v>38657</c:v>
                </c:pt>
                <c:pt idx="54">
                  <c:v>38687</c:v>
                </c:pt>
                <c:pt idx="55">
                  <c:v>38718</c:v>
                </c:pt>
                <c:pt idx="56">
                  <c:v>38749</c:v>
                </c:pt>
                <c:pt idx="57">
                  <c:v>38777</c:v>
                </c:pt>
                <c:pt idx="58">
                  <c:v>38808</c:v>
                </c:pt>
                <c:pt idx="59">
                  <c:v>38838</c:v>
                </c:pt>
                <c:pt idx="60">
                  <c:v>38869</c:v>
                </c:pt>
                <c:pt idx="61">
                  <c:v>38899</c:v>
                </c:pt>
                <c:pt idx="62">
                  <c:v>38930</c:v>
                </c:pt>
                <c:pt idx="63">
                  <c:v>38961</c:v>
                </c:pt>
                <c:pt idx="64">
                  <c:v>38991</c:v>
                </c:pt>
                <c:pt idx="65">
                  <c:v>39022</c:v>
                </c:pt>
                <c:pt idx="66">
                  <c:v>39052</c:v>
                </c:pt>
                <c:pt idx="67">
                  <c:v>39083</c:v>
                </c:pt>
                <c:pt idx="68">
                  <c:v>39114</c:v>
                </c:pt>
                <c:pt idx="69">
                  <c:v>39142</c:v>
                </c:pt>
                <c:pt idx="70">
                  <c:v>39173</c:v>
                </c:pt>
                <c:pt idx="71">
                  <c:v>39203</c:v>
                </c:pt>
                <c:pt idx="72">
                  <c:v>39234</c:v>
                </c:pt>
                <c:pt idx="73">
                  <c:v>39264</c:v>
                </c:pt>
                <c:pt idx="74">
                  <c:v>39295</c:v>
                </c:pt>
                <c:pt idx="75">
                  <c:v>39326</c:v>
                </c:pt>
                <c:pt idx="76">
                  <c:v>39356</c:v>
                </c:pt>
                <c:pt idx="77">
                  <c:v>39387</c:v>
                </c:pt>
                <c:pt idx="78">
                  <c:v>39417</c:v>
                </c:pt>
                <c:pt idx="79">
                  <c:v>39448</c:v>
                </c:pt>
                <c:pt idx="80">
                  <c:v>39479</c:v>
                </c:pt>
                <c:pt idx="81">
                  <c:v>39508</c:v>
                </c:pt>
                <c:pt idx="82">
                  <c:v>39539</c:v>
                </c:pt>
                <c:pt idx="83">
                  <c:v>39569</c:v>
                </c:pt>
                <c:pt idx="84">
                  <c:v>39600</c:v>
                </c:pt>
                <c:pt idx="85">
                  <c:v>39630</c:v>
                </c:pt>
                <c:pt idx="86">
                  <c:v>39661</c:v>
                </c:pt>
                <c:pt idx="87">
                  <c:v>39692</c:v>
                </c:pt>
                <c:pt idx="88">
                  <c:v>39722</c:v>
                </c:pt>
                <c:pt idx="89">
                  <c:v>39753</c:v>
                </c:pt>
                <c:pt idx="90">
                  <c:v>39783</c:v>
                </c:pt>
                <c:pt idx="91">
                  <c:v>39814</c:v>
                </c:pt>
                <c:pt idx="92">
                  <c:v>39845</c:v>
                </c:pt>
                <c:pt idx="93">
                  <c:v>39873</c:v>
                </c:pt>
                <c:pt idx="94">
                  <c:v>39904</c:v>
                </c:pt>
                <c:pt idx="95">
                  <c:v>39934</c:v>
                </c:pt>
                <c:pt idx="96">
                  <c:v>39965</c:v>
                </c:pt>
                <c:pt idx="97">
                  <c:v>39995</c:v>
                </c:pt>
                <c:pt idx="98">
                  <c:v>40026</c:v>
                </c:pt>
                <c:pt idx="99">
                  <c:v>40057</c:v>
                </c:pt>
                <c:pt idx="100">
                  <c:v>40087</c:v>
                </c:pt>
                <c:pt idx="101">
                  <c:v>40118</c:v>
                </c:pt>
                <c:pt idx="102">
                  <c:v>40148</c:v>
                </c:pt>
                <c:pt idx="103">
                  <c:v>40179</c:v>
                </c:pt>
                <c:pt idx="104">
                  <c:v>40210</c:v>
                </c:pt>
                <c:pt idx="105">
                  <c:v>40238</c:v>
                </c:pt>
                <c:pt idx="106">
                  <c:v>40269</c:v>
                </c:pt>
                <c:pt idx="107">
                  <c:v>40299</c:v>
                </c:pt>
                <c:pt idx="108">
                  <c:v>40330</c:v>
                </c:pt>
                <c:pt idx="109">
                  <c:v>40360</c:v>
                </c:pt>
                <c:pt idx="110">
                  <c:v>40391</c:v>
                </c:pt>
                <c:pt idx="111">
                  <c:v>40422</c:v>
                </c:pt>
                <c:pt idx="112">
                  <c:v>40452</c:v>
                </c:pt>
                <c:pt idx="113">
                  <c:v>40483</c:v>
                </c:pt>
                <c:pt idx="114">
                  <c:v>40513</c:v>
                </c:pt>
                <c:pt idx="115">
                  <c:v>40544</c:v>
                </c:pt>
                <c:pt idx="116">
                  <c:v>40575</c:v>
                </c:pt>
                <c:pt idx="117">
                  <c:v>40603</c:v>
                </c:pt>
                <c:pt idx="118">
                  <c:v>40634</c:v>
                </c:pt>
                <c:pt idx="119">
                  <c:v>40664</c:v>
                </c:pt>
                <c:pt idx="120">
                  <c:v>40695</c:v>
                </c:pt>
                <c:pt idx="121">
                  <c:v>40725</c:v>
                </c:pt>
                <c:pt idx="122">
                  <c:v>40756</c:v>
                </c:pt>
                <c:pt idx="123">
                  <c:v>40787</c:v>
                </c:pt>
                <c:pt idx="124">
                  <c:v>40817</c:v>
                </c:pt>
                <c:pt idx="125">
                  <c:v>40848</c:v>
                </c:pt>
                <c:pt idx="126">
                  <c:v>40878</c:v>
                </c:pt>
                <c:pt idx="127">
                  <c:v>40909</c:v>
                </c:pt>
                <c:pt idx="128">
                  <c:v>40940</c:v>
                </c:pt>
                <c:pt idx="129">
                  <c:v>40969</c:v>
                </c:pt>
                <c:pt idx="130">
                  <c:v>41000</c:v>
                </c:pt>
                <c:pt idx="131">
                  <c:v>41030</c:v>
                </c:pt>
                <c:pt idx="132">
                  <c:v>41061</c:v>
                </c:pt>
                <c:pt idx="133">
                  <c:v>41091</c:v>
                </c:pt>
                <c:pt idx="134">
                  <c:v>41122</c:v>
                </c:pt>
                <c:pt idx="135">
                  <c:v>41153</c:v>
                </c:pt>
                <c:pt idx="136">
                  <c:v>41183</c:v>
                </c:pt>
                <c:pt idx="137">
                  <c:v>41214</c:v>
                </c:pt>
                <c:pt idx="138">
                  <c:v>41244</c:v>
                </c:pt>
                <c:pt idx="139">
                  <c:v>41275</c:v>
                </c:pt>
                <c:pt idx="140">
                  <c:v>41306</c:v>
                </c:pt>
                <c:pt idx="141">
                  <c:v>41334</c:v>
                </c:pt>
                <c:pt idx="142">
                  <c:v>41365</c:v>
                </c:pt>
                <c:pt idx="143">
                  <c:v>41395</c:v>
                </c:pt>
                <c:pt idx="144">
                  <c:v>41426</c:v>
                </c:pt>
                <c:pt idx="145">
                  <c:v>41456</c:v>
                </c:pt>
                <c:pt idx="146">
                  <c:v>41487</c:v>
                </c:pt>
                <c:pt idx="147">
                  <c:v>41518</c:v>
                </c:pt>
                <c:pt idx="148">
                  <c:v>41548</c:v>
                </c:pt>
                <c:pt idx="149">
                  <c:v>41579</c:v>
                </c:pt>
                <c:pt idx="150">
                  <c:v>41609</c:v>
                </c:pt>
                <c:pt idx="151">
                  <c:v>41640</c:v>
                </c:pt>
                <c:pt idx="152">
                  <c:v>41671</c:v>
                </c:pt>
                <c:pt idx="153">
                  <c:v>41699</c:v>
                </c:pt>
                <c:pt idx="154">
                  <c:v>41730</c:v>
                </c:pt>
                <c:pt idx="155">
                  <c:v>41760</c:v>
                </c:pt>
                <c:pt idx="156">
                  <c:v>41791</c:v>
                </c:pt>
                <c:pt idx="157">
                  <c:v>41821</c:v>
                </c:pt>
                <c:pt idx="158">
                  <c:v>41852</c:v>
                </c:pt>
                <c:pt idx="159">
                  <c:v>41883</c:v>
                </c:pt>
                <c:pt idx="160">
                  <c:v>41913</c:v>
                </c:pt>
                <c:pt idx="161">
                  <c:v>41944</c:v>
                </c:pt>
                <c:pt idx="162">
                  <c:v>41974</c:v>
                </c:pt>
                <c:pt idx="163">
                  <c:v>42005</c:v>
                </c:pt>
                <c:pt idx="164">
                  <c:v>42036</c:v>
                </c:pt>
                <c:pt idx="165">
                  <c:v>42064</c:v>
                </c:pt>
                <c:pt idx="166">
                  <c:v>42095</c:v>
                </c:pt>
                <c:pt idx="167">
                  <c:v>42125</c:v>
                </c:pt>
                <c:pt idx="168">
                  <c:v>42156</c:v>
                </c:pt>
                <c:pt idx="169">
                  <c:v>42186</c:v>
                </c:pt>
                <c:pt idx="170">
                  <c:v>42217</c:v>
                </c:pt>
                <c:pt idx="171">
                  <c:v>42248</c:v>
                </c:pt>
                <c:pt idx="172">
                  <c:v>42278</c:v>
                </c:pt>
                <c:pt idx="173">
                  <c:v>42309</c:v>
                </c:pt>
                <c:pt idx="174">
                  <c:v>42339</c:v>
                </c:pt>
                <c:pt idx="175">
                  <c:v>42370</c:v>
                </c:pt>
                <c:pt idx="176">
                  <c:v>42401</c:v>
                </c:pt>
                <c:pt idx="177">
                  <c:v>42430</c:v>
                </c:pt>
                <c:pt idx="178">
                  <c:v>42461</c:v>
                </c:pt>
                <c:pt idx="179">
                  <c:v>42491</c:v>
                </c:pt>
                <c:pt idx="180">
                  <c:v>42522</c:v>
                </c:pt>
                <c:pt idx="181">
                  <c:v>42552</c:v>
                </c:pt>
                <c:pt idx="182">
                  <c:v>42583</c:v>
                </c:pt>
                <c:pt idx="183">
                  <c:v>42614</c:v>
                </c:pt>
                <c:pt idx="184">
                  <c:v>42644</c:v>
                </c:pt>
                <c:pt idx="185">
                  <c:v>42675</c:v>
                </c:pt>
                <c:pt idx="186">
                  <c:v>42705</c:v>
                </c:pt>
                <c:pt idx="187">
                  <c:v>42736</c:v>
                </c:pt>
                <c:pt idx="188">
                  <c:v>42767</c:v>
                </c:pt>
                <c:pt idx="189">
                  <c:v>42795</c:v>
                </c:pt>
                <c:pt idx="190">
                  <c:v>42826</c:v>
                </c:pt>
                <c:pt idx="191">
                  <c:v>42856</c:v>
                </c:pt>
                <c:pt idx="192">
                  <c:v>42887</c:v>
                </c:pt>
                <c:pt idx="193">
                  <c:v>42917</c:v>
                </c:pt>
                <c:pt idx="194">
                  <c:v>42948</c:v>
                </c:pt>
                <c:pt idx="195">
                  <c:v>42979</c:v>
                </c:pt>
                <c:pt idx="196">
                  <c:v>43009</c:v>
                </c:pt>
                <c:pt idx="197">
                  <c:v>43040</c:v>
                </c:pt>
                <c:pt idx="198">
                  <c:v>43070</c:v>
                </c:pt>
                <c:pt idx="199">
                  <c:v>43101</c:v>
                </c:pt>
                <c:pt idx="200">
                  <c:v>43132</c:v>
                </c:pt>
                <c:pt idx="201">
                  <c:v>43160</c:v>
                </c:pt>
                <c:pt idx="202">
                  <c:v>43191</c:v>
                </c:pt>
                <c:pt idx="203">
                  <c:v>43221</c:v>
                </c:pt>
                <c:pt idx="204">
                  <c:v>43252</c:v>
                </c:pt>
                <c:pt idx="205">
                  <c:v>43282</c:v>
                </c:pt>
                <c:pt idx="206">
                  <c:v>43313</c:v>
                </c:pt>
                <c:pt idx="207">
                  <c:v>43344</c:v>
                </c:pt>
                <c:pt idx="208">
                  <c:v>43374</c:v>
                </c:pt>
                <c:pt idx="209">
                  <c:v>43405</c:v>
                </c:pt>
                <c:pt idx="210">
                  <c:v>43435</c:v>
                </c:pt>
                <c:pt idx="211">
                  <c:v>43466</c:v>
                </c:pt>
                <c:pt idx="212">
                  <c:v>43497</c:v>
                </c:pt>
                <c:pt idx="213">
                  <c:v>43525</c:v>
                </c:pt>
                <c:pt idx="214">
                  <c:v>43556</c:v>
                </c:pt>
                <c:pt idx="215">
                  <c:v>43586</c:v>
                </c:pt>
                <c:pt idx="216">
                  <c:v>43617</c:v>
                </c:pt>
                <c:pt idx="217">
                  <c:v>43647</c:v>
                </c:pt>
                <c:pt idx="218">
                  <c:v>43678</c:v>
                </c:pt>
                <c:pt idx="219">
                  <c:v>43709</c:v>
                </c:pt>
                <c:pt idx="220">
                  <c:v>43739</c:v>
                </c:pt>
                <c:pt idx="221">
                  <c:v>43770</c:v>
                </c:pt>
                <c:pt idx="222">
                  <c:v>43800</c:v>
                </c:pt>
                <c:pt idx="223">
                  <c:v>43831</c:v>
                </c:pt>
                <c:pt idx="224">
                  <c:v>43862</c:v>
                </c:pt>
                <c:pt idx="225">
                  <c:v>43891</c:v>
                </c:pt>
                <c:pt idx="226">
                  <c:v>43922</c:v>
                </c:pt>
                <c:pt idx="227">
                  <c:v>43952</c:v>
                </c:pt>
                <c:pt idx="228">
                  <c:v>43983</c:v>
                </c:pt>
                <c:pt idx="229">
                  <c:v>44013</c:v>
                </c:pt>
                <c:pt idx="230">
                  <c:v>44044</c:v>
                </c:pt>
                <c:pt idx="231">
                  <c:v>44075</c:v>
                </c:pt>
                <c:pt idx="232">
                  <c:v>44105</c:v>
                </c:pt>
                <c:pt idx="233">
                  <c:v>44136</c:v>
                </c:pt>
                <c:pt idx="234">
                  <c:v>44166</c:v>
                </c:pt>
                <c:pt idx="235">
                  <c:v>44197</c:v>
                </c:pt>
                <c:pt idx="236">
                  <c:v>44228</c:v>
                </c:pt>
                <c:pt idx="237">
                  <c:v>44256</c:v>
                </c:pt>
                <c:pt idx="238">
                  <c:v>44287</c:v>
                </c:pt>
                <c:pt idx="239">
                  <c:v>44317</c:v>
                </c:pt>
              </c:numCache>
            </c:numRef>
          </c:xVal>
          <c:yVal>
            <c:numRef>
              <c:f>'1.a.c'!$AB$19:$AB$258</c:f>
              <c:numCache>
                <c:formatCode>0.00</c:formatCode>
                <c:ptCount val="240"/>
                <c:pt idx="0">
                  <c:v>1</c:v>
                </c:pt>
                <c:pt idx="1">
                  <c:v>1.1024096385542168</c:v>
                </c:pt>
                <c:pt idx="2">
                  <c:v>3.7048192771084341</c:v>
                </c:pt>
                <c:pt idx="3">
                  <c:v>5.4036144578313259</c:v>
                </c:pt>
                <c:pt idx="4">
                  <c:v>-1.614457831325302</c:v>
                </c:pt>
                <c:pt idx="5">
                  <c:v>-4.6445783132530138</c:v>
                </c:pt>
                <c:pt idx="6">
                  <c:v>-1.0542168674698804</c:v>
                </c:pt>
                <c:pt idx="7">
                  <c:v>0.78313253012048267</c:v>
                </c:pt>
                <c:pt idx="8">
                  <c:v>1.3012048192771097</c:v>
                </c:pt>
                <c:pt idx="9">
                  <c:v>-2.6325301204819307</c:v>
                </c:pt>
                <c:pt idx="10">
                  <c:v>3.0421686746987984</c:v>
                </c:pt>
                <c:pt idx="11">
                  <c:v>0.74698795180722966</c:v>
                </c:pt>
                <c:pt idx="12">
                  <c:v>4.2650602409638596</c:v>
                </c:pt>
                <c:pt idx="13">
                  <c:v>4.8373493975903665</c:v>
                </c:pt>
                <c:pt idx="14">
                  <c:v>-0.38554216867469965</c:v>
                </c:pt>
                <c:pt idx="15">
                  <c:v>6.1506024096385676</c:v>
                </c:pt>
                <c:pt idx="16">
                  <c:v>-4.8072289156626615</c:v>
                </c:pt>
                <c:pt idx="17">
                  <c:v>-3.6626506024096472</c:v>
                </c:pt>
                <c:pt idx="18">
                  <c:v>3.4036144578313334</c:v>
                </c:pt>
                <c:pt idx="19">
                  <c:v>1.4879518072289191</c:v>
                </c:pt>
                <c:pt idx="20">
                  <c:v>1.0783132530120505</c:v>
                </c:pt>
                <c:pt idx="21">
                  <c:v>-0.71686746987951977</c:v>
                </c:pt>
                <c:pt idx="22">
                  <c:v>-5.012048192771096</c:v>
                </c:pt>
                <c:pt idx="23">
                  <c:v>-3.6987951807228994</c:v>
                </c:pt>
                <c:pt idx="24">
                  <c:v>-0.91566265060241203</c:v>
                </c:pt>
                <c:pt idx="25">
                  <c:v>-1.4578313253012083</c:v>
                </c:pt>
                <c:pt idx="26">
                  <c:v>-1.451807228915666</c:v>
                </c:pt>
                <c:pt idx="27">
                  <c:v>0.69879518072289326</c:v>
                </c:pt>
                <c:pt idx="28">
                  <c:v>-3.7048192771084429</c:v>
                </c:pt>
                <c:pt idx="29">
                  <c:v>-0.85542168674699026</c:v>
                </c:pt>
                <c:pt idx="30">
                  <c:v>-2.6325301204819351</c:v>
                </c:pt>
                <c:pt idx="31">
                  <c:v>-1.337349397590365</c:v>
                </c:pt>
                <c:pt idx="32">
                  <c:v>-0.87951807228915901</c:v>
                </c:pt>
                <c:pt idx="33">
                  <c:v>0.74096385542168874</c:v>
                </c:pt>
                <c:pt idx="34">
                  <c:v>1.0542168674698824</c:v>
                </c:pt>
                <c:pt idx="35">
                  <c:v>-0.74096385542168874</c:v>
                </c:pt>
                <c:pt idx="36">
                  <c:v>-1.1686746987951837</c:v>
                </c:pt>
                <c:pt idx="37">
                  <c:v>2.3855421686747054</c:v>
                </c:pt>
                <c:pt idx="38">
                  <c:v>-0.1144578313253016</c:v>
                </c:pt>
                <c:pt idx="39">
                  <c:v>-1.0301204819277143</c:v>
                </c:pt>
                <c:pt idx="40">
                  <c:v>-0.92771084337349707</c:v>
                </c:pt>
                <c:pt idx="41">
                  <c:v>-2.8253012048192865</c:v>
                </c:pt>
                <c:pt idx="42">
                  <c:v>-2.1626506024096455</c:v>
                </c:pt>
                <c:pt idx="43">
                  <c:v>1.5662650602409691</c:v>
                </c:pt>
                <c:pt idx="44">
                  <c:v>-1.2349397590361488</c:v>
                </c:pt>
                <c:pt idx="45">
                  <c:v>1.0602409638554251</c:v>
                </c:pt>
                <c:pt idx="46">
                  <c:v>1.4457831325301254</c:v>
                </c:pt>
                <c:pt idx="47">
                  <c:v>-2.3433734939759114</c:v>
                </c:pt>
                <c:pt idx="48">
                  <c:v>-0.48192771084337516</c:v>
                </c:pt>
                <c:pt idx="49">
                  <c:v>-2.5060240963855507</c:v>
                </c:pt>
                <c:pt idx="50">
                  <c:v>0.55421686746988164</c:v>
                </c:pt>
                <c:pt idx="51">
                  <c:v>-0.46987951807229095</c:v>
                </c:pt>
                <c:pt idx="52">
                  <c:v>1.0542168674698835</c:v>
                </c:pt>
                <c:pt idx="53">
                  <c:v>-2.3614457831325395</c:v>
                </c:pt>
                <c:pt idx="54">
                  <c:v>-4.2168674698795462E-2</c:v>
                </c:pt>
                <c:pt idx="55">
                  <c:v>-2.0421686746988086</c:v>
                </c:pt>
                <c:pt idx="56">
                  <c:v>-2.4096385542168718E-2</c:v>
                </c:pt>
                <c:pt idx="57">
                  <c:v>-1.1024096385542195</c:v>
                </c:pt>
                <c:pt idx="58">
                  <c:v>-0.65662650602409789</c:v>
                </c:pt>
                <c:pt idx="59">
                  <c:v>1.8915662650602456</c:v>
                </c:pt>
                <c:pt idx="60">
                  <c:v>-3.0120481927711121E-2</c:v>
                </c:pt>
                <c:pt idx="61">
                  <c:v>0.22891566265060456</c:v>
                </c:pt>
                <c:pt idx="62">
                  <c:v>-1.4759036144578443</c:v>
                </c:pt>
                <c:pt idx="63">
                  <c:v>-1.3554216867469999</c:v>
                </c:pt>
                <c:pt idx="64">
                  <c:v>-2.1927710843373691</c:v>
                </c:pt>
                <c:pt idx="65">
                  <c:v>-1.2831325301204932</c:v>
                </c:pt>
                <c:pt idx="66">
                  <c:v>-0.76506024096386205</c:v>
                </c:pt>
                <c:pt idx="67">
                  <c:v>-1.1084337349397686</c:v>
                </c:pt>
                <c:pt idx="68">
                  <c:v>0.95180722891567093</c:v>
                </c:pt>
                <c:pt idx="69">
                  <c:v>-0.66867469879518648</c:v>
                </c:pt>
                <c:pt idx="70">
                  <c:v>-2.3674698795180933</c:v>
                </c:pt>
                <c:pt idx="71">
                  <c:v>-2.1987951807229118</c:v>
                </c:pt>
                <c:pt idx="72">
                  <c:v>0.93975903614458656</c:v>
                </c:pt>
                <c:pt idx="73">
                  <c:v>2.0060240963855596</c:v>
                </c:pt>
                <c:pt idx="74">
                  <c:v>-0.80722891566265764</c:v>
                </c:pt>
                <c:pt idx="75">
                  <c:v>-2.1325301204819467</c:v>
                </c:pt>
                <c:pt idx="76">
                  <c:v>-1.2771084337349512</c:v>
                </c:pt>
                <c:pt idx="77">
                  <c:v>2.7048192771084585</c:v>
                </c:pt>
                <c:pt idx="78">
                  <c:v>0.36144578313253334</c:v>
                </c:pt>
                <c:pt idx="79">
                  <c:v>3.7048192771084674</c:v>
                </c:pt>
                <c:pt idx="80">
                  <c:v>1.7831325301204979</c:v>
                </c:pt>
                <c:pt idx="81">
                  <c:v>0.45783132530120901</c:v>
                </c:pt>
                <c:pt idx="82">
                  <c:v>-2.8795180722891827</c:v>
                </c:pt>
                <c:pt idx="83">
                  <c:v>-1.2289156626506132</c:v>
                </c:pt>
                <c:pt idx="84">
                  <c:v>4.9819277108434168</c:v>
                </c:pt>
                <c:pt idx="85">
                  <c:v>0.37349397590361799</c:v>
                </c:pt>
                <c:pt idx="86">
                  <c:v>-1.0000000000000093</c:v>
                </c:pt>
                <c:pt idx="87">
                  <c:v>5.4759036144578817</c:v>
                </c:pt>
                <c:pt idx="88">
                  <c:v>10.331325301204915</c:v>
                </c:pt>
                <c:pt idx="89">
                  <c:v>4.7168674698795616</c:v>
                </c:pt>
                <c:pt idx="90">
                  <c:v>-1.0481927710843464</c:v>
                </c:pt>
                <c:pt idx="91">
                  <c:v>4.8915662650602831</c:v>
                </c:pt>
                <c:pt idx="92">
                  <c:v>6.0783132530121007</c:v>
                </c:pt>
                <c:pt idx="93">
                  <c:v>-5.4036144578313712</c:v>
                </c:pt>
                <c:pt idx="94">
                  <c:v>-6.1385542168675222</c:v>
                </c:pt>
                <c:pt idx="95">
                  <c:v>-3.1385542168674965</c:v>
                </c:pt>
                <c:pt idx="96">
                  <c:v>-0.26506024096385772</c:v>
                </c:pt>
                <c:pt idx="97">
                  <c:v>-4.6566265060241365</c:v>
                </c:pt>
                <c:pt idx="98">
                  <c:v>-2.0120481927711023</c:v>
                </c:pt>
                <c:pt idx="99">
                  <c:v>-2.4638554216867692</c:v>
                </c:pt>
                <c:pt idx="100">
                  <c:v>1.5602409638554351</c:v>
                </c:pt>
                <c:pt idx="101">
                  <c:v>-3.3493975903614741</c:v>
                </c:pt>
                <c:pt idx="102">
                  <c:v>-1.6626506024096528</c:v>
                </c:pt>
                <c:pt idx="103">
                  <c:v>2.0240963855421863</c:v>
                </c:pt>
                <c:pt idx="104">
                  <c:v>-2.0481927710843553</c:v>
                </c:pt>
                <c:pt idx="105">
                  <c:v>-3.8072289156626833</c:v>
                </c:pt>
                <c:pt idx="106">
                  <c:v>-1.2108433734939865</c:v>
                </c:pt>
                <c:pt idx="107">
                  <c:v>4.7469879518072711</c:v>
                </c:pt>
                <c:pt idx="108">
                  <c:v>3.3493975903614754</c:v>
                </c:pt>
                <c:pt idx="109">
                  <c:v>-4.1807228915663028</c:v>
                </c:pt>
                <c:pt idx="110">
                  <c:v>2.8674698795180973</c:v>
                </c:pt>
                <c:pt idx="111">
                  <c:v>-5.7530120481928213</c:v>
                </c:pt>
                <c:pt idx="112">
                  <c:v>-2.3433734939759243</c:v>
                </c:pt>
                <c:pt idx="113">
                  <c:v>-0.36746987951807553</c:v>
                </c:pt>
                <c:pt idx="114">
                  <c:v>-4.1144578313253373</c:v>
                </c:pt>
                <c:pt idx="115">
                  <c:v>-1.2048192771084443</c:v>
                </c:pt>
                <c:pt idx="116">
                  <c:v>-2.1084337349397777</c:v>
                </c:pt>
                <c:pt idx="117">
                  <c:v>-0.28313253012048456</c:v>
                </c:pt>
                <c:pt idx="118">
                  <c:v>-1.7469879518072453</c:v>
                </c:pt>
                <c:pt idx="119">
                  <c:v>0.76506024096386283</c:v>
                </c:pt>
                <c:pt idx="120">
                  <c:v>1.05421686746989</c:v>
                </c:pt>
                <c:pt idx="121">
                  <c:v>1.4156626506024235</c:v>
                </c:pt>
                <c:pt idx="122">
                  <c:v>3.6024096385542519</c:v>
                </c:pt>
                <c:pt idx="123">
                  <c:v>4.5722891566265504</c:v>
                </c:pt>
                <c:pt idx="124">
                  <c:v>-6.8373493975904287</c:v>
                </c:pt>
                <c:pt idx="125">
                  <c:v>0.16867469879518249</c:v>
                </c:pt>
                <c:pt idx="126">
                  <c:v>-0.44578313253012514</c:v>
                </c:pt>
                <c:pt idx="127">
                  <c:v>-3.0421686746988272</c:v>
                </c:pt>
                <c:pt idx="128">
                  <c:v>-2.6626506024096668</c:v>
                </c:pt>
                <c:pt idx="129">
                  <c:v>-1.8734939759036342</c:v>
                </c:pt>
                <c:pt idx="130">
                  <c:v>0.51204819277109004</c:v>
                </c:pt>
                <c:pt idx="131">
                  <c:v>3.7228915662651012</c:v>
                </c:pt>
                <c:pt idx="132">
                  <c:v>-2.3433734939759296</c:v>
                </c:pt>
                <c:pt idx="133">
                  <c:v>-0.47590361445783663</c:v>
                </c:pt>
                <c:pt idx="134">
                  <c:v>-1.5421686746988121</c:v>
                </c:pt>
                <c:pt idx="135">
                  <c:v>-1.6506024096385727</c:v>
                </c:pt>
                <c:pt idx="136">
                  <c:v>1.0542168674698913</c:v>
                </c:pt>
                <c:pt idx="137">
                  <c:v>-0.47590361445783674</c:v>
                </c:pt>
                <c:pt idx="138">
                  <c:v>-0.7168674698795261</c:v>
                </c:pt>
                <c:pt idx="139">
                  <c:v>-3.3554216867470257</c:v>
                </c:pt>
                <c:pt idx="140">
                  <c:v>-0.77710843373494842</c:v>
                </c:pt>
                <c:pt idx="141">
                  <c:v>-2.4277108433735211</c:v>
                </c:pt>
                <c:pt idx="142">
                  <c:v>-0.93373493975904642</c:v>
                </c:pt>
                <c:pt idx="143">
                  <c:v>-1.6867469879518258</c:v>
                </c:pt>
                <c:pt idx="144">
                  <c:v>0.72289156626506823</c:v>
                </c:pt>
                <c:pt idx="145">
                  <c:v>-3.4036144578313627</c:v>
                </c:pt>
                <c:pt idx="146">
                  <c:v>1.6325301204819458</c:v>
                </c:pt>
                <c:pt idx="147">
                  <c:v>-2.2710843373494227</c:v>
                </c:pt>
                <c:pt idx="148">
                  <c:v>-2.5180722891566547</c:v>
                </c:pt>
                <c:pt idx="149">
                  <c:v>-1.88554216867472</c:v>
                </c:pt>
                <c:pt idx="150">
                  <c:v>-1.6927710843373684</c:v>
                </c:pt>
                <c:pt idx="151">
                  <c:v>2.0000000000000226</c:v>
                </c:pt>
                <c:pt idx="152">
                  <c:v>-2.8012048192771402</c:v>
                </c:pt>
                <c:pt idx="153">
                  <c:v>-0.25903614457831603</c:v>
                </c:pt>
                <c:pt idx="154">
                  <c:v>0.11445783132530241</c:v>
                </c:pt>
                <c:pt idx="155">
                  <c:v>-1.2409638554217</c:v>
                </c:pt>
                <c:pt idx="156">
                  <c:v>-1.5722891566265229</c:v>
                </c:pt>
                <c:pt idx="157">
                  <c:v>1.2289156626506155</c:v>
                </c:pt>
                <c:pt idx="158">
                  <c:v>-2.5542168674699064</c:v>
                </c:pt>
                <c:pt idx="159">
                  <c:v>1.1867469879518195</c:v>
                </c:pt>
                <c:pt idx="160">
                  <c:v>-1.5180722891566421</c:v>
                </c:pt>
                <c:pt idx="161">
                  <c:v>-1.5361445783132688</c:v>
                </c:pt>
                <c:pt idx="162">
                  <c:v>3.6144578313253253E-2</c:v>
                </c:pt>
                <c:pt idx="163">
                  <c:v>1.8734939759036271</c:v>
                </c:pt>
                <c:pt idx="164">
                  <c:v>-3.6987951807229171</c:v>
                </c:pt>
                <c:pt idx="165">
                  <c:v>0.67469879518072784</c:v>
                </c:pt>
                <c:pt idx="166">
                  <c:v>-0.35542168674699065</c:v>
                </c:pt>
                <c:pt idx="167">
                  <c:v>-0.81927710843374124</c:v>
                </c:pt>
                <c:pt idx="168">
                  <c:v>0.92168674698795894</c:v>
                </c:pt>
                <c:pt idx="169">
                  <c:v>-0.92771084337350118</c:v>
                </c:pt>
                <c:pt idx="170">
                  <c:v>3.6385542168674982</c:v>
                </c:pt>
                <c:pt idx="171">
                  <c:v>1.8493975903614601</c:v>
                </c:pt>
                <c:pt idx="172">
                  <c:v>-4.6686746987952166</c:v>
                </c:pt>
                <c:pt idx="173">
                  <c:v>-0.33734939759036409</c:v>
                </c:pt>
                <c:pt idx="174">
                  <c:v>1.3012048192771184</c:v>
                </c:pt>
                <c:pt idx="175">
                  <c:v>3.4698795180723145</c:v>
                </c:pt>
                <c:pt idx="176">
                  <c:v>3.6144578313253149E-2</c:v>
                </c:pt>
                <c:pt idx="177">
                  <c:v>-4.2048192771084496</c:v>
                </c:pt>
                <c:pt idx="178">
                  <c:v>-0.56024096385542366</c:v>
                </c:pt>
                <c:pt idx="179">
                  <c:v>-1.0783132530120521</c:v>
                </c:pt>
                <c:pt idx="180">
                  <c:v>1.8072289156626491E-2</c:v>
                </c:pt>
                <c:pt idx="181">
                  <c:v>-2.3915662650602387</c:v>
                </c:pt>
                <c:pt idx="182">
                  <c:v>-0.31325301204819245</c:v>
                </c:pt>
                <c:pt idx="183">
                  <c:v>-0.16265060240963841</c:v>
                </c:pt>
                <c:pt idx="184">
                  <c:v>1.2048192771084327</c:v>
                </c:pt>
                <c:pt idx="185">
                  <c:v>-2.9337349397590335</c:v>
                </c:pt>
                <c:pt idx="186">
                  <c:v>-1.1144578313253002</c:v>
                </c:pt>
                <c:pt idx="187">
                  <c:v>-1.1927710843373482</c:v>
                </c:pt>
                <c:pt idx="188">
                  <c:v>-2.1746987951807206</c:v>
                </c:pt>
                <c:pt idx="189">
                  <c:v>-0.1204819277108433</c:v>
                </c:pt>
                <c:pt idx="190">
                  <c:v>-0.68674698795180689</c:v>
                </c:pt>
                <c:pt idx="191">
                  <c:v>-0.67469879518072251</c:v>
                </c:pt>
                <c:pt idx="192">
                  <c:v>-0.50602409638554191</c:v>
                </c:pt>
                <c:pt idx="193">
                  <c:v>-1.1686746987951799</c:v>
                </c:pt>
                <c:pt idx="194">
                  <c:v>-0.15060240963855409</c:v>
                </c:pt>
                <c:pt idx="195">
                  <c:v>-1.5662650602409627</c:v>
                </c:pt>
                <c:pt idx="196">
                  <c:v>-1.4096385542168663</c:v>
                </c:pt>
                <c:pt idx="197">
                  <c:v>-1.9277108433734924</c:v>
                </c:pt>
                <c:pt idx="198">
                  <c:v>-0.6927710843373488</c:v>
                </c:pt>
                <c:pt idx="199">
                  <c:v>-3.4277108433734913</c:v>
                </c:pt>
                <c:pt idx="200">
                  <c:v>2.1325301204819267</c:v>
                </c:pt>
                <c:pt idx="201">
                  <c:v>1.343373493975903</c:v>
                </c:pt>
                <c:pt idx="202">
                  <c:v>-0.25903614457831298</c:v>
                </c:pt>
                <c:pt idx="203">
                  <c:v>-1.6807228915662631</c:v>
                </c:pt>
                <c:pt idx="204">
                  <c:v>-0.373493975903614</c:v>
                </c:pt>
                <c:pt idx="205">
                  <c:v>-2.0180722891566236</c:v>
                </c:pt>
                <c:pt idx="206">
                  <c:v>-2.1686746987951775</c:v>
                </c:pt>
                <c:pt idx="207">
                  <c:v>-0.12650602409638539</c:v>
                </c:pt>
                <c:pt idx="208">
                  <c:v>4.5120481927710792</c:v>
                </c:pt>
                <c:pt idx="209">
                  <c:v>-1.1265060240963838</c:v>
                </c:pt>
                <c:pt idx="210">
                  <c:v>5.6385542168674618</c:v>
                </c:pt>
                <c:pt idx="211">
                  <c:v>-5.192771084337342</c:v>
                </c:pt>
                <c:pt idx="212">
                  <c:v>-2.1566265060240939</c:v>
                </c:pt>
                <c:pt idx="213">
                  <c:v>-0.77710843373493854</c:v>
                </c:pt>
                <c:pt idx="214">
                  <c:v>-2.5120481927710805</c:v>
                </c:pt>
                <c:pt idx="215">
                  <c:v>4.0542168674698731</c:v>
                </c:pt>
                <c:pt idx="216">
                  <c:v>-4.2831325301204739</c:v>
                </c:pt>
                <c:pt idx="217">
                  <c:v>-0.83132530120481807</c:v>
                </c:pt>
                <c:pt idx="218">
                  <c:v>1.4578313253012025</c:v>
                </c:pt>
                <c:pt idx="219">
                  <c:v>-0.96987951807228745</c:v>
                </c:pt>
                <c:pt idx="220">
                  <c:v>-1.331325301204817</c:v>
                </c:pt>
                <c:pt idx="221">
                  <c:v>-2.403614457831321</c:v>
                </c:pt>
                <c:pt idx="222">
                  <c:v>-1.753012048192768</c:v>
                </c:pt>
                <c:pt idx="223">
                  <c:v>-1.2048192771084274E-2</c:v>
                </c:pt>
                <c:pt idx="224">
                  <c:v>4.8253012048192554</c:v>
                </c:pt>
                <c:pt idx="225">
                  <c:v>7.9879518072288791</c:v>
                </c:pt>
                <c:pt idx="226">
                  <c:v>-8.2228915662650213</c:v>
                </c:pt>
                <c:pt idx="227">
                  <c:v>-3.3674698795180564</c:v>
                </c:pt>
                <c:pt idx="228">
                  <c:v>-1.4879518072289084</c:v>
                </c:pt>
                <c:pt idx="229">
                  <c:v>-3.4819277108433559</c:v>
                </c:pt>
                <c:pt idx="230">
                  <c:v>-4.6024096385541942</c:v>
                </c:pt>
                <c:pt idx="231">
                  <c:v>2.1807228915662544</c:v>
                </c:pt>
                <c:pt idx="232">
                  <c:v>1.2590361445783074</c:v>
                </c:pt>
                <c:pt idx="233">
                  <c:v>-7.5180722891565912</c:v>
                </c:pt>
                <c:pt idx="234">
                  <c:v>-2.7951807228915531</c:v>
                </c:pt>
                <c:pt idx="235">
                  <c:v>1.8072289156626186E-2</c:v>
                </c:pt>
                <c:pt idx="236">
                  <c:v>-1.6746987951806933</c:v>
                </c:pt>
                <c:pt idx="237">
                  <c:v>-1.8554216867469551</c:v>
                </c:pt>
                <c:pt idx="238">
                  <c:v>-2.9698795180722359</c:v>
                </c:pt>
                <c:pt idx="239">
                  <c:v>-0.17469879518071979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63-4794-B4E8-16BA04C39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016752"/>
        <c:axId val="1803088800"/>
      </c:scatterChart>
      <c:valAx>
        <c:axId val="1801016752"/>
        <c:scaling>
          <c:orientation val="minMax"/>
          <c:max val="44100"/>
          <c:min val="408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03088800"/>
        <c:crosses val="autoZero"/>
        <c:crossBetween val="midCat"/>
        <c:majorUnit val="350"/>
      </c:valAx>
      <c:valAx>
        <c:axId val="180308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0101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2.</a:t>
            </a:r>
            <a:r>
              <a:rPr lang="es-ES" baseline="0"/>
              <a:t> </a:t>
            </a:r>
            <a:r>
              <a:rPr lang="es-ES"/>
              <a:t>Frontera</a:t>
            </a:r>
            <a:r>
              <a:rPr lang="es-ES" baseline="0"/>
              <a:t> Eficiente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Frontera Eficiente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rgbClr val="0070C0">
                    <a:alpha val="39000"/>
                  </a:srgbClr>
                </a:solidFill>
              </a:ln>
              <a:effectLst/>
            </c:spPr>
          </c:marker>
          <c:xVal>
            <c:numRef>
              <c:f>'2.a.frontera'!$P$2:$P$35</c:f>
              <c:numCache>
                <c:formatCode>General</c:formatCode>
                <c:ptCount val="34"/>
                <c:pt idx="0">
                  <c:v>0.11848026425702018</c:v>
                </c:pt>
                <c:pt idx="1">
                  <c:v>0.10475449865972675</c:v>
                </c:pt>
                <c:pt idx="2">
                  <c:v>9.1031652686803646E-2</c:v>
                </c:pt>
                <c:pt idx="3">
                  <c:v>7.731328102424434E-2</c:v>
                </c:pt>
                <c:pt idx="4">
                  <c:v>6.36022789291351E-2</c:v>
                </c:pt>
                <c:pt idx="5">
                  <c:v>4.9904720995392948E-2</c:v>
                </c:pt>
                <c:pt idx="6">
                  <c:v>3.6235856560585256E-2</c:v>
                </c:pt>
                <c:pt idx="7">
                  <c:v>2.2647698649827335E-2</c:v>
                </c:pt>
                <c:pt idx="8">
                  <c:v>9.493368105696693E-3</c:v>
                </c:pt>
                <c:pt idx="9">
                  <c:v>6.6824136545049094E-3</c:v>
                </c:pt>
                <c:pt idx="10">
                  <c:v>1.9403868091500593E-2</c:v>
                </c:pt>
                <c:pt idx="11">
                  <c:v>3.2949815962727051E-2</c:v>
                </c:pt>
                <c:pt idx="12">
                  <c:v>4.6606817928770854E-2</c:v>
                </c:pt>
                <c:pt idx="13">
                  <c:v>6.0299464452981635E-2</c:v>
                </c:pt>
                <c:pt idx="14">
                  <c:v>7.4007973756818807E-2</c:v>
                </c:pt>
                <c:pt idx="15">
                  <c:v>8.7724909668043291E-2</c:v>
                </c:pt>
                <c:pt idx="16">
                  <c:v>0.10144685408303954</c:v>
                </c:pt>
                <c:pt idx="17">
                  <c:v>0.11517201683059761</c:v>
                </c:pt>
                <c:pt idx="18">
                  <c:v>0.12889936985382119</c:v>
                </c:pt>
                <c:pt idx="19">
                  <c:v>0.14262828074053094</c:v>
                </c:pt>
                <c:pt idx="20">
                  <c:v>0.15635833913063291</c:v>
                </c:pt>
                <c:pt idx="21">
                  <c:v>0.17008926713576936</c:v>
                </c:pt>
                <c:pt idx="22">
                  <c:v>0.18382086988228233</c:v>
                </c:pt>
                <c:pt idx="23">
                  <c:v>0.19755300666954589</c:v>
                </c:pt>
                <c:pt idx="24">
                  <c:v>0.21128557337044829</c:v>
                </c:pt>
                <c:pt idx="25">
                  <c:v>0.22501849127390317</c:v>
                </c:pt>
                <c:pt idx="26">
                  <c:v>0.23875169977675695</c:v>
                </c:pt>
                <c:pt idx="27">
                  <c:v>0.25248515146004236</c:v>
                </c:pt>
                <c:pt idx="28">
                  <c:v>0.26621880868885489</c:v>
                </c:pt>
                <c:pt idx="29">
                  <c:v>0.27995264121281038</c:v>
                </c:pt>
                <c:pt idx="30">
                  <c:v>0.29368662443963417</c:v>
                </c:pt>
                <c:pt idx="31">
                  <c:v>0.30742073817143123</c:v>
                </c:pt>
                <c:pt idx="32">
                  <c:v>0.32115496566516205</c:v>
                </c:pt>
                <c:pt idx="33">
                  <c:v>0.33488929292427072</c:v>
                </c:pt>
              </c:numCache>
            </c:numRef>
          </c:xVal>
          <c:yVal>
            <c:numRef>
              <c:f>'2.a.frontera'!$O$2:$O$35</c:f>
              <c:numCache>
                <c:formatCode>General</c:formatCode>
                <c:ptCount val="34"/>
                <c:pt idx="0">
                  <c:v>-1.7000000000000001E-2</c:v>
                </c:pt>
                <c:pt idx="1">
                  <c:v>-1.4999999999999999E-2</c:v>
                </c:pt>
                <c:pt idx="2">
                  <c:v>-1.2999999999999999E-2</c:v>
                </c:pt>
                <c:pt idx="3">
                  <c:v>-1.0999999999999999E-2</c:v>
                </c:pt>
                <c:pt idx="4">
                  <c:v>-8.9999999999999993E-3</c:v>
                </c:pt>
                <c:pt idx="5">
                  <c:v>-7.0000000000000001E-3</c:v>
                </c:pt>
                <c:pt idx="6">
                  <c:v>-5.0000000000000001E-3</c:v>
                </c:pt>
                <c:pt idx="7">
                  <c:v>-3.0000000000000001E-3</c:v>
                </c:pt>
                <c:pt idx="8">
                  <c:v>-1E-3</c:v>
                </c:pt>
                <c:pt idx="9">
                  <c:v>9.9999999999999699E-4</c:v>
                </c:pt>
                <c:pt idx="10">
                  <c:v>3.0000000000000001E-3</c:v>
                </c:pt>
                <c:pt idx="11">
                  <c:v>5.0000000000000001E-3</c:v>
                </c:pt>
                <c:pt idx="12">
                  <c:v>7.0000000000000001E-3</c:v>
                </c:pt>
                <c:pt idx="13">
                  <c:v>8.9999999999999993E-3</c:v>
                </c:pt>
                <c:pt idx="14">
                  <c:v>1.0999999999999999E-2</c:v>
                </c:pt>
                <c:pt idx="15">
                  <c:v>1.2999999999999999E-2</c:v>
                </c:pt>
                <c:pt idx="16">
                  <c:v>1.4999999999999999E-2</c:v>
                </c:pt>
                <c:pt idx="17">
                  <c:v>1.7000000000000001E-2</c:v>
                </c:pt>
                <c:pt idx="18">
                  <c:v>1.9E-2</c:v>
                </c:pt>
                <c:pt idx="19">
                  <c:v>2.1000000000000001E-2</c:v>
                </c:pt>
                <c:pt idx="20">
                  <c:v>2.3E-2</c:v>
                </c:pt>
                <c:pt idx="21">
                  <c:v>2.5000000000000001E-2</c:v>
                </c:pt>
                <c:pt idx="22">
                  <c:v>2.7E-2</c:v>
                </c:pt>
                <c:pt idx="23">
                  <c:v>2.9000000000000001E-2</c:v>
                </c:pt>
                <c:pt idx="24">
                  <c:v>3.1E-2</c:v>
                </c:pt>
                <c:pt idx="25">
                  <c:v>3.3000000000000099E-2</c:v>
                </c:pt>
                <c:pt idx="26">
                  <c:v>3.50000000000001E-2</c:v>
                </c:pt>
                <c:pt idx="27">
                  <c:v>3.7000000000000102E-2</c:v>
                </c:pt>
                <c:pt idx="28">
                  <c:v>3.9000000000000097E-2</c:v>
                </c:pt>
                <c:pt idx="29">
                  <c:v>4.1000000000000099E-2</c:v>
                </c:pt>
                <c:pt idx="30">
                  <c:v>4.3000000000000101E-2</c:v>
                </c:pt>
                <c:pt idx="31">
                  <c:v>4.5000000000000102E-2</c:v>
                </c:pt>
                <c:pt idx="32">
                  <c:v>4.7000000000000097E-2</c:v>
                </c:pt>
                <c:pt idx="33">
                  <c:v>4.9000000000000099E-2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2C-48C2-B13C-E3DF9293FED6}"/>
            </c:ext>
          </c:extLst>
        </c:ser>
        <c:ser>
          <c:idx val="1"/>
          <c:order val="1"/>
          <c:tx>
            <c:v>MVP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'2.a.frontera'!$B$6</c:f>
              <c:numCache>
                <c:formatCode>General</c:formatCode>
                <c:ptCount val="1"/>
                <c:pt idx="0">
                  <c:v>4.181399977080137E-3</c:v>
                </c:pt>
              </c:numCache>
            </c:numRef>
          </c:xVal>
          <c:yVal>
            <c:numRef>
              <c:f>'2.a.frontera'!$B$5</c:f>
              <c:numCache>
                <c:formatCode>General</c:formatCode>
                <c:ptCount val="1"/>
                <c:pt idx="0">
                  <c:v>2.4100924231149981E-4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2C-48C2-B13C-E3DF9293FED6}"/>
            </c:ext>
          </c:extLst>
        </c:ser>
        <c:ser>
          <c:idx val="2"/>
          <c:order val="2"/>
          <c:tx>
            <c:v>cero beta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'2.a.frontera'!$P$36</c:f>
              <c:numCache>
                <c:formatCode>General</c:formatCode>
                <c:ptCount val="1"/>
              </c:numCache>
            </c:numRef>
          </c:xVal>
          <c:yVal>
            <c:numRef>
              <c:f>'2.a.frontera'!$O$36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3C-41AA-88C3-DBF91E4D76BF}"/>
            </c:ext>
          </c:extLst>
        </c:ser>
        <c:ser>
          <c:idx val="3"/>
          <c:order val="3"/>
          <c:tx>
            <c:v>malo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'2.a.frontera'!$P$37</c:f>
              <c:numCache>
                <c:formatCode>General</c:formatCode>
                <c:ptCount val="1"/>
              </c:numCache>
            </c:numRef>
          </c:xVal>
          <c:yVal>
            <c:numRef>
              <c:f>'2.a.frontera'!$O$37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3C-41AA-88C3-DBF91E4D76BF}"/>
            </c:ext>
          </c:extLst>
        </c:ser>
        <c:ser>
          <c:idx val="4"/>
          <c:order val="4"/>
          <c:tx>
            <c:v>malo2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'2.a.frontera'!$P$38</c:f>
              <c:numCache>
                <c:formatCode>General</c:formatCode>
                <c:ptCount val="1"/>
              </c:numCache>
            </c:numRef>
          </c:xVal>
          <c:yVal>
            <c:numRef>
              <c:f>'2.a.frontera'!$O$38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3C-41AA-88C3-DBF91E4D76BF}"/>
            </c:ext>
          </c:extLst>
        </c:ser>
        <c:ser>
          <c:idx val="6"/>
          <c:order val="5"/>
          <c:tx>
            <c:v>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'2.a.frontera'!$P$39</c:f>
              <c:numCache>
                <c:formatCode>General</c:formatCode>
                <c:ptCount val="1"/>
              </c:numCache>
            </c:numRef>
          </c:xVal>
          <c:yVal>
            <c:numRef>
              <c:f>'2.a.frontera'!$O$39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3C-41AA-88C3-DBF91E4D7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206592"/>
        <c:axId val="602516688"/>
      </c:scatterChart>
      <c:valAx>
        <c:axId val="210420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602516688"/>
        <c:crosses val="autoZero"/>
        <c:crossBetween val="midCat"/>
      </c:valAx>
      <c:valAx>
        <c:axId val="60251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10420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</xdr:colOff>
      <xdr:row>3</xdr:row>
      <xdr:rowOff>152400</xdr:rowOff>
    </xdr:from>
    <xdr:to>
      <xdr:col>16</xdr:col>
      <xdr:colOff>538162</xdr:colOff>
      <xdr:row>18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170089</xdr:colOff>
      <xdr:row>0</xdr:row>
      <xdr:rowOff>142875</xdr:rowOff>
    </xdr:from>
    <xdr:to>
      <xdr:col>29</xdr:col>
      <xdr:colOff>323849</xdr:colOff>
      <xdr:row>13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D53A82-A420-4FF8-81E3-91FBE7EAC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36</xdr:col>
      <xdr:colOff>0</xdr:colOff>
      <xdr:row>13</xdr:row>
      <xdr:rowOff>0</xdr:rowOff>
    </xdr:from>
    <xdr:to>
      <xdr:col>44</xdr:col>
      <xdr:colOff>590550</xdr:colOff>
      <xdr:row>23</xdr:row>
      <xdr:rowOff>9525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57800" y="2476500"/>
          <a:ext cx="668655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17</xdr:row>
      <xdr:rowOff>0</xdr:rowOff>
    </xdr:from>
    <xdr:to>
      <xdr:col>22</xdr:col>
      <xdr:colOff>485775</xdr:colOff>
      <xdr:row>31</xdr:row>
      <xdr:rowOff>9525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82550" y="3238500"/>
          <a:ext cx="9182100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704849</xdr:colOff>
      <xdr:row>7</xdr:row>
      <xdr:rowOff>166687</xdr:rowOff>
    </xdr:from>
    <xdr:to>
      <xdr:col>10</xdr:col>
      <xdr:colOff>695324</xdr:colOff>
      <xdr:row>27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C87366-270D-474B-85C7-3C26DF16E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"/>
  <sheetViews>
    <sheetView workbookViewId="0">
      <pane xSplit="1" ySplit="5" topLeftCell="P6" activePane="bottomRight" state="frozen"/>
      <selection pane="topRight" activeCell="B1" sqref="B1"/>
      <selection pane="bottomLeft" activeCell="A6" sqref="A6"/>
      <selection pane="bottomRight" activeCell="W8" sqref="W8"/>
    </sheetView>
  </sheetViews>
  <sheetFormatPr baseColWidth="10" defaultRowHeight="15" x14ac:dyDescent="0.25"/>
  <cols>
    <col min="1" max="1" width="21" customWidth="1"/>
    <col min="2" max="2" width="25.140625" style="1" bestFit="1" customWidth="1"/>
    <col min="3" max="3" width="20.28515625" style="1" bestFit="1" customWidth="1"/>
    <col min="4" max="4" width="18.42578125" style="1" customWidth="1"/>
    <col min="5" max="5" width="24.5703125" style="1" bestFit="1" customWidth="1"/>
    <col min="6" max="6" width="13.42578125" style="1" bestFit="1" customWidth="1"/>
    <col min="7" max="11" width="13.42578125" style="1" customWidth="1"/>
    <col min="18" max="19" width="12" bestFit="1" customWidth="1"/>
    <col min="21" max="23" width="12" bestFit="1" customWidth="1"/>
  </cols>
  <sheetData>
    <row r="1" spans="1:23" x14ac:dyDescent="0.25">
      <c r="A1" s="25" t="s">
        <v>74</v>
      </c>
      <c r="B1" s="56">
        <v>4584840192</v>
      </c>
      <c r="C1" s="56">
        <v>599699968</v>
      </c>
      <c r="D1" s="56"/>
      <c r="E1" s="56">
        <v>1515090048</v>
      </c>
      <c r="F1" s="56">
        <v>330224992</v>
      </c>
    </row>
    <row r="3" spans="1:23" x14ac:dyDescent="0.25">
      <c r="C3"/>
      <c r="D3"/>
      <c r="E3"/>
      <c r="F3"/>
      <c r="G3"/>
      <c r="H3"/>
      <c r="I3"/>
      <c r="J3"/>
      <c r="K3"/>
    </row>
    <row r="4" spans="1:23" x14ac:dyDescent="0.25">
      <c r="B4" s="126" t="s">
        <v>18</v>
      </c>
      <c r="C4" s="126"/>
      <c r="D4" s="126"/>
      <c r="E4" s="126"/>
      <c r="F4" s="126"/>
      <c r="G4" s="126"/>
      <c r="H4" s="126"/>
      <c r="I4" s="126"/>
      <c r="J4" s="126"/>
      <c r="K4" s="126"/>
      <c r="L4" s="127" t="s">
        <v>19</v>
      </c>
      <c r="M4" s="127"/>
      <c r="N4" s="127"/>
      <c r="O4" s="127"/>
      <c r="P4" s="127"/>
      <c r="R4" s="127" t="s">
        <v>20</v>
      </c>
      <c r="S4" s="127"/>
      <c r="T4" s="127"/>
      <c r="U4" s="127"/>
      <c r="V4" s="127"/>
      <c r="W4" s="18"/>
    </row>
    <row r="5" spans="1:23" x14ac:dyDescent="0.25">
      <c r="B5" s="79" t="s">
        <v>116</v>
      </c>
      <c r="C5" s="79" t="s">
        <v>117</v>
      </c>
      <c r="D5" s="79" t="s">
        <v>118</v>
      </c>
      <c r="E5" s="79" t="s">
        <v>119</v>
      </c>
      <c r="F5" s="79" t="s">
        <v>120</v>
      </c>
      <c r="G5" s="5"/>
      <c r="H5" s="5"/>
      <c r="I5" s="5"/>
      <c r="J5" s="5"/>
      <c r="K5" s="5"/>
      <c r="L5" s="13" t="s">
        <v>2</v>
      </c>
      <c r="M5" s="6" t="s">
        <v>3</v>
      </c>
      <c r="N5" s="6" t="s">
        <v>4</v>
      </c>
      <c r="O5" s="6" t="s">
        <v>5</v>
      </c>
      <c r="P5" s="6" t="s">
        <v>6</v>
      </c>
      <c r="Q5" s="16" t="s">
        <v>121</v>
      </c>
      <c r="R5" s="79" t="s">
        <v>116</v>
      </c>
      <c r="S5" s="79" t="s">
        <v>117</v>
      </c>
      <c r="T5" s="79" t="s">
        <v>118</v>
      </c>
      <c r="U5" s="79" t="s">
        <v>119</v>
      </c>
      <c r="V5" s="79" t="s">
        <v>120</v>
      </c>
      <c r="W5" s="19" t="s">
        <v>1</v>
      </c>
    </row>
    <row r="6" spans="1:23" x14ac:dyDescent="0.25">
      <c r="A6" t="s">
        <v>0</v>
      </c>
      <c r="F6" s="80"/>
      <c r="L6" s="7"/>
      <c r="Q6" s="14"/>
    </row>
    <row r="7" spans="1:23" x14ac:dyDescent="0.25">
      <c r="A7" s="78">
        <v>37012</v>
      </c>
      <c r="B7" s="68">
        <v>10.504348754882811</v>
      </c>
      <c r="C7" s="68">
        <v>18.87314414978027</v>
      </c>
      <c r="D7" s="68"/>
      <c r="E7" s="99">
        <v>17.064519882202148</v>
      </c>
      <c r="F7" s="81"/>
      <c r="L7" s="68">
        <v>7.1999999999999998E-3</v>
      </c>
      <c r="M7" s="68">
        <v>2.53E-2</v>
      </c>
      <c r="N7" s="68">
        <v>3.3399999999999999E-2</v>
      </c>
      <c r="O7" s="68">
        <v>2.12E-2</v>
      </c>
      <c r="P7" s="68">
        <v>3.2000000000000002E-3</v>
      </c>
      <c r="Q7" s="98">
        <f>L7+P7</f>
        <v>1.04E-2</v>
      </c>
      <c r="R7">
        <f>+B7*$B$1</f>
        <v>48160760362.171867</v>
      </c>
      <c r="S7">
        <f>+C7*$C$1</f>
        <v>11318223942.682615</v>
      </c>
      <c r="T7">
        <f>+D7*$D$1</f>
        <v>0</v>
      </c>
      <c r="U7">
        <f>+E7*$E$1</f>
        <v>25854284247.422607</v>
      </c>
      <c r="V7">
        <f>+F7*$F$1</f>
        <v>0</v>
      </c>
      <c r="W7">
        <f>+SUM(R7:V7)</f>
        <v>85333268552.2771</v>
      </c>
    </row>
    <row r="8" spans="1:23" x14ac:dyDescent="0.25">
      <c r="A8" s="78">
        <v>37043</v>
      </c>
      <c r="B8" s="68">
        <v>11.15081214904785</v>
      </c>
      <c r="C8" s="68">
        <v>16.96235466003418</v>
      </c>
      <c r="D8" s="68"/>
      <c r="E8" s="99">
        <v>15.04860782623291</v>
      </c>
      <c r="F8" s="81"/>
      <c r="G8"/>
      <c r="I8"/>
      <c r="J8"/>
      <c r="K8"/>
      <c r="L8" s="68">
        <v>-1.9400000000000001E-2</v>
      </c>
      <c r="M8" s="68">
        <v>6.25E-2</v>
      </c>
      <c r="N8" s="68">
        <v>-1.1599999999999999E-2</v>
      </c>
      <c r="O8" s="68">
        <v>3.3999999999999998E-3</v>
      </c>
      <c r="P8" s="68">
        <v>2.8E-3</v>
      </c>
      <c r="Q8" s="15">
        <f>L8+P8</f>
        <v>-1.66E-2</v>
      </c>
      <c r="R8" s="68">
        <f t="shared" ref="R8:R71" si="0">+B8*$B$1</f>
        <v>51124691714.396477</v>
      </c>
      <c r="S8" s="68">
        <f t="shared" ref="S8:S71" si="1">+C8*$C$1</f>
        <v>10172323546.827148</v>
      </c>
      <c r="T8" s="68">
        <f t="shared" ref="T8:T71" si="2">+D8*$D$1</f>
        <v>0</v>
      </c>
      <c r="U8" s="68">
        <f t="shared" ref="U8:U71" si="3">+E8*$E$1</f>
        <v>22799995953.780396</v>
      </c>
      <c r="V8" s="68">
        <f>+F8*$F$1</f>
        <v>0</v>
      </c>
      <c r="W8" s="68">
        <f t="shared" ref="W8:W71" si="4">+SUM(R8:V8)</f>
        <v>84097011215.004028</v>
      </c>
    </row>
    <row r="9" spans="1:23" x14ac:dyDescent="0.25">
      <c r="A9" s="78">
        <v>37073</v>
      </c>
      <c r="B9" s="68">
        <v>9.6839408874511719</v>
      </c>
      <c r="C9" s="68">
        <v>16.081996917724609</v>
      </c>
      <c r="D9" s="68"/>
      <c r="E9" s="99">
        <v>15.077364921569821</v>
      </c>
      <c r="F9" s="81"/>
      <c r="G9"/>
      <c r="I9"/>
      <c r="J9"/>
      <c r="K9"/>
      <c r="L9" s="68">
        <v>-2.1299999999999999E-2</v>
      </c>
      <c r="M9" s="68">
        <v>-4.2299999999999997E-2</v>
      </c>
      <c r="N9" s="68">
        <v>5.3499999999999999E-2</v>
      </c>
      <c r="O9" s="68">
        <v>5.4699999999999999E-2</v>
      </c>
      <c r="P9" s="68">
        <v>3.0000000000000001E-3</v>
      </c>
      <c r="Q9" s="15">
        <f t="shared" ref="Q9:Q72" si="5">L9+P9</f>
        <v>-1.83E-2</v>
      </c>
      <c r="R9" s="68">
        <f t="shared" si="0"/>
        <v>44399321397.738281</v>
      </c>
      <c r="S9" s="68">
        <f t="shared" si="1"/>
        <v>9644373036.9355469</v>
      </c>
      <c r="T9" s="68">
        <f t="shared" si="2"/>
        <v>0</v>
      </c>
      <c r="U9" s="68">
        <f t="shared" si="3"/>
        <v>22843565542.734737</v>
      </c>
      <c r="V9" s="68">
        <f t="shared" ref="V9:V72" si="6">+F9*$F$1</f>
        <v>0</v>
      </c>
      <c r="W9" s="68">
        <f t="shared" si="4"/>
        <v>76887259977.408569</v>
      </c>
    </row>
    <row r="10" spans="1:23" x14ac:dyDescent="0.25">
      <c r="A10" s="78">
        <v>37104</v>
      </c>
      <c r="B10" s="68">
        <v>9.4736442565917969</v>
      </c>
      <c r="C10" s="68">
        <v>15.02780151367188</v>
      </c>
      <c r="D10" s="68"/>
      <c r="E10" s="99">
        <v>14.05029773712158</v>
      </c>
      <c r="F10" s="81"/>
      <c r="G10"/>
      <c r="I10"/>
      <c r="J10"/>
      <c r="K10"/>
      <c r="L10" s="68">
        <v>-6.4600000000000005E-2</v>
      </c>
      <c r="M10" s="68">
        <v>2.4799999999999999E-2</v>
      </c>
      <c r="N10" s="68">
        <v>2.3300000000000001E-2</v>
      </c>
      <c r="O10" s="68">
        <v>5.5399999999999998E-2</v>
      </c>
      <c r="P10" s="68">
        <v>3.0999999999999999E-3</v>
      </c>
      <c r="Q10" s="15">
        <f>L10+P10</f>
        <v>-6.1500000000000006E-2</v>
      </c>
      <c r="R10" s="68">
        <f t="shared" si="0"/>
        <v>43435144952.332031</v>
      </c>
      <c r="S10" s="68">
        <f t="shared" si="1"/>
        <v>9012172086.8593788</v>
      </c>
      <c r="T10" s="68">
        <f t="shared" si="2"/>
        <v>0</v>
      </c>
      <c r="U10" s="68">
        <f t="shared" si="3"/>
        <v>21287466272.949825</v>
      </c>
      <c r="V10" s="68">
        <f t="shared" si="6"/>
        <v>0</v>
      </c>
      <c r="W10" s="68">
        <f t="shared" si="4"/>
        <v>73734783312.141235</v>
      </c>
    </row>
    <row r="11" spans="1:23" x14ac:dyDescent="0.25">
      <c r="A11" s="78">
        <v>37135</v>
      </c>
      <c r="B11" s="68">
        <v>9.2295999526977539</v>
      </c>
      <c r="C11" s="68">
        <v>13.285214424133301</v>
      </c>
      <c r="D11" s="68"/>
      <c r="E11" s="99">
        <v>9.5816402435302734</v>
      </c>
      <c r="F11" s="81"/>
      <c r="G11"/>
      <c r="I11"/>
      <c r="J11"/>
      <c r="K11"/>
      <c r="L11" s="68">
        <v>-9.2499999999999999E-2</v>
      </c>
      <c r="M11" s="68">
        <v>-6.25E-2</v>
      </c>
      <c r="N11" s="68">
        <v>1.5699999999999999E-2</v>
      </c>
      <c r="O11" s="68">
        <v>0.1154</v>
      </c>
      <c r="P11" s="68">
        <v>2.8E-3</v>
      </c>
      <c r="Q11" s="15">
        <f t="shared" si="5"/>
        <v>-8.9700000000000002E-2</v>
      </c>
      <c r="R11" s="68">
        <f t="shared" si="0"/>
        <v>42316240819.209961</v>
      </c>
      <c r="S11" s="68">
        <f t="shared" si="1"/>
        <v>7967142665.0258789</v>
      </c>
      <c r="T11" s="68">
        <f t="shared" si="2"/>
        <v>0</v>
      </c>
      <c r="U11" s="68">
        <f t="shared" si="3"/>
        <v>14517047776.489014</v>
      </c>
      <c r="V11" s="68">
        <f t="shared" si="6"/>
        <v>0</v>
      </c>
      <c r="W11" s="68">
        <f t="shared" si="4"/>
        <v>64800431260.724854</v>
      </c>
    </row>
    <row r="12" spans="1:23" x14ac:dyDescent="0.25">
      <c r="A12" s="78">
        <v>37165</v>
      </c>
      <c r="B12" s="68">
        <v>9.2607574462890625</v>
      </c>
      <c r="C12" s="68">
        <v>13.83852386474609</v>
      </c>
      <c r="D12" s="68"/>
      <c r="E12" s="99">
        <v>11.10440063476562</v>
      </c>
      <c r="F12" s="81"/>
      <c r="G12"/>
      <c r="I12"/>
      <c r="J12"/>
      <c r="K12"/>
      <c r="L12" s="68">
        <v>2.46E-2</v>
      </c>
      <c r="M12" s="68">
        <v>7.5700000000000003E-2</v>
      </c>
      <c r="N12" s="68">
        <v>-7.6600000000000001E-2</v>
      </c>
      <c r="O12" s="68">
        <v>-8.4100000000000008E-2</v>
      </c>
      <c r="P12" s="68">
        <v>2.2000000000000001E-3</v>
      </c>
      <c r="Q12" s="15">
        <f t="shared" si="5"/>
        <v>2.6800000000000001E-2</v>
      </c>
      <c r="R12" s="68">
        <f t="shared" si="0"/>
        <v>42459092948.109375</v>
      </c>
      <c r="S12" s="68">
        <f t="shared" si="1"/>
        <v>8298962318.8554668</v>
      </c>
      <c r="T12" s="68">
        <f t="shared" si="2"/>
        <v>0</v>
      </c>
      <c r="U12" s="68">
        <f t="shared" si="3"/>
        <v>16824166890.738274</v>
      </c>
      <c r="V12" s="68">
        <f t="shared" si="6"/>
        <v>0</v>
      </c>
      <c r="W12" s="68">
        <f t="shared" si="4"/>
        <v>67582222157.703117</v>
      </c>
    </row>
    <row r="13" spans="1:23" x14ac:dyDescent="0.25">
      <c r="A13" s="78">
        <v>37196</v>
      </c>
      <c r="B13" s="68">
        <v>9.8267326354980469</v>
      </c>
      <c r="C13" s="68">
        <v>15.26132869720459</v>
      </c>
      <c r="D13" s="68"/>
      <c r="E13" s="99">
        <v>12.404618263244631</v>
      </c>
      <c r="F13" s="81"/>
      <c r="G13"/>
      <c r="I13"/>
      <c r="J13"/>
      <c r="K13"/>
      <c r="L13" s="68">
        <v>7.5399999999999995E-2</v>
      </c>
      <c r="M13" s="68">
        <v>-4.7999999999999996E-3</v>
      </c>
      <c r="N13" s="68">
        <v>2.1600000000000001E-2</v>
      </c>
      <c r="O13" s="68">
        <v>-8.5800000000000001E-2</v>
      </c>
      <c r="P13" s="68">
        <v>1.6999999999999999E-3</v>
      </c>
      <c r="Q13" s="15">
        <f t="shared" si="5"/>
        <v>7.7099999999999988E-2</v>
      </c>
      <c r="R13" s="68">
        <f t="shared" si="0"/>
        <v>45053998743.269531</v>
      </c>
      <c r="S13" s="68">
        <f t="shared" si="1"/>
        <v>9152218331.3510742</v>
      </c>
      <c r="T13" s="68">
        <f t="shared" si="2"/>
        <v>0</v>
      </c>
      <c r="U13" s="68">
        <f t="shared" si="3"/>
        <v>18794113679.880985</v>
      </c>
      <c r="V13" s="68">
        <f t="shared" si="6"/>
        <v>0</v>
      </c>
      <c r="W13" s="68">
        <f t="shared" si="4"/>
        <v>73000330754.501587</v>
      </c>
    </row>
    <row r="14" spans="1:23" x14ac:dyDescent="0.25">
      <c r="A14" s="78">
        <v>37226</v>
      </c>
      <c r="B14" s="68">
        <v>9.3464269638061523</v>
      </c>
      <c r="C14" s="68">
        <v>16.237077713012699</v>
      </c>
      <c r="D14" s="68"/>
      <c r="E14" s="99">
        <v>13.370279312133791</v>
      </c>
      <c r="F14" s="81"/>
      <c r="G14"/>
      <c r="I14"/>
      <c r="J14"/>
      <c r="K14"/>
      <c r="L14" s="68">
        <v>1.6E-2</v>
      </c>
      <c r="M14" s="68">
        <v>4.7899999999999998E-2</v>
      </c>
      <c r="N14" s="68">
        <v>9.0000000000000011E-3</v>
      </c>
      <c r="O14" s="68">
        <v>-1E-4</v>
      </c>
      <c r="P14" s="68">
        <v>1.5E-3</v>
      </c>
      <c r="Q14" s="15">
        <f t="shared" si="5"/>
        <v>1.7500000000000002E-2</v>
      </c>
      <c r="R14" s="68">
        <f t="shared" si="0"/>
        <v>42851873995.250977</v>
      </c>
      <c r="S14" s="68">
        <f t="shared" si="1"/>
        <v>9737374984.9072285</v>
      </c>
      <c r="T14" s="68">
        <f t="shared" si="2"/>
        <v>0</v>
      </c>
      <c r="U14" s="68">
        <f t="shared" si="3"/>
        <v>20257177124.794193</v>
      </c>
      <c r="V14" s="68">
        <f t="shared" si="6"/>
        <v>0</v>
      </c>
      <c r="W14" s="68">
        <f t="shared" si="4"/>
        <v>72846426104.952393</v>
      </c>
    </row>
    <row r="15" spans="1:23" x14ac:dyDescent="0.25">
      <c r="A15" s="78">
        <v>37257</v>
      </c>
      <c r="B15" s="68">
        <v>9.2945013046264648</v>
      </c>
      <c r="C15" s="68">
        <v>16.475934982299801</v>
      </c>
      <c r="D15" s="68"/>
      <c r="E15" s="99">
        <v>14.218453407287599</v>
      </c>
      <c r="F15" s="81"/>
      <c r="G15"/>
      <c r="I15"/>
      <c r="J15"/>
      <c r="K15"/>
      <c r="L15" s="68">
        <v>-1.44E-2</v>
      </c>
      <c r="M15" s="68">
        <v>1.18E-2</v>
      </c>
      <c r="N15" s="68">
        <v>3.3799999999999997E-2</v>
      </c>
      <c r="O15" s="68">
        <v>3.6799999999999999E-2</v>
      </c>
      <c r="P15" s="68">
        <v>1.4E-3</v>
      </c>
      <c r="Q15" s="15">
        <f t="shared" si="5"/>
        <v>-1.2999999999999999E-2</v>
      </c>
      <c r="R15" s="68">
        <f t="shared" si="0"/>
        <v>42613803146.047852</v>
      </c>
      <c r="S15" s="68">
        <f t="shared" si="1"/>
        <v>9880617681.6552715</v>
      </c>
      <c r="T15" s="68">
        <f t="shared" si="2"/>
        <v>0</v>
      </c>
      <c r="U15" s="68">
        <f t="shared" si="3"/>
        <v>21542237255.333134</v>
      </c>
      <c r="V15" s="68">
        <f t="shared" si="6"/>
        <v>0</v>
      </c>
      <c r="W15" s="68">
        <f t="shared" si="4"/>
        <v>74036658083.036255</v>
      </c>
    </row>
    <row r="16" spans="1:23" x14ac:dyDescent="0.25">
      <c r="A16" s="78">
        <v>37288</v>
      </c>
      <c r="B16" s="68">
        <v>9.0193042755126953</v>
      </c>
      <c r="C16" s="68">
        <v>16.376409530639648</v>
      </c>
      <c r="D16" s="68"/>
      <c r="E16" s="99">
        <v>15.09145545959473</v>
      </c>
      <c r="F16" s="81"/>
      <c r="G16"/>
      <c r="I16"/>
      <c r="J16"/>
      <c r="K16"/>
      <c r="L16" s="68">
        <v>-2.29E-2</v>
      </c>
      <c r="M16" s="68">
        <v>-1.0699999999999999E-2</v>
      </c>
      <c r="N16" s="68">
        <v>2.2100000000000002E-2</v>
      </c>
      <c r="O16" s="68">
        <v>6.7699999999999996E-2</v>
      </c>
      <c r="P16" s="68">
        <v>1.2999999999999999E-3</v>
      </c>
      <c r="Q16" s="15">
        <f t="shared" si="5"/>
        <v>-2.1600000000000001E-2</v>
      </c>
      <c r="R16" s="68">
        <f t="shared" si="0"/>
        <v>41352068746.248047</v>
      </c>
      <c r="S16" s="68">
        <f t="shared" si="1"/>
        <v>9820932271.4794922</v>
      </c>
      <c r="T16" s="68">
        <f t="shared" si="2"/>
        <v>0</v>
      </c>
      <c r="U16" s="68">
        <f t="shared" si="3"/>
        <v>22864913976.66724</v>
      </c>
      <c r="V16" s="68">
        <f t="shared" si="6"/>
        <v>0</v>
      </c>
      <c r="W16" s="68">
        <f t="shared" si="4"/>
        <v>74037914994.394775</v>
      </c>
    </row>
    <row r="17" spans="1:23" x14ac:dyDescent="0.25">
      <c r="A17" s="78">
        <v>37316</v>
      </c>
      <c r="B17" s="68">
        <v>8.6843929290771484</v>
      </c>
      <c r="C17" s="68">
        <v>16.430221557617191</v>
      </c>
      <c r="D17" s="68"/>
      <c r="E17" s="99">
        <v>15.405240058898929</v>
      </c>
      <c r="F17" s="81"/>
      <c r="G17"/>
      <c r="I17"/>
      <c r="J17"/>
      <c r="K17"/>
      <c r="L17" s="68">
        <v>4.24E-2</v>
      </c>
      <c r="M17" s="68">
        <v>4.1399999999999999E-2</v>
      </c>
      <c r="N17" s="68">
        <v>1.0800000000000001E-2</v>
      </c>
      <c r="O17" s="68">
        <v>-1.67E-2</v>
      </c>
      <c r="P17" s="68">
        <v>1.2999999999999999E-3</v>
      </c>
      <c r="Q17" s="15">
        <f t="shared" si="5"/>
        <v>4.3700000000000003E-2</v>
      </c>
      <c r="R17" s="68">
        <f t="shared" si="0"/>
        <v>39816553744.353516</v>
      </c>
      <c r="S17" s="68">
        <f t="shared" si="1"/>
        <v>9853203342.3359394</v>
      </c>
      <c r="T17" s="68">
        <f t="shared" si="2"/>
        <v>0</v>
      </c>
      <c r="U17" s="68">
        <f t="shared" si="3"/>
        <v>23340325900.2887</v>
      </c>
      <c r="V17" s="68">
        <f t="shared" si="6"/>
        <v>0</v>
      </c>
      <c r="W17" s="68">
        <f t="shared" si="4"/>
        <v>73010082986.978149</v>
      </c>
    </row>
    <row r="18" spans="1:23" x14ac:dyDescent="0.25">
      <c r="A18" s="78">
        <v>37347</v>
      </c>
      <c r="B18" s="68">
        <v>7.3187704086303711</v>
      </c>
      <c r="C18" s="68">
        <v>15.285051345825201</v>
      </c>
      <c r="D18" s="68"/>
      <c r="E18" s="99">
        <v>14.568533897399901</v>
      </c>
      <c r="F18" s="81"/>
      <c r="G18"/>
      <c r="I18"/>
      <c r="J18"/>
      <c r="K18"/>
      <c r="L18" s="68">
        <v>-5.1999999999999998E-2</v>
      </c>
      <c r="M18" s="68">
        <v>5.8400000000000001E-2</v>
      </c>
      <c r="N18" s="68">
        <v>3.9600000000000003E-2</v>
      </c>
      <c r="O18" s="68">
        <v>7.9500000000000001E-2</v>
      </c>
      <c r="P18" s="68">
        <v>1.5E-3</v>
      </c>
      <c r="Q18" s="15">
        <f t="shared" si="5"/>
        <v>-5.0499999999999996E-2</v>
      </c>
      <c r="R18" s="68">
        <f t="shared" si="0"/>
        <v>33555392725.508789</v>
      </c>
      <c r="S18" s="68">
        <f t="shared" si="1"/>
        <v>9166444802.9697304</v>
      </c>
      <c r="T18" s="68">
        <f t="shared" si="2"/>
        <v>0</v>
      </c>
      <c r="U18" s="68">
        <f t="shared" si="3"/>
        <v>22072640721.901241</v>
      </c>
      <c r="V18" s="68">
        <f t="shared" si="6"/>
        <v>0</v>
      </c>
      <c r="W18" s="68">
        <f t="shared" si="4"/>
        <v>64794478250.379761</v>
      </c>
    </row>
    <row r="19" spans="1:23" x14ac:dyDescent="0.25">
      <c r="A19" s="78">
        <v>37377</v>
      </c>
      <c r="B19" s="68">
        <v>7.7004199028015137</v>
      </c>
      <c r="C19" s="68">
        <v>16.561908721923832</v>
      </c>
      <c r="D19" s="68"/>
      <c r="E19" s="99">
        <v>14.298629760742189</v>
      </c>
      <c r="F19" s="81"/>
      <c r="G19"/>
      <c r="I19"/>
      <c r="J19"/>
      <c r="K19"/>
      <c r="L19" s="68">
        <v>-1.38E-2</v>
      </c>
      <c r="M19" s="68">
        <v>-3.2599999999999997E-2</v>
      </c>
      <c r="N19" s="68">
        <v>1.5699999999999999E-2</v>
      </c>
      <c r="O19" s="68">
        <v>2.9700000000000001E-2</v>
      </c>
      <c r="P19" s="68">
        <v>1.4E-3</v>
      </c>
      <c r="Q19" s="15">
        <f t="shared" si="5"/>
        <v>-1.24E-2</v>
      </c>
      <c r="R19" s="68">
        <f t="shared" si="0"/>
        <v>35305194665.641113</v>
      </c>
      <c r="S19" s="68">
        <f t="shared" si="1"/>
        <v>9932176130.5566425</v>
      </c>
      <c r="T19" s="68">
        <f t="shared" si="2"/>
        <v>0</v>
      </c>
      <c r="U19" s="68">
        <f t="shared" si="3"/>
        <v>21663711650.537113</v>
      </c>
      <c r="V19" s="68">
        <f t="shared" si="6"/>
        <v>0</v>
      </c>
      <c r="W19" s="68">
        <f t="shared" si="4"/>
        <v>66901082446.734863</v>
      </c>
    </row>
    <row r="20" spans="1:23" x14ac:dyDescent="0.25">
      <c r="A20" s="78">
        <v>37408</v>
      </c>
      <c r="B20" s="68">
        <v>6.2828769683837891</v>
      </c>
      <c r="C20" s="68">
        <v>15.420132637023929</v>
      </c>
      <c r="D20" s="68"/>
      <c r="E20" s="99">
        <v>14.14612865447998</v>
      </c>
      <c r="F20" s="81"/>
      <c r="G20"/>
      <c r="I20"/>
      <c r="J20"/>
      <c r="K20"/>
      <c r="L20" s="68">
        <v>-7.2099999999999997E-2</v>
      </c>
      <c r="M20" s="68">
        <v>4.2000000000000003E-2</v>
      </c>
      <c r="N20" s="68">
        <v>4.0000000000000002E-4</v>
      </c>
      <c r="O20" s="68">
        <v>6.1500000000000013E-2</v>
      </c>
      <c r="P20" s="68">
        <v>1.2999999999999999E-3</v>
      </c>
      <c r="Q20" s="15">
        <f t="shared" si="5"/>
        <v>-7.0800000000000002E-2</v>
      </c>
      <c r="R20" s="68">
        <f t="shared" si="0"/>
        <v>28805986846.037109</v>
      </c>
      <c r="S20" s="68">
        <f t="shared" si="1"/>
        <v>9247453048.9790058</v>
      </c>
      <c r="T20" s="68">
        <f t="shared" si="2"/>
        <v>0</v>
      </c>
      <c r="U20" s="68">
        <f t="shared" si="3"/>
        <v>21432658742.130249</v>
      </c>
      <c r="V20" s="68">
        <f t="shared" si="6"/>
        <v>0</v>
      </c>
      <c r="W20" s="68">
        <f t="shared" si="4"/>
        <v>59486098637.146362</v>
      </c>
    </row>
    <row r="21" spans="1:23" x14ac:dyDescent="0.25">
      <c r="A21" s="78">
        <v>37438</v>
      </c>
      <c r="B21" s="68">
        <v>5.6390113830566406</v>
      </c>
      <c r="C21" s="68">
        <v>14.68241500854492</v>
      </c>
      <c r="D21" s="68"/>
      <c r="E21" s="99">
        <v>14.479475975036619</v>
      </c>
      <c r="F21" s="81"/>
      <c r="G21"/>
      <c r="I21"/>
      <c r="J21"/>
      <c r="K21"/>
      <c r="L21" s="68">
        <v>-8.1799999999999998E-2</v>
      </c>
      <c r="M21" s="68">
        <v>-5.2200000000000003E-2</v>
      </c>
      <c r="N21" s="68">
        <v>-3.7100000000000001E-2</v>
      </c>
      <c r="O21" s="68">
        <v>3.3399999999999999E-2</v>
      </c>
      <c r="P21" s="68">
        <v>1.5E-3</v>
      </c>
      <c r="Q21" s="15">
        <f t="shared" si="5"/>
        <v>-8.0299999999999996E-2</v>
      </c>
      <c r="R21" s="68">
        <f t="shared" si="0"/>
        <v>25853966032.183594</v>
      </c>
      <c r="S21" s="68">
        <f t="shared" si="1"/>
        <v>8805043810.7871075</v>
      </c>
      <c r="T21" s="68">
        <f t="shared" si="2"/>
        <v>0</v>
      </c>
      <c r="U21" s="68">
        <f t="shared" si="3"/>
        <v>21937709950.033077</v>
      </c>
      <c r="V21" s="68">
        <f t="shared" si="6"/>
        <v>0</v>
      </c>
      <c r="W21" s="68">
        <f t="shared" si="4"/>
        <v>56596719793.003784</v>
      </c>
    </row>
    <row r="22" spans="1:23" x14ac:dyDescent="0.25">
      <c r="A22" s="78">
        <v>37469</v>
      </c>
      <c r="B22" s="68">
        <v>6.3763413429260254</v>
      </c>
      <c r="C22" s="68">
        <v>14.057071685791019</v>
      </c>
      <c r="D22" s="68"/>
      <c r="E22" s="99">
        <v>12.373177528381349</v>
      </c>
      <c r="F22" s="81"/>
      <c r="G22"/>
      <c r="I22"/>
      <c r="J22"/>
      <c r="K22"/>
      <c r="L22" s="68">
        <v>5.0000000000000001E-3</v>
      </c>
      <c r="M22" s="68">
        <v>-2.9399999999999999E-2</v>
      </c>
      <c r="N22" s="68">
        <v>3.2300000000000002E-2</v>
      </c>
      <c r="O22" s="68">
        <v>1.7600000000000001E-2</v>
      </c>
      <c r="P22" s="68">
        <v>1.4E-3</v>
      </c>
      <c r="Q22" s="15">
        <f t="shared" si="5"/>
        <v>6.4000000000000003E-3</v>
      </c>
      <c r="R22" s="68">
        <f t="shared" si="0"/>
        <v>29234506066.958496</v>
      </c>
      <c r="S22" s="68">
        <f t="shared" si="1"/>
        <v>8430025440.14258</v>
      </c>
      <c r="T22" s="68">
        <f t="shared" si="2"/>
        <v>0</v>
      </c>
      <c r="U22" s="68">
        <f t="shared" si="3"/>
        <v>18746478135.387821</v>
      </c>
      <c r="V22" s="68">
        <f t="shared" si="6"/>
        <v>0</v>
      </c>
      <c r="W22" s="68">
        <f t="shared" si="4"/>
        <v>56411009642.488892</v>
      </c>
    </row>
    <row r="23" spans="1:23" x14ac:dyDescent="0.25">
      <c r="A23" s="78">
        <v>37500</v>
      </c>
      <c r="B23" s="68">
        <v>5.5377597808837891</v>
      </c>
      <c r="C23" s="68">
        <v>12.76819896697998</v>
      </c>
      <c r="D23" s="68"/>
      <c r="E23" s="99">
        <v>11.81527519226074</v>
      </c>
      <c r="F23" s="81"/>
      <c r="G23"/>
      <c r="I23"/>
      <c r="J23"/>
      <c r="K23"/>
      <c r="L23" s="68">
        <v>-0.10349999999999999</v>
      </c>
      <c r="M23" s="68">
        <v>2.3900000000000001E-2</v>
      </c>
      <c r="N23" s="68">
        <v>1.49E-2</v>
      </c>
      <c r="O23" s="68">
        <v>9.0899999999999995E-2</v>
      </c>
      <c r="P23" s="68">
        <v>1.4E-3</v>
      </c>
      <c r="Q23" s="15">
        <f t="shared" si="5"/>
        <v>-0.1021</v>
      </c>
      <c r="R23" s="68">
        <f t="shared" si="0"/>
        <v>25389743617.037109</v>
      </c>
      <c r="S23" s="68">
        <f t="shared" si="1"/>
        <v>7657088511.9155273</v>
      </c>
      <c r="T23" s="68">
        <f t="shared" si="2"/>
        <v>0</v>
      </c>
      <c r="U23" s="68">
        <f t="shared" si="3"/>
        <v>17901205858.175533</v>
      </c>
      <c r="V23" s="68">
        <f t="shared" si="6"/>
        <v>0</v>
      </c>
      <c r="W23" s="68">
        <f t="shared" si="4"/>
        <v>50948037987.128174</v>
      </c>
    </row>
    <row r="24" spans="1:23" x14ac:dyDescent="0.25">
      <c r="A24" s="78">
        <v>37530</v>
      </c>
      <c r="B24" s="68">
        <v>6.0855655670166016</v>
      </c>
      <c r="C24" s="68">
        <v>14.000269889831539</v>
      </c>
      <c r="D24" s="68"/>
      <c r="E24" s="99">
        <v>12.89870643615723</v>
      </c>
      <c r="F24" s="81"/>
      <c r="G24"/>
      <c r="I24"/>
      <c r="J24"/>
      <c r="K24"/>
      <c r="L24" s="68">
        <v>7.8399999999999997E-2</v>
      </c>
      <c r="M24" s="68">
        <v>-3.44E-2</v>
      </c>
      <c r="N24" s="68">
        <v>-4.07E-2</v>
      </c>
      <c r="O24" s="68">
        <v>-5.3099999999999987E-2</v>
      </c>
      <c r="P24" s="68">
        <v>1.4E-3</v>
      </c>
      <c r="Q24" s="15">
        <f t="shared" si="5"/>
        <v>7.9799999999999996E-2</v>
      </c>
      <c r="R24" s="68">
        <f t="shared" si="0"/>
        <v>27901345602.708984</v>
      </c>
      <c r="S24" s="68">
        <f t="shared" si="1"/>
        <v>8395961404.9233379</v>
      </c>
      <c r="T24" s="68">
        <f t="shared" si="2"/>
        <v>0</v>
      </c>
      <c r="U24" s="68">
        <f t="shared" si="3"/>
        <v>19542701753.495365</v>
      </c>
      <c r="V24" s="68">
        <f t="shared" si="6"/>
        <v>0</v>
      </c>
      <c r="W24" s="68">
        <f t="shared" si="4"/>
        <v>55840008761.127686</v>
      </c>
    </row>
    <row r="25" spans="1:23" x14ac:dyDescent="0.25">
      <c r="A25" s="78">
        <v>37561</v>
      </c>
      <c r="B25" s="68">
        <v>6.0855655670166016</v>
      </c>
      <c r="C25" s="68">
        <v>15.15388011932373</v>
      </c>
      <c r="D25" s="68"/>
      <c r="E25" s="99">
        <v>13.06603336334229</v>
      </c>
      <c r="F25" s="81"/>
      <c r="G25"/>
      <c r="I25"/>
      <c r="J25"/>
      <c r="K25"/>
      <c r="L25" s="68">
        <v>5.96E-2</v>
      </c>
      <c r="M25" s="68">
        <v>3.2300000000000002E-2</v>
      </c>
      <c r="N25" s="68">
        <v>-1.5100000000000001E-2</v>
      </c>
      <c r="O25" s="68">
        <v>-0.16189999999999999</v>
      </c>
      <c r="P25" s="68">
        <v>1.1999999999999999E-3</v>
      </c>
      <c r="Q25" s="15">
        <f t="shared" si="5"/>
        <v>6.08E-2</v>
      </c>
      <c r="R25" s="68">
        <f t="shared" si="0"/>
        <v>27901345602.708984</v>
      </c>
      <c r="S25" s="68">
        <f t="shared" si="1"/>
        <v>9087781422.6342773</v>
      </c>
      <c r="T25" s="68">
        <f t="shared" si="2"/>
        <v>0</v>
      </c>
      <c r="U25" s="68">
        <f t="shared" si="3"/>
        <v>19796217115.635872</v>
      </c>
      <c r="V25" s="68">
        <f t="shared" si="6"/>
        <v>0</v>
      </c>
      <c r="W25" s="68">
        <f t="shared" si="4"/>
        <v>56785344140.979134</v>
      </c>
    </row>
    <row r="26" spans="1:23" x14ac:dyDescent="0.25">
      <c r="A26" s="78">
        <v>37591</v>
      </c>
      <c r="B26" s="68">
        <v>6.1193175315856934</v>
      </c>
      <c r="C26" s="68">
        <v>14.892964363098139</v>
      </c>
      <c r="D26" s="68"/>
      <c r="E26" s="99">
        <v>13.006392478942869</v>
      </c>
      <c r="F26" s="81"/>
      <c r="G26"/>
      <c r="I26"/>
      <c r="J26"/>
      <c r="K26"/>
      <c r="L26" s="68">
        <v>-5.7599999999999998E-2</v>
      </c>
      <c r="M26" s="68">
        <v>-1E-4</v>
      </c>
      <c r="N26" s="68">
        <v>2.2800000000000001E-2</v>
      </c>
      <c r="O26" s="68">
        <v>9.64E-2</v>
      </c>
      <c r="P26" s="68">
        <v>1.1000000000000001E-3</v>
      </c>
      <c r="Q26" s="15">
        <f t="shared" si="5"/>
        <v>-5.6500000000000002E-2</v>
      </c>
      <c r="R26" s="68">
        <f t="shared" si="0"/>
        <v>28056092966.424316</v>
      </c>
      <c r="S26" s="68">
        <f t="shared" si="1"/>
        <v>8931310251.9750938</v>
      </c>
      <c r="T26" s="68">
        <f t="shared" si="2"/>
        <v>0</v>
      </c>
      <c r="U26" s="68">
        <f t="shared" si="3"/>
        <v>19705855805.22839</v>
      </c>
      <c r="V26" s="68">
        <f t="shared" si="6"/>
        <v>0</v>
      </c>
      <c r="W26" s="68">
        <f t="shared" si="4"/>
        <v>56693259023.627808</v>
      </c>
    </row>
    <row r="27" spans="1:23" x14ac:dyDescent="0.25">
      <c r="A27" s="78">
        <v>37622</v>
      </c>
      <c r="B27" s="68">
        <v>6.9137606620788574</v>
      </c>
      <c r="C27" s="68">
        <v>13.7448787689209</v>
      </c>
      <c r="D27" s="68"/>
      <c r="E27" s="99">
        <v>13.350766181945801</v>
      </c>
      <c r="F27" s="81"/>
      <c r="G27"/>
      <c r="I27"/>
      <c r="J27"/>
      <c r="K27"/>
      <c r="L27" s="68">
        <v>-2.5700000000000001E-2</v>
      </c>
      <c r="M27" s="68">
        <v>1.2800000000000001E-2</v>
      </c>
      <c r="N27" s="68">
        <v>-8.6E-3</v>
      </c>
      <c r="O27" s="68">
        <v>1.6E-2</v>
      </c>
      <c r="P27" s="68">
        <v>1E-3</v>
      </c>
      <c r="Q27" s="15">
        <f t="shared" si="5"/>
        <v>-2.47E-2</v>
      </c>
      <c r="R27" s="68">
        <f t="shared" si="0"/>
        <v>31698487761.367676</v>
      </c>
      <c r="S27" s="68">
        <f t="shared" si="1"/>
        <v>8242803357.8857431</v>
      </c>
      <c r="T27" s="68">
        <f t="shared" si="2"/>
        <v>0</v>
      </c>
      <c r="U27" s="68">
        <f t="shared" si="3"/>
        <v>20227612975.44104</v>
      </c>
      <c r="V27" s="68">
        <f t="shared" si="6"/>
        <v>0</v>
      </c>
      <c r="W27" s="68">
        <f t="shared" si="4"/>
        <v>60168904094.694458</v>
      </c>
    </row>
    <row r="28" spans="1:23" x14ac:dyDescent="0.25">
      <c r="A28" s="78">
        <v>37653</v>
      </c>
      <c r="B28" s="68">
        <v>7.5861849784851074</v>
      </c>
      <c r="C28" s="68">
        <v>13.785879135131839</v>
      </c>
      <c r="D28" s="68"/>
      <c r="E28" s="99">
        <v>12.30084705352783</v>
      </c>
      <c r="F28" s="81"/>
      <c r="G28"/>
      <c r="I28"/>
      <c r="J28"/>
      <c r="K28"/>
      <c r="L28" s="68">
        <v>-1.8800000000000001E-2</v>
      </c>
      <c r="M28" s="68">
        <v>-4.5999999999999999E-3</v>
      </c>
      <c r="N28" s="68">
        <v>-1.3299999999999999E-2</v>
      </c>
      <c r="O28" s="68">
        <v>1.2500000000000001E-2</v>
      </c>
      <c r="P28" s="68">
        <v>8.9999999999999998E-4</v>
      </c>
      <c r="Q28" s="15">
        <f t="shared" si="5"/>
        <v>-1.7899999999999999E-2</v>
      </c>
      <c r="R28" s="68">
        <f t="shared" si="0"/>
        <v>34781445793.305176</v>
      </c>
      <c r="S28" s="68">
        <f t="shared" si="1"/>
        <v>8267391276.1904316</v>
      </c>
      <c r="T28" s="68">
        <f t="shared" si="2"/>
        <v>0</v>
      </c>
      <c r="U28" s="68">
        <f t="shared" si="3"/>
        <v>18636890952.770138</v>
      </c>
      <c r="V28" s="68">
        <f t="shared" si="6"/>
        <v>0</v>
      </c>
      <c r="W28" s="68">
        <f t="shared" si="4"/>
        <v>61685728022.265747</v>
      </c>
    </row>
    <row r="29" spans="1:23" x14ac:dyDescent="0.25">
      <c r="A29" s="78">
        <v>37681</v>
      </c>
      <c r="B29" s="68">
        <v>7.4226245880126953</v>
      </c>
      <c r="C29" s="68">
        <v>13.397035598754879</v>
      </c>
      <c r="D29" s="68"/>
      <c r="E29" s="99">
        <v>12.180520057678221</v>
      </c>
      <c r="F29" s="81"/>
      <c r="G29"/>
      <c r="I29"/>
      <c r="J29"/>
      <c r="K29"/>
      <c r="L29" s="68">
        <v>1.09E-2</v>
      </c>
      <c r="M29" s="68">
        <v>9.300000000000001E-3</v>
      </c>
      <c r="N29" s="68">
        <v>-2.1499999999999998E-2</v>
      </c>
      <c r="O29" s="68">
        <v>1.6E-2</v>
      </c>
      <c r="P29" s="68">
        <v>1E-3</v>
      </c>
      <c r="Q29" s="15">
        <f t="shared" si="5"/>
        <v>1.1900000000000001E-2</v>
      </c>
      <c r="R29" s="68">
        <f t="shared" si="0"/>
        <v>34031547541.248047</v>
      </c>
      <c r="S29" s="68">
        <f t="shared" si="1"/>
        <v>8034201819.8681622</v>
      </c>
      <c r="T29" s="68">
        <f t="shared" si="2"/>
        <v>0</v>
      </c>
      <c r="U29" s="68">
        <f t="shared" si="3"/>
        <v>18454584718.852657</v>
      </c>
      <c r="V29" s="68">
        <f t="shared" si="6"/>
        <v>0</v>
      </c>
      <c r="W29" s="68">
        <f t="shared" si="4"/>
        <v>60520334079.968872</v>
      </c>
    </row>
    <row r="30" spans="1:23" x14ac:dyDescent="0.25">
      <c r="A30" s="78">
        <v>37712</v>
      </c>
      <c r="B30" s="68">
        <v>8.281977653503418</v>
      </c>
      <c r="C30" s="68">
        <v>14.97750091552734</v>
      </c>
      <c r="D30" s="68"/>
      <c r="E30" s="99">
        <v>13.03007698059082</v>
      </c>
      <c r="F30" s="81"/>
      <c r="G30"/>
      <c r="I30"/>
      <c r="J30"/>
      <c r="K30"/>
      <c r="L30" s="68">
        <v>8.2200000000000009E-2</v>
      </c>
      <c r="M30" s="68">
        <v>6.4000000000000003E-3</v>
      </c>
      <c r="N30" s="68">
        <v>8.8999999999999999E-3</v>
      </c>
      <c r="O30" s="68">
        <v>-9.4899999999999998E-2</v>
      </c>
      <c r="P30" s="68">
        <v>1E-3</v>
      </c>
      <c r="Q30" s="15">
        <f t="shared" si="5"/>
        <v>8.320000000000001E-2</v>
      </c>
      <c r="R30" s="68">
        <f t="shared" si="0"/>
        <v>37971544015.02832</v>
      </c>
      <c r="S30" s="68">
        <f t="shared" si="1"/>
        <v>8982006819.7617168</v>
      </c>
      <c r="T30" s="68">
        <f t="shared" si="2"/>
        <v>0</v>
      </c>
      <c r="U30" s="68">
        <f t="shared" si="3"/>
        <v>19741739957.967041</v>
      </c>
      <c r="V30" s="68">
        <f t="shared" si="6"/>
        <v>0</v>
      </c>
      <c r="W30" s="68">
        <f t="shared" si="4"/>
        <v>66695290792.75708</v>
      </c>
    </row>
    <row r="31" spans="1:23" x14ac:dyDescent="0.25">
      <c r="A31" s="78">
        <v>37742</v>
      </c>
      <c r="B31" s="68">
        <v>7.7912869453430176</v>
      </c>
      <c r="C31" s="68">
        <v>15.450169563293461</v>
      </c>
      <c r="D31" s="68"/>
      <c r="E31" s="99">
        <v>14.3876895904541</v>
      </c>
      <c r="F31" s="81"/>
      <c r="G31"/>
      <c r="I31"/>
      <c r="J31"/>
      <c r="K31"/>
      <c r="L31" s="68">
        <v>6.0499999999999998E-2</v>
      </c>
      <c r="M31" s="68">
        <v>4.4900000000000002E-2</v>
      </c>
      <c r="N31" s="68">
        <v>1.1000000000000001E-3</v>
      </c>
      <c r="O31" s="68">
        <v>-0.1085</v>
      </c>
      <c r="P31" s="68">
        <v>8.9999999999999998E-4</v>
      </c>
      <c r="Q31" s="15">
        <f t="shared" si="5"/>
        <v>6.1399999999999996E-2</v>
      </c>
      <c r="R31" s="68">
        <f t="shared" si="0"/>
        <v>35721805534.413574</v>
      </c>
      <c r="S31" s="68">
        <f t="shared" si="1"/>
        <v>9265466192.7016621</v>
      </c>
      <c r="T31" s="68">
        <f t="shared" si="2"/>
        <v>0</v>
      </c>
      <c r="U31" s="68">
        <f t="shared" si="3"/>
        <v>21798645312.210201</v>
      </c>
      <c r="V31" s="68">
        <f t="shared" si="6"/>
        <v>0</v>
      </c>
      <c r="W31" s="68">
        <f t="shared" si="4"/>
        <v>66785917039.325439</v>
      </c>
    </row>
    <row r="32" spans="1:23" x14ac:dyDescent="0.25">
      <c r="A32" s="78">
        <v>37773</v>
      </c>
      <c r="B32" s="68">
        <v>7.8354272842407227</v>
      </c>
      <c r="C32" s="68">
        <v>15.216280937194821</v>
      </c>
      <c r="D32" s="68"/>
      <c r="E32" s="99">
        <v>14.991732597351071</v>
      </c>
      <c r="F32" s="81"/>
      <c r="G32"/>
      <c r="I32"/>
      <c r="J32"/>
      <c r="K32"/>
      <c r="L32" s="68">
        <v>1.4200000000000001E-2</v>
      </c>
      <c r="M32" s="68">
        <v>1.7500000000000002E-2</v>
      </c>
      <c r="N32" s="68">
        <v>3.8999999999999998E-3</v>
      </c>
      <c r="O32" s="68">
        <v>-1.09E-2</v>
      </c>
      <c r="P32" s="68">
        <v>1E-3</v>
      </c>
      <c r="Q32" s="15">
        <f t="shared" si="5"/>
        <v>1.5200000000000002E-2</v>
      </c>
      <c r="R32" s="68">
        <f t="shared" si="0"/>
        <v>35924181934.280273</v>
      </c>
      <c r="S32" s="68">
        <f t="shared" si="1"/>
        <v>9125203191.1147442</v>
      </c>
      <c r="T32" s="68">
        <f t="shared" si="2"/>
        <v>0</v>
      </c>
      <c r="U32" s="68">
        <f t="shared" si="3"/>
        <v>22713824860.5238</v>
      </c>
      <c r="V32" s="68">
        <f t="shared" si="6"/>
        <v>0</v>
      </c>
      <c r="W32" s="68">
        <f t="shared" si="4"/>
        <v>67763209985.918823</v>
      </c>
    </row>
    <row r="33" spans="1:23" x14ac:dyDescent="0.25">
      <c r="A33" s="78">
        <v>37803</v>
      </c>
      <c r="B33" s="68">
        <v>7.9133100509643546</v>
      </c>
      <c r="C33" s="68">
        <v>15.990494728088381</v>
      </c>
      <c r="D33" s="68"/>
      <c r="E33" s="99">
        <v>15.92302894592285</v>
      </c>
      <c r="F33" s="81"/>
      <c r="G33"/>
      <c r="I33"/>
      <c r="J33"/>
      <c r="K33"/>
      <c r="L33" s="68">
        <v>2.35E-2</v>
      </c>
      <c r="M33" s="68">
        <v>5.2300000000000013E-2</v>
      </c>
      <c r="N33" s="68">
        <v>-1.0800000000000001E-2</v>
      </c>
      <c r="O33" s="68">
        <v>-3.0999999999999999E-3</v>
      </c>
      <c r="P33" s="68">
        <v>7.000000000000001E-4</v>
      </c>
      <c r="Q33" s="15">
        <f t="shared" si="5"/>
        <v>2.4199999999999999E-2</v>
      </c>
      <c r="R33" s="68">
        <f t="shared" si="0"/>
        <v>36281261973.418938</v>
      </c>
      <c r="S33" s="68">
        <f t="shared" si="1"/>
        <v>9589499176.7387714</v>
      </c>
      <c r="T33" s="68">
        <f t="shared" si="2"/>
        <v>0</v>
      </c>
      <c r="U33" s="68">
        <f t="shared" si="3"/>
        <v>24124822689.983639</v>
      </c>
      <c r="V33" s="68">
        <f t="shared" si="6"/>
        <v>0</v>
      </c>
      <c r="W33" s="68">
        <f t="shared" si="4"/>
        <v>69995583840.141342</v>
      </c>
    </row>
    <row r="34" spans="1:23" x14ac:dyDescent="0.25">
      <c r="A34" s="78">
        <v>37834</v>
      </c>
      <c r="B34" s="68">
        <v>7.7263798713684082</v>
      </c>
      <c r="C34" s="68">
        <v>16.603908538818359</v>
      </c>
      <c r="D34" s="68"/>
      <c r="E34" s="99">
        <v>16.985549926757809</v>
      </c>
      <c r="F34" s="81"/>
      <c r="G34"/>
      <c r="I34"/>
      <c r="J34"/>
      <c r="K34"/>
      <c r="L34" s="68">
        <v>2.3400000000000001E-2</v>
      </c>
      <c r="M34" s="68">
        <v>2.7E-2</v>
      </c>
      <c r="N34" s="68">
        <v>1.61E-2</v>
      </c>
      <c r="O34" s="68">
        <v>-5.5000000000000014E-3</v>
      </c>
      <c r="P34" s="68">
        <v>7.000000000000001E-4</v>
      </c>
      <c r="Q34" s="15">
        <f t="shared" si="5"/>
        <v>2.41E-2</v>
      </c>
      <c r="R34" s="68">
        <f t="shared" si="0"/>
        <v>35424216972.909668</v>
      </c>
      <c r="S34" s="68">
        <f t="shared" si="1"/>
        <v>9957363419.4042969</v>
      </c>
      <c r="T34" s="68">
        <f t="shared" si="2"/>
        <v>0</v>
      </c>
      <c r="U34" s="68">
        <f t="shared" si="3"/>
        <v>25734637653.837887</v>
      </c>
      <c r="V34" s="68">
        <f t="shared" si="6"/>
        <v>0</v>
      </c>
      <c r="W34" s="68">
        <f t="shared" si="4"/>
        <v>71116218046.151855</v>
      </c>
    </row>
    <row r="35" spans="1:23" x14ac:dyDescent="0.25">
      <c r="A35" s="78">
        <v>37865</v>
      </c>
      <c r="B35" s="68">
        <v>8.0015830993652344</v>
      </c>
      <c r="C35" s="68">
        <v>15.79611873626709</v>
      </c>
      <c r="D35" s="68"/>
      <c r="E35" s="99">
        <v>16.413209915161129</v>
      </c>
      <c r="F35" s="81"/>
      <c r="G35"/>
      <c r="I35"/>
      <c r="J35"/>
      <c r="K35"/>
      <c r="L35" s="68">
        <v>-1.24E-2</v>
      </c>
      <c r="M35" s="68">
        <v>7.1000000000000004E-3</v>
      </c>
      <c r="N35" s="68">
        <v>5.0000000000000001E-4</v>
      </c>
      <c r="O35" s="68">
        <v>-1.9E-3</v>
      </c>
      <c r="P35" s="68">
        <v>8.0000000000000004E-4</v>
      </c>
      <c r="Q35" s="15">
        <f t="shared" si="5"/>
        <v>-1.1599999999999999E-2</v>
      </c>
      <c r="R35" s="68">
        <f t="shared" si="0"/>
        <v>36685979793.597656</v>
      </c>
      <c r="S35" s="68">
        <f t="shared" si="1"/>
        <v>9472931900.6635742</v>
      </c>
      <c r="T35" s="68">
        <f t="shared" si="2"/>
        <v>0</v>
      </c>
      <c r="U35" s="68">
        <f t="shared" si="3"/>
        <v>24867490998.195553</v>
      </c>
      <c r="V35" s="68">
        <f t="shared" si="6"/>
        <v>0</v>
      </c>
      <c r="W35" s="68">
        <f t="shared" si="4"/>
        <v>71026402692.456787</v>
      </c>
    </row>
    <row r="36" spans="1:23" x14ac:dyDescent="0.25">
      <c r="A36" s="78">
        <v>37895</v>
      </c>
      <c r="B36" s="68">
        <v>8.793431282043457</v>
      </c>
      <c r="C36" s="68">
        <v>17.02620887756348</v>
      </c>
      <c r="D36" s="68"/>
      <c r="E36" s="99">
        <v>17.98699951171875</v>
      </c>
      <c r="F36" s="81"/>
      <c r="G36"/>
      <c r="I36"/>
      <c r="J36"/>
      <c r="K36"/>
      <c r="L36" s="68">
        <v>6.08E-2</v>
      </c>
      <c r="M36" s="68">
        <v>2.64E-2</v>
      </c>
      <c r="N36" s="68">
        <v>1.9199999999999998E-2</v>
      </c>
      <c r="O36" s="68">
        <v>3.73E-2</v>
      </c>
      <c r="P36" s="68">
        <v>7.000000000000001E-4</v>
      </c>
      <c r="Q36" s="15">
        <f t="shared" si="5"/>
        <v>6.1499999999999999E-2</v>
      </c>
      <c r="R36" s="68">
        <f t="shared" si="0"/>
        <v>40316477167.50293</v>
      </c>
      <c r="S36" s="68">
        <f t="shared" si="1"/>
        <v>10210616919.036135</v>
      </c>
      <c r="T36" s="68">
        <f t="shared" si="2"/>
        <v>0</v>
      </c>
      <c r="U36" s="68">
        <f t="shared" si="3"/>
        <v>27251923953.585938</v>
      </c>
      <c r="V36" s="68">
        <f t="shared" si="6"/>
        <v>0</v>
      </c>
      <c r="W36" s="68">
        <f t="shared" si="4"/>
        <v>77779018040.125</v>
      </c>
    </row>
    <row r="37" spans="1:23" x14ac:dyDescent="0.25">
      <c r="A37" s="78">
        <v>37926</v>
      </c>
      <c r="B37" s="68">
        <v>8.2040891647338867</v>
      </c>
      <c r="C37" s="68">
        <v>18.31330680847168</v>
      </c>
      <c r="D37" s="68"/>
      <c r="E37" s="99">
        <v>18.201505661010739</v>
      </c>
      <c r="F37" s="81"/>
      <c r="G37"/>
      <c r="I37"/>
      <c r="J37"/>
      <c r="K37"/>
      <c r="L37" s="68">
        <v>1.35E-2</v>
      </c>
      <c r="M37" s="68">
        <v>1.9900000000000001E-2</v>
      </c>
      <c r="N37" s="68">
        <v>1.7999999999999999E-2</v>
      </c>
      <c r="O37" s="68">
        <v>1.6299999999999999E-2</v>
      </c>
      <c r="P37" s="68">
        <v>7.000000000000001E-4</v>
      </c>
      <c r="Q37" s="15">
        <f t="shared" si="5"/>
        <v>1.4200000000000001E-2</v>
      </c>
      <c r="R37" s="68">
        <f t="shared" si="0"/>
        <v>37614437741.223633</v>
      </c>
      <c r="S37" s="68">
        <f t="shared" si="1"/>
        <v>10982489507.014648</v>
      </c>
      <c r="T37" s="68">
        <f t="shared" si="2"/>
        <v>0</v>
      </c>
      <c r="U37" s="68">
        <f t="shared" si="3"/>
        <v>27576920085.613033</v>
      </c>
      <c r="V37" s="68">
        <f t="shared" si="6"/>
        <v>0</v>
      </c>
      <c r="W37" s="68">
        <f t="shared" si="4"/>
        <v>76173847333.851318</v>
      </c>
    </row>
    <row r="38" spans="1:23" x14ac:dyDescent="0.25">
      <c r="A38" s="78">
        <v>37956</v>
      </c>
      <c r="B38" s="68">
        <v>8.5130405426025391</v>
      </c>
      <c r="C38" s="68">
        <v>19.557306289672852</v>
      </c>
      <c r="D38" s="68"/>
      <c r="E38" s="99">
        <v>20.2108154296875</v>
      </c>
      <c r="F38" s="81"/>
      <c r="G38"/>
      <c r="I38"/>
      <c r="J38"/>
      <c r="K38"/>
      <c r="L38" s="68">
        <v>4.2900000000000001E-2</v>
      </c>
      <c r="M38" s="68">
        <v>-2.76E-2</v>
      </c>
      <c r="N38" s="68">
        <v>1.5800000000000002E-2</v>
      </c>
      <c r="O38" s="68">
        <v>-5.6900000000000013E-2</v>
      </c>
      <c r="P38" s="68">
        <v>8.0000000000000004E-4</v>
      </c>
      <c r="Q38" s="15">
        <f t="shared" si="5"/>
        <v>4.3700000000000003E-2</v>
      </c>
      <c r="R38" s="68">
        <f t="shared" si="0"/>
        <v>39030930435.849609</v>
      </c>
      <c r="S38" s="68">
        <f t="shared" si="1"/>
        <v>11728515956.083008</v>
      </c>
      <c r="T38" s="68">
        <f t="shared" si="2"/>
        <v>0</v>
      </c>
      <c r="U38" s="68">
        <f t="shared" si="3"/>
        <v>30621205319.484375</v>
      </c>
      <c r="V38" s="68">
        <f t="shared" si="6"/>
        <v>0</v>
      </c>
      <c r="W38" s="68">
        <f t="shared" si="4"/>
        <v>81380651711.416992</v>
      </c>
    </row>
    <row r="39" spans="1:23" x14ac:dyDescent="0.25">
      <c r="A39" s="78">
        <v>37987</v>
      </c>
      <c r="B39" s="68">
        <v>8.8531494140625</v>
      </c>
      <c r="C39" s="68">
        <v>19.300569534301761</v>
      </c>
      <c r="D39" s="68"/>
      <c r="E39" s="99">
        <v>20.375032424926761</v>
      </c>
      <c r="F39" s="81"/>
      <c r="G39"/>
      <c r="I39"/>
      <c r="J39"/>
      <c r="K39"/>
      <c r="L39" s="68">
        <v>2.1499999999999998E-2</v>
      </c>
      <c r="M39" s="68">
        <v>2.53E-2</v>
      </c>
      <c r="N39" s="68">
        <v>2.4500000000000001E-2</v>
      </c>
      <c r="O39" s="68">
        <v>2.5899999999999999E-2</v>
      </c>
      <c r="P39" s="68">
        <v>7.000000000000001E-4</v>
      </c>
      <c r="Q39" s="15">
        <f t="shared" si="5"/>
        <v>2.2199999999999998E-2</v>
      </c>
      <c r="R39" s="68">
        <f t="shared" si="0"/>
        <v>40590275259.375</v>
      </c>
      <c r="S39" s="68">
        <f t="shared" si="1"/>
        <v>11574550932.102541</v>
      </c>
      <c r="T39" s="68">
        <f t="shared" si="2"/>
        <v>0</v>
      </c>
      <c r="U39" s="68">
        <f t="shared" si="3"/>
        <v>30870008854.683842</v>
      </c>
      <c r="V39" s="68">
        <f t="shared" si="6"/>
        <v>0</v>
      </c>
      <c r="W39" s="68">
        <f t="shared" si="4"/>
        <v>83034835046.161377</v>
      </c>
    </row>
    <row r="40" spans="1:23" x14ac:dyDescent="0.25">
      <c r="A40" s="78">
        <v>38018</v>
      </c>
      <c r="B40" s="68">
        <v>7.7757067680358887</v>
      </c>
      <c r="C40" s="68">
        <v>18.87166786193848</v>
      </c>
      <c r="D40" s="68"/>
      <c r="E40" s="99">
        <v>19.643545150756839</v>
      </c>
      <c r="F40" s="81"/>
      <c r="G40"/>
      <c r="I40"/>
      <c r="J40"/>
      <c r="K40"/>
      <c r="L40" s="68">
        <v>1.4E-2</v>
      </c>
      <c r="M40" s="68">
        <v>-1.5599999999999999E-2</v>
      </c>
      <c r="N40" s="68">
        <v>8.6E-3</v>
      </c>
      <c r="O40" s="68">
        <v>-1.0699999999999999E-2</v>
      </c>
      <c r="P40" s="68">
        <v>5.9999999999999995E-4</v>
      </c>
      <c r="Q40" s="15">
        <f t="shared" si="5"/>
        <v>1.46E-2</v>
      </c>
      <c r="R40" s="68">
        <f t="shared" si="0"/>
        <v>35650372911.297363</v>
      </c>
      <c r="S40" s="68">
        <f t="shared" si="1"/>
        <v>11317338612.911135</v>
      </c>
      <c r="T40" s="68">
        <f t="shared" si="2"/>
        <v>0</v>
      </c>
      <c r="U40" s="68">
        <f t="shared" si="3"/>
        <v>29761739765.350346</v>
      </c>
      <c r="V40" s="68">
        <f t="shared" si="6"/>
        <v>0</v>
      </c>
      <c r="W40" s="68">
        <f t="shared" si="4"/>
        <v>76729451289.558838</v>
      </c>
    </row>
    <row r="41" spans="1:23" x14ac:dyDescent="0.25">
      <c r="A41" s="78">
        <v>38047</v>
      </c>
      <c r="B41" s="68">
        <v>7.4667587280273438</v>
      </c>
      <c r="C41" s="68">
        <v>18.211725234985352</v>
      </c>
      <c r="D41" s="68"/>
      <c r="E41" s="99">
        <v>18.472175598144531</v>
      </c>
      <c r="F41" s="81"/>
      <c r="G41"/>
      <c r="I41"/>
      <c r="J41"/>
      <c r="K41"/>
      <c r="L41" s="68">
        <v>-1.32E-2</v>
      </c>
      <c r="M41" s="68">
        <v>1.7500000000000002E-2</v>
      </c>
      <c r="N41" s="68">
        <v>2.3999999999999998E-3</v>
      </c>
      <c r="O41" s="68">
        <v>2.2000000000000001E-3</v>
      </c>
      <c r="P41" s="68">
        <v>8.9999999999999998E-4</v>
      </c>
      <c r="Q41" s="15">
        <f t="shared" si="5"/>
        <v>-1.23E-2</v>
      </c>
      <c r="R41" s="68">
        <f t="shared" si="0"/>
        <v>34233895520.226563</v>
      </c>
      <c r="S41" s="68">
        <f t="shared" si="1"/>
        <v>10921571040.645508</v>
      </c>
      <c r="T41" s="68">
        <f t="shared" si="2"/>
        <v>0</v>
      </c>
      <c r="U41" s="68">
        <f t="shared" si="3"/>
        <v>27987009413.657227</v>
      </c>
      <c r="V41" s="68">
        <f t="shared" si="6"/>
        <v>0</v>
      </c>
      <c r="W41" s="68">
        <f t="shared" si="4"/>
        <v>73142475974.529297</v>
      </c>
    </row>
    <row r="42" spans="1:23" x14ac:dyDescent="0.25">
      <c r="A42" s="78">
        <v>38078</v>
      </c>
      <c r="B42" s="68">
        <v>7.8302335739135742</v>
      </c>
      <c r="C42" s="68">
        <v>18.302909851074219</v>
      </c>
      <c r="D42" s="68"/>
      <c r="E42" s="99">
        <v>18.4636116027832</v>
      </c>
      <c r="F42" s="81"/>
      <c r="G42"/>
      <c r="I42"/>
      <c r="J42"/>
      <c r="K42"/>
      <c r="L42" s="68">
        <v>-1.83E-2</v>
      </c>
      <c r="M42" s="68">
        <v>-1.7299999999999999E-2</v>
      </c>
      <c r="N42" s="68">
        <v>-3.0700000000000002E-2</v>
      </c>
      <c r="O42" s="68">
        <v>-5.3699999999999998E-2</v>
      </c>
      <c r="P42" s="68">
        <v>8.0000000000000004E-4</v>
      </c>
      <c r="Q42" s="15">
        <f t="shared" si="5"/>
        <v>-1.7500000000000002E-2</v>
      </c>
      <c r="R42" s="68">
        <f t="shared" si="0"/>
        <v>35900369602.426758</v>
      </c>
      <c r="S42" s="68">
        <f t="shared" si="1"/>
        <v>10976254451.996094</v>
      </c>
      <c r="T42" s="68">
        <f t="shared" si="2"/>
        <v>0</v>
      </c>
      <c r="U42" s="68">
        <f t="shared" si="3"/>
        <v>27974034189.514156</v>
      </c>
      <c r="V42" s="68">
        <f t="shared" si="6"/>
        <v>0</v>
      </c>
      <c r="W42" s="68">
        <f t="shared" si="4"/>
        <v>74850658243.937012</v>
      </c>
    </row>
    <row r="43" spans="1:23" x14ac:dyDescent="0.25">
      <c r="A43" s="78">
        <v>38108</v>
      </c>
      <c r="B43" s="68">
        <v>7.516082763671875</v>
      </c>
      <c r="C43" s="68">
        <v>18.144868850708011</v>
      </c>
      <c r="D43" s="68"/>
      <c r="E43" s="99">
        <v>18.11043548583984</v>
      </c>
      <c r="F43" s="81"/>
      <c r="G43"/>
      <c r="I43"/>
      <c r="J43"/>
      <c r="K43"/>
      <c r="L43" s="68">
        <v>1.17E-2</v>
      </c>
      <c r="M43" s="68">
        <v>-2.3999999999999998E-3</v>
      </c>
      <c r="N43" s="68">
        <v>-2.8999999999999998E-3</v>
      </c>
      <c r="O43" s="68">
        <v>1.5900000000000001E-2</v>
      </c>
      <c r="P43" s="68">
        <v>5.9999999999999995E-4</v>
      </c>
      <c r="Q43" s="15">
        <f t="shared" si="5"/>
        <v>1.23E-2</v>
      </c>
      <c r="R43" s="68">
        <f t="shared" si="0"/>
        <v>34460038341.28125</v>
      </c>
      <c r="S43" s="68">
        <f t="shared" si="1"/>
        <v>10881477269.133791</v>
      </c>
      <c r="T43" s="68">
        <f t="shared" si="2"/>
        <v>0</v>
      </c>
      <c r="U43" s="68">
        <f t="shared" si="3"/>
        <v>27438940569.541988</v>
      </c>
      <c r="V43" s="68">
        <f t="shared" si="6"/>
        <v>0</v>
      </c>
      <c r="W43" s="68">
        <f t="shared" si="4"/>
        <v>72780456179.957031</v>
      </c>
    </row>
    <row r="44" spans="1:23" x14ac:dyDescent="0.25">
      <c r="A44" s="78">
        <v>38139</v>
      </c>
      <c r="B44" s="68">
        <v>7.2954044342041016</v>
      </c>
      <c r="C44" s="68">
        <v>19.449098587036129</v>
      </c>
      <c r="D44" s="68"/>
      <c r="E44" s="99">
        <v>19.66461181640625</v>
      </c>
      <c r="F44" s="81"/>
      <c r="G44"/>
      <c r="I44"/>
      <c r="J44"/>
      <c r="K44"/>
      <c r="L44" s="68">
        <v>1.8599999999999998E-2</v>
      </c>
      <c r="M44" s="68">
        <v>2.2800000000000001E-2</v>
      </c>
      <c r="N44" s="68">
        <v>1.23E-2</v>
      </c>
      <c r="O44" s="68">
        <v>2.0899999999999998E-2</v>
      </c>
      <c r="P44" s="68">
        <v>8.0000000000000004E-4</v>
      </c>
      <c r="Q44" s="15">
        <f t="shared" si="5"/>
        <v>1.9399999999999997E-2</v>
      </c>
      <c r="R44" s="68">
        <f t="shared" si="0"/>
        <v>33448263466.833984</v>
      </c>
      <c r="S44" s="68">
        <f t="shared" si="1"/>
        <v>11663623800.274412</v>
      </c>
      <c r="T44" s="68">
        <f t="shared" si="2"/>
        <v>0</v>
      </c>
      <c r="U44" s="68">
        <f t="shared" si="3"/>
        <v>29793657660.820313</v>
      </c>
      <c r="V44" s="68">
        <f t="shared" si="6"/>
        <v>0</v>
      </c>
      <c r="W44" s="68">
        <f t="shared" si="4"/>
        <v>74905544927.928711</v>
      </c>
    </row>
    <row r="45" spans="1:23" x14ac:dyDescent="0.25">
      <c r="A45" s="78">
        <v>38169</v>
      </c>
      <c r="B45" s="68">
        <v>7.1136722564697266</v>
      </c>
      <c r="C45" s="68">
        <v>18.57686805725098</v>
      </c>
      <c r="D45" s="68"/>
      <c r="E45" s="99">
        <v>20.098831176757809</v>
      </c>
      <c r="F45" s="81"/>
      <c r="G45"/>
      <c r="I45"/>
      <c r="J45"/>
      <c r="K45"/>
      <c r="L45" s="68">
        <v>-4.0599999999999997E-2</v>
      </c>
      <c r="M45" s="68">
        <v>-3.85E-2</v>
      </c>
      <c r="N45" s="68">
        <v>3.2800000000000003E-2</v>
      </c>
      <c r="O45" s="68">
        <v>-2.2800000000000001E-2</v>
      </c>
      <c r="P45" s="68">
        <v>1E-3</v>
      </c>
      <c r="Q45" s="15">
        <f t="shared" si="5"/>
        <v>-3.9599999999999996E-2</v>
      </c>
      <c r="R45" s="68">
        <f t="shared" si="0"/>
        <v>32615050474.177734</v>
      </c>
      <c r="S45" s="68">
        <f t="shared" si="1"/>
        <v>11140547179.473635</v>
      </c>
      <c r="T45" s="68">
        <f t="shared" si="2"/>
        <v>0</v>
      </c>
      <c r="U45" s="68">
        <f t="shared" si="3"/>
        <v>30451539092.337887</v>
      </c>
      <c r="V45" s="68">
        <f t="shared" si="6"/>
        <v>0</v>
      </c>
      <c r="W45" s="68">
        <f t="shared" si="4"/>
        <v>74207136745.989258</v>
      </c>
    </row>
    <row r="46" spans="1:23" x14ac:dyDescent="0.25">
      <c r="A46" s="78">
        <v>38200</v>
      </c>
      <c r="B46" s="68">
        <v>7.3135805130004883</v>
      </c>
      <c r="C46" s="68">
        <v>19.051240921020511</v>
      </c>
      <c r="D46" s="68"/>
      <c r="E46" s="99">
        <v>20.18696403503418</v>
      </c>
      <c r="F46" s="81"/>
      <c r="G46"/>
      <c r="I46"/>
      <c r="J46"/>
      <c r="K46"/>
      <c r="L46" s="68">
        <v>8.0000000000000004E-4</v>
      </c>
      <c r="M46" s="68">
        <v>-1.5599999999999999E-2</v>
      </c>
      <c r="N46" s="68">
        <v>9.5999999999999992E-3</v>
      </c>
      <c r="O46" s="68">
        <v>-1.5800000000000002E-2</v>
      </c>
      <c r="P46" s="68">
        <v>1.1000000000000001E-3</v>
      </c>
      <c r="Q46" s="15">
        <f t="shared" si="5"/>
        <v>1.9000000000000002E-3</v>
      </c>
      <c r="R46" s="68">
        <f t="shared" si="0"/>
        <v>33531597883.432617</v>
      </c>
      <c r="S46" s="68">
        <f t="shared" si="1"/>
        <v>11425028570.696291</v>
      </c>
      <c r="T46" s="68">
        <f t="shared" si="2"/>
        <v>0</v>
      </c>
      <c r="U46" s="68">
        <f t="shared" si="3"/>
        <v>30585068308.814209</v>
      </c>
      <c r="V46" s="68">
        <f t="shared" si="6"/>
        <v>0</v>
      </c>
      <c r="W46" s="68">
        <f t="shared" si="4"/>
        <v>75541694762.943115</v>
      </c>
    </row>
    <row r="47" spans="1:23" x14ac:dyDescent="0.25">
      <c r="A47" s="78">
        <v>38231</v>
      </c>
      <c r="B47" s="68">
        <v>7.331754207611084</v>
      </c>
      <c r="C47" s="68">
        <v>19.06557655334473</v>
      </c>
      <c r="D47" s="68"/>
      <c r="E47" s="99">
        <v>20.1495475769043</v>
      </c>
      <c r="F47" s="81"/>
      <c r="G47"/>
      <c r="I47"/>
      <c r="J47"/>
      <c r="K47"/>
      <c r="L47" s="68">
        <v>1.6E-2</v>
      </c>
      <c r="M47" s="68">
        <v>3.0099999999999998E-2</v>
      </c>
      <c r="N47" s="68">
        <v>-7.000000000000001E-4</v>
      </c>
      <c r="O47" s="68">
        <v>5.2499999999999998E-2</v>
      </c>
      <c r="P47" s="68">
        <v>1.1000000000000001E-3</v>
      </c>
      <c r="Q47" s="15">
        <f t="shared" si="5"/>
        <v>1.7100000000000001E-2</v>
      </c>
      <c r="R47" s="68">
        <f t="shared" si="0"/>
        <v>33614921368.92041</v>
      </c>
      <c r="S47" s="68">
        <f t="shared" si="1"/>
        <v>11433625648.942385</v>
      </c>
      <c r="T47" s="68">
        <f t="shared" si="2"/>
        <v>0</v>
      </c>
      <c r="U47" s="68">
        <f t="shared" si="3"/>
        <v>30528379005.470219</v>
      </c>
      <c r="V47" s="68">
        <f t="shared" si="6"/>
        <v>0</v>
      </c>
      <c r="W47" s="68">
        <f t="shared" si="4"/>
        <v>75576926023.333008</v>
      </c>
    </row>
    <row r="48" spans="1:23" x14ac:dyDescent="0.25">
      <c r="A48" s="78">
        <v>38261</v>
      </c>
      <c r="B48" s="68">
        <v>7.6588811874389648</v>
      </c>
      <c r="C48" s="68">
        <v>19.730974197387699</v>
      </c>
      <c r="D48" s="68"/>
      <c r="E48" s="99">
        <v>20.028713226318359</v>
      </c>
      <c r="F48" s="81"/>
      <c r="G48"/>
      <c r="I48"/>
      <c r="J48"/>
      <c r="K48"/>
      <c r="L48" s="68">
        <v>1.43E-2</v>
      </c>
      <c r="M48" s="68">
        <v>1.2999999999999999E-3</v>
      </c>
      <c r="N48" s="68">
        <v>-2.8999999999999998E-3</v>
      </c>
      <c r="O48" s="68">
        <v>-1.52E-2</v>
      </c>
      <c r="P48" s="68">
        <v>1.1000000000000001E-3</v>
      </c>
      <c r="Q48" s="15">
        <f t="shared" si="5"/>
        <v>1.54E-2</v>
      </c>
      <c r="R48" s="68">
        <f t="shared" si="0"/>
        <v>35114746293.922852</v>
      </c>
      <c r="S48" s="68">
        <f t="shared" si="1"/>
        <v>11832664594.782228</v>
      </c>
      <c r="T48" s="68">
        <f t="shared" si="2"/>
        <v>0</v>
      </c>
      <c r="U48" s="68">
        <f t="shared" si="3"/>
        <v>30345304083.440918</v>
      </c>
      <c r="V48" s="68">
        <f t="shared" si="6"/>
        <v>0</v>
      </c>
      <c r="W48" s="68">
        <f t="shared" si="4"/>
        <v>77292714972.145996</v>
      </c>
    </row>
    <row r="49" spans="1:23" x14ac:dyDescent="0.25">
      <c r="A49" s="78">
        <v>38292</v>
      </c>
      <c r="B49" s="68">
        <v>7.799077033996582</v>
      </c>
      <c r="C49" s="68">
        <v>20.584283828735352</v>
      </c>
      <c r="D49" s="68"/>
      <c r="E49" s="99">
        <v>21.055816650390621</v>
      </c>
      <c r="F49" s="81"/>
      <c r="G49"/>
      <c r="I49"/>
      <c r="J49"/>
      <c r="K49"/>
      <c r="L49" s="68">
        <v>4.5400000000000003E-2</v>
      </c>
      <c r="M49" s="68">
        <v>3.7199999999999997E-2</v>
      </c>
      <c r="N49" s="68">
        <v>1.43E-2</v>
      </c>
      <c r="O49" s="68">
        <v>3.2300000000000002E-2</v>
      </c>
      <c r="P49" s="68">
        <v>1.5E-3</v>
      </c>
      <c r="Q49" s="15">
        <f t="shared" si="5"/>
        <v>4.6900000000000004E-2</v>
      </c>
      <c r="R49" s="68">
        <f t="shared" si="0"/>
        <v>35757521845.97168</v>
      </c>
      <c r="S49" s="68">
        <f t="shared" si="1"/>
        <v>12344394353.395508</v>
      </c>
      <c r="T49" s="68">
        <f t="shared" si="2"/>
        <v>0</v>
      </c>
      <c r="U49" s="68">
        <f t="shared" si="3"/>
        <v>31901458259.519527</v>
      </c>
      <c r="V49" s="68">
        <f t="shared" si="6"/>
        <v>0</v>
      </c>
      <c r="W49" s="68">
        <f t="shared" si="4"/>
        <v>80003374458.886719</v>
      </c>
    </row>
    <row r="50" spans="1:23" x14ac:dyDescent="0.25">
      <c r="A50" s="78">
        <v>38322</v>
      </c>
      <c r="B50" s="68">
        <v>8.6402530670166016</v>
      </c>
      <c r="C50" s="68">
        <v>21.72747802734375</v>
      </c>
      <c r="D50" s="68"/>
      <c r="E50" s="99">
        <v>22.38129997253418</v>
      </c>
      <c r="F50" s="81"/>
      <c r="G50"/>
      <c r="I50"/>
      <c r="J50"/>
      <c r="K50"/>
      <c r="L50" s="68">
        <v>3.4299999999999997E-2</v>
      </c>
      <c r="M50" s="68">
        <v>-7.000000000000001E-4</v>
      </c>
      <c r="N50" s="68">
        <v>-1.8E-3</v>
      </c>
      <c r="O50" s="68">
        <v>-2.8299999999999999E-2</v>
      </c>
      <c r="P50" s="68">
        <v>1.6000000000000001E-3</v>
      </c>
      <c r="Q50" s="15">
        <f t="shared" si="5"/>
        <v>3.5899999999999994E-2</v>
      </c>
      <c r="R50" s="68">
        <f t="shared" si="0"/>
        <v>39614179530.708984</v>
      </c>
      <c r="S50" s="68">
        <f t="shared" si="1"/>
        <v>13029967877.71875</v>
      </c>
      <c r="T50" s="68">
        <f t="shared" si="2"/>
        <v>0</v>
      </c>
      <c r="U50" s="68">
        <f t="shared" si="3"/>
        <v>33909684849.689209</v>
      </c>
      <c r="V50" s="68">
        <f t="shared" si="6"/>
        <v>0</v>
      </c>
      <c r="W50" s="68">
        <f t="shared" si="4"/>
        <v>86553832258.116943</v>
      </c>
    </row>
    <row r="51" spans="1:23" x14ac:dyDescent="0.25">
      <c r="A51" s="78">
        <v>38353</v>
      </c>
      <c r="B51" s="68">
        <v>8.3572635650634766</v>
      </c>
      <c r="C51" s="68">
        <v>20.841012954711911</v>
      </c>
      <c r="D51" s="68"/>
      <c r="E51" s="99">
        <v>21.803091049194339</v>
      </c>
      <c r="F51" s="81"/>
      <c r="G51"/>
      <c r="I51"/>
      <c r="J51"/>
      <c r="K51"/>
      <c r="L51" s="68">
        <v>-2.76E-2</v>
      </c>
      <c r="M51" s="68">
        <v>-1.72E-2</v>
      </c>
      <c r="N51" s="68">
        <v>2.01E-2</v>
      </c>
      <c r="O51" s="68">
        <v>3.1899999999999998E-2</v>
      </c>
      <c r="P51" s="68">
        <v>1.6000000000000001E-3</v>
      </c>
      <c r="Q51" s="15">
        <f t="shared" si="5"/>
        <v>-2.5999999999999999E-2</v>
      </c>
      <c r="R51" s="68">
        <f t="shared" si="0"/>
        <v>38316717888.240234</v>
      </c>
      <c r="S51" s="68">
        <f t="shared" si="1"/>
        <v>12498354802.028318</v>
      </c>
      <c r="T51" s="68">
        <f t="shared" si="2"/>
        <v>0</v>
      </c>
      <c r="U51" s="68">
        <f t="shared" si="3"/>
        <v>33033646264.272221</v>
      </c>
      <c r="V51" s="68">
        <f t="shared" si="6"/>
        <v>0</v>
      </c>
      <c r="W51" s="68">
        <f t="shared" si="4"/>
        <v>83848718954.540771</v>
      </c>
    </row>
    <row r="52" spans="1:23" x14ac:dyDescent="0.25">
      <c r="A52" s="78">
        <v>38384</v>
      </c>
      <c r="B52" s="68">
        <v>8.4273643493652344</v>
      </c>
      <c r="C52" s="68">
        <v>20.55585861206055</v>
      </c>
      <c r="D52" s="68"/>
      <c r="E52" s="99">
        <v>21.629848480224609</v>
      </c>
      <c r="F52" s="81"/>
      <c r="G52"/>
      <c r="I52"/>
      <c r="J52"/>
      <c r="K52"/>
      <c r="L52" s="68">
        <v>1.89E-2</v>
      </c>
      <c r="M52" s="68">
        <v>-5.5000000000000014E-3</v>
      </c>
      <c r="N52" s="68">
        <v>1.6299999999999999E-2</v>
      </c>
      <c r="O52" s="68">
        <v>3.1800000000000002E-2</v>
      </c>
      <c r="P52" s="68">
        <v>1.6000000000000001E-3</v>
      </c>
      <c r="Q52" s="15">
        <f t="shared" si="5"/>
        <v>2.0500000000000001E-2</v>
      </c>
      <c r="R52" s="68">
        <f t="shared" si="0"/>
        <v>38638118781.597656</v>
      </c>
      <c r="S52" s="68">
        <f t="shared" si="1"/>
        <v>12327347751.865236</v>
      </c>
      <c r="T52" s="68">
        <f t="shared" si="2"/>
        <v>0</v>
      </c>
      <c r="U52" s="68">
        <f t="shared" si="3"/>
        <v>32771168172.13623</v>
      </c>
      <c r="V52" s="68">
        <f t="shared" si="6"/>
        <v>0</v>
      </c>
      <c r="W52" s="68">
        <f t="shared" si="4"/>
        <v>83736634705.599121</v>
      </c>
    </row>
    <row r="53" spans="1:23" x14ac:dyDescent="0.25">
      <c r="A53" s="78">
        <v>38412</v>
      </c>
      <c r="B53" s="68">
        <v>8.7700653076171875</v>
      </c>
      <c r="C53" s="68">
        <v>20.247333526611332</v>
      </c>
      <c r="D53" s="68"/>
      <c r="E53" s="99">
        <v>22.109975814819339</v>
      </c>
      <c r="F53" s="81"/>
      <c r="G53"/>
      <c r="I53"/>
      <c r="J53"/>
      <c r="K53"/>
      <c r="L53" s="68">
        <v>-1.9699999999999999E-2</v>
      </c>
      <c r="M53" s="68">
        <v>-1.35E-2</v>
      </c>
      <c r="N53" s="68">
        <v>2.1399999999999999E-2</v>
      </c>
      <c r="O53" s="68">
        <v>5.5000000000000014E-3</v>
      </c>
      <c r="P53" s="68">
        <v>2.0999999999999999E-3</v>
      </c>
      <c r="Q53" s="15">
        <f t="shared" si="5"/>
        <v>-1.7599999999999998E-2</v>
      </c>
      <c r="R53" s="68">
        <f t="shared" si="0"/>
        <v>40209347908.828125</v>
      </c>
      <c r="S53" s="68">
        <f t="shared" si="1"/>
        <v>12142325267.994143</v>
      </c>
      <c r="T53" s="68">
        <f t="shared" si="2"/>
        <v>0</v>
      </c>
      <c r="U53" s="68">
        <f t="shared" si="3"/>
        <v>33498604318.553471</v>
      </c>
      <c r="V53" s="68">
        <f t="shared" si="6"/>
        <v>0</v>
      </c>
      <c r="W53" s="68">
        <f t="shared" si="4"/>
        <v>85850277495.375732</v>
      </c>
    </row>
    <row r="54" spans="1:23" x14ac:dyDescent="0.25">
      <c r="A54" s="78">
        <v>38443</v>
      </c>
      <c r="B54" s="68">
        <v>8.333897590637207</v>
      </c>
      <c r="C54" s="68">
        <v>19.542593002319339</v>
      </c>
      <c r="D54" s="68"/>
      <c r="E54" s="99">
        <v>22.12303352355957</v>
      </c>
      <c r="F54" s="81"/>
      <c r="G54"/>
      <c r="I54"/>
      <c r="J54"/>
      <c r="K54"/>
      <c r="L54" s="68">
        <v>-2.6100000000000002E-2</v>
      </c>
      <c r="M54" s="68">
        <v>-3.9699999999999999E-2</v>
      </c>
      <c r="N54" s="68">
        <v>5.0000000000000001E-4</v>
      </c>
      <c r="O54" s="68">
        <v>-8.5000000000000006E-3</v>
      </c>
      <c r="P54" s="68">
        <v>2.0999999999999999E-3</v>
      </c>
      <c r="Q54" s="15">
        <f t="shared" si="5"/>
        <v>-2.4E-2</v>
      </c>
      <c r="R54" s="68">
        <f t="shared" si="0"/>
        <v>38209588629.56543</v>
      </c>
      <c r="S54" s="68">
        <f t="shared" si="1"/>
        <v>11719692398.127932</v>
      </c>
      <c r="T54" s="68">
        <f t="shared" si="2"/>
        <v>0</v>
      </c>
      <c r="U54" s="68">
        <f t="shared" si="3"/>
        <v>33518387923.115479</v>
      </c>
      <c r="V54" s="68">
        <f t="shared" si="6"/>
        <v>0</v>
      </c>
      <c r="W54" s="68">
        <f t="shared" si="4"/>
        <v>83447668950.808838</v>
      </c>
    </row>
    <row r="55" spans="1:23" x14ac:dyDescent="0.25">
      <c r="A55" s="78">
        <v>38473</v>
      </c>
      <c r="B55" s="68">
        <v>8.3598613739013672</v>
      </c>
      <c r="C55" s="68">
        <v>20.727569580078121</v>
      </c>
      <c r="D55" s="68"/>
      <c r="E55" s="99">
        <v>23.20612907409668</v>
      </c>
      <c r="F55" s="81"/>
      <c r="G55"/>
      <c r="I55"/>
      <c r="J55"/>
      <c r="K55"/>
      <c r="L55" s="68">
        <v>3.6499999999999998E-2</v>
      </c>
      <c r="M55" s="68">
        <v>2.8000000000000001E-2</v>
      </c>
      <c r="N55" s="68">
        <v>-6.6E-3</v>
      </c>
      <c r="O55" s="68">
        <v>4.3E-3</v>
      </c>
      <c r="P55" s="68">
        <v>2.3999999999999998E-3</v>
      </c>
      <c r="Q55" s="15">
        <f t="shared" si="5"/>
        <v>3.8899999999999997E-2</v>
      </c>
      <c r="R55" s="68">
        <f t="shared" si="0"/>
        <v>38328628426.611328</v>
      </c>
      <c r="S55" s="68">
        <f t="shared" si="1"/>
        <v>12430322813.890623</v>
      </c>
      <c r="T55" s="68">
        <f t="shared" si="2"/>
        <v>0</v>
      </c>
      <c r="U55" s="68">
        <f t="shared" si="3"/>
        <v>35159375212.767334</v>
      </c>
      <c r="V55" s="68">
        <f t="shared" si="6"/>
        <v>0</v>
      </c>
      <c r="W55" s="68">
        <f t="shared" si="4"/>
        <v>85918326453.269287</v>
      </c>
    </row>
    <row r="56" spans="1:23" x14ac:dyDescent="0.25">
      <c r="A56" s="78">
        <v>38504</v>
      </c>
      <c r="B56" s="68">
        <v>7.9626355171203613</v>
      </c>
      <c r="C56" s="68">
        <v>19.6527099609375</v>
      </c>
      <c r="D56" s="68"/>
      <c r="E56" s="99">
        <v>22.43046951293945</v>
      </c>
      <c r="F56" s="81"/>
      <c r="G56"/>
      <c r="I56"/>
      <c r="J56"/>
      <c r="K56"/>
      <c r="L56" s="68">
        <v>5.6999999999999993E-3</v>
      </c>
      <c r="M56" s="68">
        <v>2.5499999999999998E-2</v>
      </c>
      <c r="N56" s="68">
        <v>2.8199999999999999E-2</v>
      </c>
      <c r="O56" s="68">
        <v>2.06E-2</v>
      </c>
      <c r="P56" s="68">
        <v>2.3E-3</v>
      </c>
      <c r="Q56" s="15">
        <f t="shared" si="5"/>
        <v>8.0000000000000002E-3</v>
      </c>
      <c r="R56" s="68">
        <f t="shared" si="0"/>
        <v>36507411353.140137</v>
      </c>
      <c r="S56" s="68">
        <f t="shared" si="1"/>
        <v>11785729534.6875</v>
      </c>
      <c r="T56" s="68">
        <f t="shared" si="2"/>
        <v>0</v>
      </c>
      <c r="U56" s="68">
        <f t="shared" si="3"/>
        <v>33984181131.021969</v>
      </c>
      <c r="V56" s="68">
        <f t="shared" si="6"/>
        <v>0</v>
      </c>
      <c r="W56" s="68">
        <f t="shared" si="4"/>
        <v>82277322018.849609</v>
      </c>
    </row>
    <row r="57" spans="1:23" x14ac:dyDescent="0.25">
      <c r="A57" s="78">
        <v>38534</v>
      </c>
      <c r="B57" s="68">
        <v>7.9782166481018066</v>
      </c>
      <c r="C57" s="68">
        <v>20.647420883178711</v>
      </c>
      <c r="D57" s="68"/>
      <c r="E57" s="99">
        <v>22.146547317504879</v>
      </c>
      <c r="F57" s="81"/>
      <c r="G57"/>
      <c r="I57"/>
      <c r="J57"/>
      <c r="K57"/>
      <c r="L57" s="68">
        <v>3.9199999999999999E-2</v>
      </c>
      <c r="M57" s="68">
        <v>2.87E-2</v>
      </c>
      <c r="N57" s="68">
        <v>-8.3000000000000001E-3</v>
      </c>
      <c r="O57" s="68">
        <v>-2.9999999999999997E-4</v>
      </c>
      <c r="P57" s="68">
        <v>2.3999999999999998E-3</v>
      </c>
      <c r="Q57" s="15">
        <f t="shared" si="5"/>
        <v>4.1599999999999998E-2</v>
      </c>
      <c r="R57" s="68">
        <f t="shared" si="0"/>
        <v>36578848348.700684</v>
      </c>
      <c r="S57" s="68">
        <f t="shared" si="1"/>
        <v>12382257642.924805</v>
      </c>
      <c r="T57" s="68">
        <f t="shared" si="2"/>
        <v>0</v>
      </c>
      <c r="U57" s="68">
        <f t="shared" si="3"/>
        <v>33554013438.31274</v>
      </c>
      <c r="V57" s="68">
        <f t="shared" si="6"/>
        <v>0</v>
      </c>
      <c r="W57" s="68">
        <f t="shared" si="4"/>
        <v>82515119429.938232</v>
      </c>
    </row>
    <row r="58" spans="1:23" x14ac:dyDescent="0.25">
      <c r="A58" s="78">
        <v>38565</v>
      </c>
      <c r="B58" s="68">
        <v>7.9808101654052734</v>
      </c>
      <c r="C58" s="68">
        <v>21.111843109130859</v>
      </c>
      <c r="D58" s="68"/>
      <c r="E58" s="99">
        <v>21.84077072143555</v>
      </c>
      <c r="F58" s="81"/>
      <c r="G58"/>
      <c r="I58"/>
      <c r="J58"/>
      <c r="K58"/>
      <c r="L58" s="68">
        <v>-1.2200000000000001E-2</v>
      </c>
      <c r="M58" s="68">
        <v>-9.7999999999999997E-3</v>
      </c>
      <c r="N58" s="68">
        <v>1.38E-2</v>
      </c>
      <c r="O58" s="68">
        <v>2.2700000000000001E-2</v>
      </c>
      <c r="P58" s="68">
        <v>3.0000000000000001E-3</v>
      </c>
      <c r="Q58" s="15">
        <f t="shared" si="5"/>
        <v>-9.1999999999999998E-3</v>
      </c>
      <c r="R58" s="68">
        <f t="shared" si="0"/>
        <v>36590739211.072266</v>
      </c>
      <c r="S58" s="68">
        <f t="shared" si="1"/>
        <v>12660771636.966797</v>
      </c>
      <c r="T58" s="68">
        <f t="shared" si="2"/>
        <v>0</v>
      </c>
      <c r="U58" s="68">
        <f t="shared" si="3"/>
        <v>33090734360.696781</v>
      </c>
      <c r="V58" s="68">
        <f t="shared" si="6"/>
        <v>0</v>
      </c>
      <c r="W58" s="68">
        <f t="shared" si="4"/>
        <v>82342245208.73584</v>
      </c>
    </row>
    <row r="59" spans="1:23" x14ac:dyDescent="0.25">
      <c r="A59" s="78">
        <v>38596</v>
      </c>
      <c r="B59" s="68">
        <v>7.6277241706848136</v>
      </c>
      <c r="C59" s="68">
        <v>22.66756629943848</v>
      </c>
      <c r="D59" s="68"/>
      <c r="E59" s="99">
        <v>22.741758346557621</v>
      </c>
      <c r="F59" s="81"/>
      <c r="G59"/>
      <c r="I59"/>
      <c r="J59"/>
      <c r="K59"/>
      <c r="L59" s="68">
        <v>4.8999999999999998E-3</v>
      </c>
      <c r="M59" s="68">
        <v>-6.6E-3</v>
      </c>
      <c r="N59" s="68">
        <v>7.4000000000000003E-3</v>
      </c>
      <c r="O59" s="68">
        <v>3.4500000000000003E-2</v>
      </c>
      <c r="P59" s="68">
        <v>2.8999999999999998E-3</v>
      </c>
      <c r="Q59" s="15">
        <f t="shared" si="5"/>
        <v>7.7999999999999996E-3</v>
      </c>
      <c r="R59" s="68">
        <f t="shared" si="0"/>
        <v>34971896351.245598</v>
      </c>
      <c r="S59" s="68">
        <f t="shared" si="1"/>
        <v>13593738784.411135</v>
      </c>
      <c r="T59" s="68">
        <f t="shared" si="2"/>
        <v>0</v>
      </c>
      <c r="U59" s="68">
        <f t="shared" si="3"/>
        <v>34455811744.890388</v>
      </c>
      <c r="V59" s="68">
        <f t="shared" si="6"/>
        <v>0</v>
      </c>
      <c r="W59" s="68">
        <f t="shared" si="4"/>
        <v>83021446880.547119</v>
      </c>
    </row>
    <row r="60" spans="1:23" x14ac:dyDescent="0.25">
      <c r="A60" s="78">
        <v>38626</v>
      </c>
      <c r="B60" s="68">
        <v>7.2201175689697266</v>
      </c>
      <c r="C60" s="68">
        <v>21.957223892211911</v>
      </c>
      <c r="D60" s="68"/>
      <c r="E60" s="99">
        <v>22.496097564697269</v>
      </c>
      <c r="F60" s="81"/>
      <c r="G60"/>
      <c r="I60"/>
      <c r="J60"/>
      <c r="K60"/>
      <c r="L60" s="68">
        <v>-2.0199999999999999E-2</v>
      </c>
      <c r="M60" s="68">
        <v>-1.1900000000000001E-2</v>
      </c>
      <c r="N60" s="68">
        <v>4.5000000000000014E-3</v>
      </c>
      <c r="O60" s="68">
        <v>-1.2999999999999999E-2</v>
      </c>
      <c r="P60" s="68">
        <v>2.7000000000000001E-3</v>
      </c>
      <c r="Q60" s="15">
        <f t="shared" si="5"/>
        <v>-1.7499999999999998E-2</v>
      </c>
      <c r="R60" s="68">
        <f t="shared" si="0"/>
        <v>33103085221.177734</v>
      </c>
      <c r="S60" s="68">
        <f t="shared" si="1"/>
        <v>13167746465.528318</v>
      </c>
      <c r="T60" s="68">
        <f t="shared" si="2"/>
        <v>0</v>
      </c>
      <c r="U60" s="68">
        <f t="shared" si="3"/>
        <v>34083613539.109867</v>
      </c>
      <c r="V60" s="68">
        <f t="shared" si="6"/>
        <v>0</v>
      </c>
      <c r="W60" s="68">
        <f t="shared" si="4"/>
        <v>80354445225.815918</v>
      </c>
    </row>
    <row r="61" spans="1:23" x14ac:dyDescent="0.25">
      <c r="A61" s="78">
        <v>38657</v>
      </c>
      <c r="B61" s="68">
        <v>6.8540482521057129</v>
      </c>
      <c r="C61" s="68">
        <v>23.870393753051761</v>
      </c>
      <c r="D61" s="68"/>
      <c r="E61" s="99">
        <v>23.619148254394531</v>
      </c>
      <c r="F61" s="81"/>
      <c r="G61"/>
      <c r="I61"/>
      <c r="J61"/>
      <c r="K61"/>
      <c r="L61" s="68">
        <v>3.61E-2</v>
      </c>
      <c r="M61" s="68">
        <v>9.7000000000000003E-3</v>
      </c>
      <c r="N61" s="68">
        <v>-1.1599999999999999E-2</v>
      </c>
      <c r="O61" s="68">
        <v>2.7000000000000001E-3</v>
      </c>
      <c r="P61" s="68">
        <v>3.0999999999999999E-3</v>
      </c>
      <c r="Q61" s="15">
        <f t="shared" si="5"/>
        <v>3.9199999999999999E-2</v>
      </c>
      <c r="R61" s="68">
        <f t="shared" si="0"/>
        <v>31424715904.161621</v>
      </c>
      <c r="S61" s="68">
        <f t="shared" si="1"/>
        <v>14315074369.852541</v>
      </c>
      <c r="T61" s="68">
        <f t="shared" si="2"/>
        <v>0</v>
      </c>
      <c r="U61" s="68">
        <f t="shared" si="3"/>
        <v>35785136462.469727</v>
      </c>
      <c r="V61" s="68">
        <f t="shared" si="6"/>
        <v>0</v>
      </c>
      <c r="W61" s="68">
        <f t="shared" si="4"/>
        <v>81524926736.483887</v>
      </c>
    </row>
    <row r="62" spans="1:23" x14ac:dyDescent="0.25">
      <c r="A62" s="78">
        <v>38687</v>
      </c>
      <c r="B62" s="68">
        <v>6.7294306755065918</v>
      </c>
      <c r="C62" s="68">
        <v>23.731636047363281</v>
      </c>
      <c r="D62" s="68"/>
      <c r="E62" s="99">
        <v>24.62867546081543</v>
      </c>
      <c r="F62" s="81"/>
      <c r="G62"/>
      <c r="I62"/>
      <c r="J62"/>
      <c r="K62"/>
      <c r="L62" s="68">
        <v>-2.5000000000000001E-3</v>
      </c>
      <c r="M62" s="68">
        <v>-4.5999999999999999E-3</v>
      </c>
      <c r="N62" s="68">
        <v>2.3999999999999998E-3</v>
      </c>
      <c r="O62" s="68">
        <v>7.6E-3</v>
      </c>
      <c r="P62" s="68">
        <v>3.2000000000000002E-3</v>
      </c>
      <c r="Q62" s="15">
        <f t="shared" si="5"/>
        <v>7.000000000000001E-4</v>
      </c>
      <c r="R62" s="68">
        <f t="shared" si="0"/>
        <v>30853364230.340332</v>
      </c>
      <c r="S62" s="68">
        <f t="shared" si="1"/>
        <v>14231861378.191406</v>
      </c>
      <c r="T62" s="68">
        <f t="shared" si="2"/>
        <v>0</v>
      </c>
      <c r="U62" s="68">
        <f t="shared" si="3"/>
        <v>37314661086.103271</v>
      </c>
      <c r="V62" s="68">
        <f t="shared" si="6"/>
        <v>0</v>
      </c>
      <c r="W62" s="68">
        <f t="shared" si="4"/>
        <v>82399886694.63501</v>
      </c>
    </row>
    <row r="63" spans="1:23" x14ac:dyDescent="0.25">
      <c r="A63" s="78">
        <v>38718</v>
      </c>
      <c r="B63" s="68">
        <v>7.2227134704589844</v>
      </c>
      <c r="C63" s="68">
        <v>24.605283737182621</v>
      </c>
      <c r="D63" s="68"/>
      <c r="E63" s="99">
        <v>25.712331771850589</v>
      </c>
      <c r="F63" s="81"/>
      <c r="G63"/>
      <c r="I63"/>
      <c r="J63"/>
      <c r="K63"/>
      <c r="L63" s="68">
        <v>3.04E-2</v>
      </c>
      <c r="M63" s="68">
        <v>5.4000000000000013E-2</v>
      </c>
      <c r="N63" s="68">
        <v>9.8999999999999991E-3</v>
      </c>
      <c r="O63" s="68">
        <v>2.6800000000000001E-2</v>
      </c>
      <c r="P63" s="68">
        <v>3.5000000000000001E-3</v>
      </c>
      <c r="Q63" s="15">
        <f t="shared" si="5"/>
        <v>3.39E-2</v>
      </c>
      <c r="R63" s="68">
        <f t="shared" si="0"/>
        <v>33114987014.660156</v>
      </c>
      <c r="S63" s="68">
        <f t="shared" si="1"/>
        <v>14755787869.819338</v>
      </c>
      <c r="T63" s="68">
        <f t="shared" si="2"/>
        <v>0</v>
      </c>
      <c r="U63" s="68">
        <f t="shared" si="3"/>
        <v>38956497978.405037</v>
      </c>
      <c r="V63" s="68">
        <f t="shared" si="6"/>
        <v>0</v>
      </c>
      <c r="W63" s="68">
        <f t="shared" si="4"/>
        <v>86827272862.884521</v>
      </c>
    </row>
    <row r="64" spans="1:23" x14ac:dyDescent="0.25">
      <c r="A64" s="78">
        <v>38749</v>
      </c>
      <c r="B64" s="68">
        <v>6.9656867980957031</v>
      </c>
      <c r="C64" s="68">
        <v>25.99041748046875</v>
      </c>
      <c r="D64" s="68"/>
      <c r="E64" s="99">
        <v>25.769584655761719</v>
      </c>
      <c r="F64" s="81"/>
      <c r="G64"/>
      <c r="I64"/>
      <c r="J64"/>
      <c r="K64"/>
      <c r="L64" s="68">
        <v>-3.0000000000000001E-3</v>
      </c>
      <c r="M64" s="68">
        <v>-3.7000000000000002E-3</v>
      </c>
      <c r="N64" s="68">
        <v>-2.5999999999999999E-3</v>
      </c>
      <c r="O64" s="68">
        <v>-1.84E-2</v>
      </c>
      <c r="P64" s="68">
        <v>3.3999999999999998E-3</v>
      </c>
      <c r="Q64" s="15">
        <f t="shared" si="5"/>
        <v>3.9999999999999975E-4</v>
      </c>
      <c r="R64" s="68">
        <f t="shared" si="0"/>
        <v>31936560796.792969</v>
      </c>
      <c r="S64" s="68">
        <f t="shared" si="1"/>
        <v>15586452531.34375</v>
      </c>
      <c r="T64" s="68">
        <f t="shared" si="2"/>
        <v>0</v>
      </c>
      <c r="U64" s="68">
        <f t="shared" si="3"/>
        <v>39043241253.038086</v>
      </c>
      <c r="V64" s="68">
        <f t="shared" si="6"/>
        <v>0</v>
      </c>
      <c r="W64" s="68">
        <f t="shared" si="4"/>
        <v>86566254581.174805</v>
      </c>
    </row>
    <row r="65" spans="1:23" x14ac:dyDescent="0.25">
      <c r="A65" s="78">
        <v>38777</v>
      </c>
      <c r="B65" s="68">
        <v>6.7917413711547852</v>
      </c>
      <c r="C65" s="68">
        <v>26.7095947265625</v>
      </c>
      <c r="D65" s="68"/>
      <c r="E65" s="99">
        <v>25.633138656616211</v>
      </c>
      <c r="F65" s="81"/>
      <c r="G65"/>
      <c r="I65"/>
      <c r="J65"/>
      <c r="K65"/>
      <c r="L65" s="68">
        <v>1.46E-2</v>
      </c>
      <c r="M65" s="68">
        <v>3.49E-2</v>
      </c>
      <c r="N65" s="68">
        <v>6.7999999999999996E-3</v>
      </c>
      <c r="O65" s="68">
        <v>1.26E-2</v>
      </c>
      <c r="P65" s="68">
        <v>3.7000000000000002E-3</v>
      </c>
      <c r="Q65" s="15">
        <f t="shared" si="5"/>
        <v>1.83E-2</v>
      </c>
      <c r="R65" s="68">
        <f t="shared" si="0"/>
        <v>31139048812.139648</v>
      </c>
      <c r="S65" s="68">
        <f t="shared" si="1"/>
        <v>16017743102.8125</v>
      </c>
      <c r="T65" s="68">
        <f t="shared" si="2"/>
        <v>0</v>
      </c>
      <c r="U65" s="68">
        <f t="shared" si="3"/>
        <v>38836513277.643311</v>
      </c>
      <c r="V65" s="68">
        <f t="shared" si="6"/>
        <v>0</v>
      </c>
      <c r="W65" s="68">
        <f t="shared" si="4"/>
        <v>85993305192.595459</v>
      </c>
    </row>
    <row r="66" spans="1:23" x14ac:dyDescent="0.25">
      <c r="A66" s="78">
        <v>38808</v>
      </c>
      <c r="B66" s="68">
        <v>8.0353364944458008</v>
      </c>
      <c r="C66" s="68">
        <v>27.131179809570309</v>
      </c>
      <c r="D66" s="68"/>
      <c r="E66" s="99">
        <v>27.773273468017582</v>
      </c>
      <c r="F66" s="81"/>
      <c r="G66"/>
      <c r="I66"/>
      <c r="J66"/>
      <c r="K66"/>
      <c r="L66" s="68">
        <v>7.3000000000000001E-3</v>
      </c>
      <c r="M66" s="68">
        <v>-1.41E-2</v>
      </c>
      <c r="N66" s="68">
        <v>2.3699999999999999E-2</v>
      </c>
      <c r="O66" s="68">
        <v>6.1000000000000004E-3</v>
      </c>
      <c r="P66" s="68">
        <v>3.5999999999999999E-3</v>
      </c>
      <c r="Q66" s="15">
        <f t="shared" si="5"/>
        <v>1.09E-2</v>
      </c>
      <c r="R66" s="68">
        <f t="shared" si="0"/>
        <v>36840733715.979492</v>
      </c>
      <c r="S66" s="68">
        <f t="shared" si="1"/>
        <v>16270567663.601561</v>
      </c>
      <c r="T66" s="68">
        <f t="shared" si="2"/>
        <v>0</v>
      </c>
      <c r="U66" s="68">
        <f t="shared" si="3"/>
        <v>42079010231.775887</v>
      </c>
      <c r="V66" s="68">
        <f t="shared" si="6"/>
        <v>0</v>
      </c>
      <c r="W66" s="68">
        <f t="shared" si="4"/>
        <v>95190311611.356934</v>
      </c>
    </row>
    <row r="67" spans="1:23" x14ac:dyDescent="0.25">
      <c r="A67" s="78">
        <v>38838</v>
      </c>
      <c r="B67" s="68">
        <v>8.3416891098022461</v>
      </c>
      <c r="C67" s="68">
        <v>26.355096817016602</v>
      </c>
      <c r="D67" s="68"/>
      <c r="E67" s="99">
        <v>27.645059585571289</v>
      </c>
      <c r="F67" s="81"/>
      <c r="G67"/>
      <c r="I67"/>
      <c r="J67"/>
      <c r="K67"/>
      <c r="L67" s="68">
        <v>-3.5700000000000003E-2</v>
      </c>
      <c r="M67" s="68">
        <v>-3.09E-2</v>
      </c>
      <c r="N67" s="68">
        <v>2.4500000000000001E-2</v>
      </c>
      <c r="O67" s="68">
        <v>-3.6499999999999998E-2</v>
      </c>
      <c r="P67" s="68">
        <v>4.3E-3</v>
      </c>
      <c r="Q67" s="15">
        <f t="shared" si="5"/>
        <v>-3.1400000000000004E-2</v>
      </c>
      <c r="R67" s="68">
        <f t="shared" si="0"/>
        <v>38245311499.790039</v>
      </c>
      <c r="S67" s="68">
        <f t="shared" si="1"/>
        <v>15805150717.801758</v>
      </c>
      <c r="T67" s="68">
        <f t="shared" si="2"/>
        <v>0</v>
      </c>
      <c r="U67" s="68">
        <f t="shared" si="3"/>
        <v>41884754654.466064</v>
      </c>
      <c r="V67" s="68">
        <f t="shared" si="6"/>
        <v>0</v>
      </c>
      <c r="W67" s="68">
        <f t="shared" si="4"/>
        <v>95935216872.057861</v>
      </c>
    </row>
    <row r="68" spans="1:23" x14ac:dyDescent="0.25">
      <c r="A68" s="78">
        <v>38869</v>
      </c>
      <c r="B68" s="68">
        <v>8.5000581741333008</v>
      </c>
      <c r="C68" s="68">
        <v>26.904096603393551</v>
      </c>
      <c r="D68" s="68"/>
      <c r="E68" s="99">
        <v>28.157480239868161</v>
      </c>
      <c r="F68" s="81"/>
      <c r="G68"/>
      <c r="I68"/>
      <c r="J68"/>
      <c r="K68"/>
      <c r="L68" s="68">
        <v>-3.5000000000000001E-3</v>
      </c>
      <c r="M68" s="68">
        <v>-3.5999999999999999E-3</v>
      </c>
      <c r="N68" s="68">
        <v>9.1999999999999998E-3</v>
      </c>
      <c r="O68" s="68">
        <v>1.47E-2</v>
      </c>
      <c r="P68" s="68">
        <v>4.0000000000000001E-3</v>
      </c>
      <c r="Q68" s="15">
        <f t="shared" si="5"/>
        <v>5.0000000000000001E-4</v>
      </c>
      <c r="R68" s="68">
        <f t="shared" si="0"/>
        <v>38971408351.104492</v>
      </c>
      <c r="S68" s="68">
        <f t="shared" si="1"/>
        <v>16134385872.124022</v>
      </c>
      <c r="T68" s="68">
        <f t="shared" si="2"/>
        <v>0</v>
      </c>
      <c r="U68" s="68">
        <f t="shared" si="3"/>
        <v>42661118088.180901</v>
      </c>
      <c r="V68" s="68">
        <f t="shared" si="6"/>
        <v>0</v>
      </c>
      <c r="W68" s="68">
        <f t="shared" si="4"/>
        <v>97766912311.409424</v>
      </c>
    </row>
    <row r="69" spans="1:23" x14ac:dyDescent="0.25">
      <c r="A69" s="78">
        <v>38899</v>
      </c>
      <c r="B69" s="68">
        <v>8.9258384704589844</v>
      </c>
      <c r="C69" s="68">
        <v>25.334348678588871</v>
      </c>
      <c r="D69" s="68"/>
      <c r="E69" s="99">
        <v>27.61137771606445</v>
      </c>
      <c r="F69" s="81"/>
      <c r="G69"/>
      <c r="I69"/>
      <c r="J69"/>
      <c r="K69"/>
      <c r="L69" s="68">
        <v>-7.8000000000000014E-3</v>
      </c>
      <c r="M69" s="68">
        <v>-3.9899999999999998E-2</v>
      </c>
      <c r="N69" s="68">
        <v>2.6700000000000002E-2</v>
      </c>
      <c r="O69" s="68">
        <v>-2.2200000000000001E-2</v>
      </c>
      <c r="P69" s="68">
        <v>4.0000000000000001E-3</v>
      </c>
      <c r="Q69" s="15">
        <f t="shared" si="5"/>
        <v>-3.8000000000000013E-3</v>
      </c>
      <c r="R69" s="68">
        <f t="shared" si="0"/>
        <v>40923542966.660156</v>
      </c>
      <c r="S69" s="68">
        <f t="shared" si="1"/>
        <v>15193008091.850588</v>
      </c>
      <c r="T69" s="68">
        <f t="shared" si="2"/>
        <v>0</v>
      </c>
      <c r="U69" s="68">
        <f t="shared" si="3"/>
        <v>41833723589.178215</v>
      </c>
      <c r="V69" s="68">
        <f t="shared" si="6"/>
        <v>0</v>
      </c>
      <c r="W69" s="68">
        <f t="shared" si="4"/>
        <v>97950274647.688965</v>
      </c>
    </row>
    <row r="70" spans="1:23" x14ac:dyDescent="0.25">
      <c r="A70" s="78">
        <v>38930</v>
      </c>
      <c r="B70" s="68">
        <v>9.097193717956543</v>
      </c>
      <c r="C70" s="68">
        <v>26.371213912963871</v>
      </c>
      <c r="D70" s="68"/>
      <c r="E70" s="99">
        <v>27.842250823974609</v>
      </c>
      <c r="F70" s="81"/>
      <c r="G70"/>
      <c r="I70"/>
      <c r="J70"/>
      <c r="K70"/>
      <c r="L70" s="68">
        <v>2.0299999999999999E-2</v>
      </c>
      <c r="M70" s="68">
        <v>1.0200000000000001E-2</v>
      </c>
      <c r="N70" s="68">
        <v>-1.9800000000000002E-2</v>
      </c>
      <c r="O70" s="68">
        <v>-3.4599999999999999E-2</v>
      </c>
      <c r="P70" s="68">
        <v>4.1999999999999997E-3</v>
      </c>
      <c r="Q70" s="15">
        <f t="shared" si="5"/>
        <v>2.4499999999999997E-2</v>
      </c>
      <c r="R70" s="68">
        <f t="shared" si="0"/>
        <v>41709179392.49707</v>
      </c>
      <c r="S70" s="68">
        <f t="shared" si="1"/>
        <v>15814816139.725588</v>
      </c>
      <c r="T70" s="68">
        <f t="shared" si="2"/>
        <v>0</v>
      </c>
      <c r="U70" s="68">
        <f t="shared" si="3"/>
        <v>42183517137.32373</v>
      </c>
      <c r="V70" s="68">
        <f t="shared" si="6"/>
        <v>0</v>
      </c>
      <c r="W70" s="68">
        <f t="shared" si="4"/>
        <v>99707512669.546387</v>
      </c>
    </row>
    <row r="71" spans="1:23" x14ac:dyDescent="0.25">
      <c r="A71" s="78">
        <v>38961</v>
      </c>
      <c r="B71" s="68">
        <v>9.5800895690917969</v>
      </c>
      <c r="C71" s="68">
        <v>27.0718994140625</v>
      </c>
      <c r="D71" s="68"/>
      <c r="E71" s="99">
        <v>28.249057769775391</v>
      </c>
      <c r="F71" s="81"/>
      <c r="G71"/>
      <c r="I71"/>
      <c r="J71"/>
      <c r="K71"/>
      <c r="L71" s="68">
        <v>1.84E-2</v>
      </c>
      <c r="M71" s="68">
        <v>-1.29E-2</v>
      </c>
      <c r="N71" s="68">
        <v>-4.0000000000000002E-4</v>
      </c>
      <c r="O71" s="68">
        <v>-9.4999999999999998E-3</v>
      </c>
      <c r="P71" s="68">
        <v>4.0999999999999986E-3</v>
      </c>
      <c r="Q71" s="15">
        <f t="shared" si="5"/>
        <v>2.2499999999999999E-2</v>
      </c>
      <c r="R71" s="68">
        <f t="shared" si="0"/>
        <v>43923179699.332031</v>
      </c>
      <c r="S71" s="68">
        <f t="shared" si="1"/>
        <v>16235017212.3125</v>
      </c>
      <c r="T71" s="68">
        <f t="shared" si="2"/>
        <v>0</v>
      </c>
      <c r="U71" s="68">
        <f t="shared" si="3"/>
        <v>42799866292.36377</v>
      </c>
      <c r="V71" s="68">
        <f t="shared" si="6"/>
        <v>0</v>
      </c>
      <c r="W71" s="68">
        <f t="shared" si="4"/>
        <v>102958063204.0083</v>
      </c>
    </row>
    <row r="72" spans="1:23" x14ac:dyDescent="0.25">
      <c r="A72" s="78">
        <v>38991</v>
      </c>
      <c r="B72" s="68">
        <v>10.55887031555176</v>
      </c>
      <c r="C72" s="68">
        <v>27.2462272644043</v>
      </c>
      <c r="D72" s="68"/>
      <c r="E72" s="99">
        <v>29.30588340759277</v>
      </c>
      <c r="F72" s="81"/>
      <c r="G72"/>
      <c r="I72"/>
      <c r="J72"/>
      <c r="K72"/>
      <c r="L72" s="68">
        <v>3.2300000000000002E-2</v>
      </c>
      <c r="M72" s="68">
        <v>1.72E-2</v>
      </c>
      <c r="N72" s="68">
        <v>-3.0000000000000001E-3</v>
      </c>
      <c r="O72" s="68">
        <v>-2.3999999999999998E-3</v>
      </c>
      <c r="P72" s="68">
        <v>4.0999999999999986E-3</v>
      </c>
      <c r="Q72" s="15">
        <f t="shared" si="5"/>
        <v>3.6400000000000002E-2</v>
      </c>
      <c r="R72" s="68">
        <f t="shared" ref="R72:R135" si="7">+B72*$B$1</f>
        <v>48410733004.85743</v>
      </c>
      <c r="S72" s="68">
        <f t="shared" ref="S72:S135" si="8">+C72*$C$1</f>
        <v>16339561618.583986</v>
      </c>
      <c r="T72" s="68">
        <f t="shared" ref="T72:T135" si="9">+D72*$D$1</f>
        <v>0</v>
      </c>
      <c r="U72" s="68">
        <f t="shared" ref="U72:U135" si="10">+E72*$E$1</f>
        <v>44401052298.692131</v>
      </c>
      <c r="V72" s="68">
        <f t="shared" si="6"/>
        <v>0</v>
      </c>
      <c r="W72" s="68">
        <f t="shared" ref="W72:W135" si="11">+SUM(R72:V72)</f>
        <v>109151346922.13354</v>
      </c>
    </row>
    <row r="73" spans="1:23" x14ac:dyDescent="0.25">
      <c r="A73" s="78">
        <v>39022</v>
      </c>
      <c r="B73" s="68">
        <v>10.504348754882811</v>
      </c>
      <c r="C73" s="68">
        <v>27.988718032836911</v>
      </c>
      <c r="D73" s="68"/>
      <c r="E73" s="99">
        <v>28.775239944458011</v>
      </c>
      <c r="F73" s="81"/>
      <c r="G73"/>
      <c r="I73"/>
      <c r="J73"/>
      <c r="K73"/>
      <c r="L73" s="68">
        <v>1.7100000000000001E-2</v>
      </c>
      <c r="M73" s="68">
        <v>7.8000000000000014E-3</v>
      </c>
      <c r="N73" s="68">
        <v>7.000000000000001E-4</v>
      </c>
      <c r="O73" s="68">
        <v>-1.01E-2</v>
      </c>
      <c r="P73" s="68">
        <v>4.1999999999999997E-3</v>
      </c>
      <c r="Q73" s="15">
        <f t="shared" ref="Q73:Q136" si="12">L73+P73</f>
        <v>2.1299999999999999E-2</v>
      </c>
      <c r="R73" s="68">
        <f t="shared" si="7"/>
        <v>48160760362.171867</v>
      </c>
      <c r="S73" s="68">
        <f t="shared" si="8"/>
        <v>16784833308.653318</v>
      </c>
      <c r="T73" s="68">
        <f t="shared" si="9"/>
        <v>0</v>
      </c>
      <c r="U73" s="68">
        <f t="shared" si="10"/>
        <v>43597079668.660408</v>
      </c>
      <c r="V73" s="68">
        <f t="shared" ref="V73:V136" si="13">+F73*$F$1</f>
        <v>0</v>
      </c>
      <c r="W73" s="68">
        <f t="shared" si="11"/>
        <v>108542673339.4856</v>
      </c>
    </row>
    <row r="74" spans="1:23" x14ac:dyDescent="0.25">
      <c r="A74" s="78">
        <v>39052</v>
      </c>
      <c r="B74" s="68">
        <v>10.989841461181641</v>
      </c>
      <c r="C74" s="68">
        <v>28.638034820556641</v>
      </c>
      <c r="D74" s="68"/>
      <c r="E74" s="99">
        <v>27.991998672485352</v>
      </c>
      <c r="F74" s="81"/>
      <c r="G74"/>
      <c r="I74"/>
      <c r="J74"/>
      <c r="K74"/>
      <c r="L74" s="68">
        <v>8.6999999999999994E-3</v>
      </c>
      <c r="M74" s="68">
        <v>-1.14E-2</v>
      </c>
      <c r="N74" s="68">
        <v>2.7199999999999998E-2</v>
      </c>
      <c r="O74" s="68">
        <v>8.3999999999999995E-3</v>
      </c>
      <c r="P74" s="68">
        <v>4.0000000000000001E-3</v>
      </c>
      <c r="Q74" s="15">
        <f t="shared" si="12"/>
        <v>1.2699999999999999E-2</v>
      </c>
      <c r="R74" s="68">
        <f t="shared" si="7"/>
        <v>50386666834.933594</v>
      </c>
      <c r="S74" s="68">
        <f t="shared" si="8"/>
        <v>17174228565.470703</v>
      </c>
      <c r="T74" s="68">
        <f t="shared" si="9"/>
        <v>0</v>
      </c>
      <c r="U74" s="68">
        <f t="shared" si="10"/>
        <v>42410398612.311768</v>
      </c>
      <c r="V74" s="68">
        <f t="shared" si="13"/>
        <v>0</v>
      </c>
      <c r="W74" s="68">
        <f t="shared" si="11"/>
        <v>109971294012.71606</v>
      </c>
    </row>
    <row r="75" spans="1:23" x14ac:dyDescent="0.25">
      <c r="A75" s="78">
        <v>39083</v>
      </c>
      <c r="B75" s="68">
        <v>11.514284133911129</v>
      </c>
      <c r="C75" s="68">
        <v>29.209629058837891</v>
      </c>
      <c r="D75" s="68"/>
      <c r="E75" s="99">
        <v>30.454507827758789</v>
      </c>
      <c r="F75" s="81"/>
      <c r="G75"/>
      <c r="I75"/>
      <c r="J75"/>
      <c r="K75"/>
      <c r="L75" s="68">
        <v>1.4E-2</v>
      </c>
      <c r="M75" s="68">
        <v>1.6000000000000001E-3</v>
      </c>
      <c r="N75" s="68">
        <v>-6.8999999999999999E-3</v>
      </c>
      <c r="O75" s="68">
        <v>1.8E-3</v>
      </c>
      <c r="P75" s="68">
        <v>4.4000000000000003E-3</v>
      </c>
      <c r="Q75" s="15">
        <f t="shared" si="12"/>
        <v>1.84E-2</v>
      </c>
      <c r="R75" s="68">
        <f t="shared" si="7"/>
        <v>52791152679.263657</v>
      </c>
      <c r="S75" s="68">
        <f t="shared" si="8"/>
        <v>17517013611.876953</v>
      </c>
      <c r="T75" s="68">
        <f t="shared" si="9"/>
        <v>0</v>
      </c>
      <c r="U75" s="68">
        <f t="shared" si="10"/>
        <v>46141321726.575439</v>
      </c>
      <c r="V75" s="68">
        <f t="shared" si="13"/>
        <v>0</v>
      </c>
      <c r="W75" s="68">
        <f t="shared" si="11"/>
        <v>116449488017.71605</v>
      </c>
    </row>
    <row r="76" spans="1:23" x14ac:dyDescent="0.25">
      <c r="A76" s="78">
        <v>39114</v>
      </c>
      <c r="B76" s="68">
        <v>10.016255378723139</v>
      </c>
      <c r="C76" s="68">
        <v>27.96251106262207</v>
      </c>
      <c r="D76" s="68"/>
      <c r="E76" s="99">
        <v>29.388917922973629</v>
      </c>
      <c r="F76" s="81"/>
      <c r="G76"/>
      <c r="I76"/>
      <c r="J76"/>
      <c r="K76"/>
      <c r="L76" s="68">
        <v>-1.9599999999999999E-2</v>
      </c>
      <c r="M76" s="68">
        <v>1.29E-2</v>
      </c>
      <c r="N76" s="68">
        <v>-1.6999999999999999E-3</v>
      </c>
      <c r="O76" s="68">
        <v>-1.3599999999999999E-2</v>
      </c>
      <c r="P76" s="68">
        <v>3.8E-3</v>
      </c>
      <c r="Q76" s="15">
        <f t="shared" si="12"/>
        <v>-1.5799999999999998E-2</v>
      </c>
      <c r="R76" s="68">
        <f t="shared" si="7"/>
        <v>45922930233.706032</v>
      </c>
      <c r="S76" s="68">
        <f t="shared" si="8"/>
        <v>16769116989.454102</v>
      </c>
      <c r="T76" s="68">
        <f t="shared" si="9"/>
        <v>0</v>
      </c>
      <c r="U76" s="68">
        <f t="shared" si="10"/>
        <v>44526857066.586174</v>
      </c>
      <c r="V76" s="68">
        <f t="shared" si="13"/>
        <v>0</v>
      </c>
      <c r="W76" s="68">
        <f t="shared" si="11"/>
        <v>107218904289.74631</v>
      </c>
    </row>
    <row r="77" spans="1:23" x14ac:dyDescent="0.25">
      <c r="A77" s="78">
        <v>39142</v>
      </c>
      <c r="B77" s="68">
        <v>10.105826377868651</v>
      </c>
      <c r="C77" s="68">
        <v>28.154397964477539</v>
      </c>
      <c r="D77" s="68"/>
      <c r="E77" s="99">
        <v>29.217596054077148</v>
      </c>
      <c r="F77" s="81"/>
      <c r="G77"/>
      <c r="I77"/>
      <c r="J77"/>
      <c r="K77"/>
      <c r="L77" s="68">
        <v>6.7999999999999996E-3</v>
      </c>
      <c r="M77" s="68">
        <v>8.0000000000000004E-4</v>
      </c>
      <c r="N77" s="68">
        <v>-8.3000000000000001E-3</v>
      </c>
      <c r="O77" s="68">
        <v>2.5000000000000001E-2</v>
      </c>
      <c r="P77" s="68">
        <v>4.3E-3</v>
      </c>
      <c r="Q77" s="15">
        <f t="shared" si="12"/>
        <v>1.1099999999999999E-2</v>
      </c>
      <c r="R77" s="68">
        <f t="shared" si="7"/>
        <v>46333598950.625969</v>
      </c>
      <c r="S77" s="68">
        <f t="shared" si="8"/>
        <v>16884191558.356445</v>
      </c>
      <c r="T77" s="68">
        <f t="shared" si="9"/>
        <v>0</v>
      </c>
      <c r="U77" s="68">
        <f t="shared" si="10"/>
        <v>44267289008.016357</v>
      </c>
      <c r="V77" s="68">
        <f t="shared" si="13"/>
        <v>0</v>
      </c>
      <c r="W77" s="68">
        <f t="shared" si="11"/>
        <v>107485079516.99878</v>
      </c>
    </row>
    <row r="78" spans="1:23" x14ac:dyDescent="0.25">
      <c r="A78" s="78">
        <v>39173</v>
      </c>
      <c r="B78" s="68">
        <v>10.38232517242432</v>
      </c>
      <c r="C78" s="68">
        <v>30.702617645263668</v>
      </c>
      <c r="D78" s="68"/>
      <c r="E78" s="99">
        <v>30.175016403198239</v>
      </c>
      <c r="F78" s="81"/>
      <c r="G78"/>
      <c r="I78"/>
      <c r="J78"/>
      <c r="K78"/>
      <c r="L78" s="68">
        <v>3.49E-2</v>
      </c>
      <c r="M78" s="68">
        <v>-2.18E-2</v>
      </c>
      <c r="N78" s="68">
        <v>-1.38E-2</v>
      </c>
      <c r="O78" s="68">
        <v>-1.5E-3</v>
      </c>
      <c r="P78" s="68">
        <v>4.4000000000000003E-3</v>
      </c>
      <c r="Q78" s="15">
        <f t="shared" si="12"/>
        <v>3.9300000000000002E-2</v>
      </c>
      <c r="R78" s="68">
        <f t="shared" si="7"/>
        <v>47601301736.944351</v>
      </c>
      <c r="S78" s="68">
        <f t="shared" si="8"/>
        <v>18412358819.380856</v>
      </c>
      <c r="T78" s="68">
        <f t="shared" si="9"/>
        <v>0</v>
      </c>
      <c r="U78" s="68">
        <f t="shared" si="10"/>
        <v>45717867050.722404</v>
      </c>
      <c r="V78" s="68">
        <f t="shared" si="13"/>
        <v>0</v>
      </c>
      <c r="W78" s="68">
        <f t="shared" si="11"/>
        <v>111731527607.04761</v>
      </c>
    </row>
    <row r="79" spans="1:23" x14ac:dyDescent="0.25">
      <c r="A79" s="78">
        <v>39203</v>
      </c>
      <c r="B79" s="68">
        <v>10.67440032958984</v>
      </c>
      <c r="C79" s="68">
        <v>31.656551361083981</v>
      </c>
      <c r="D79" s="68"/>
      <c r="E79" s="99">
        <v>31.712306976318359</v>
      </c>
      <c r="F79" s="81"/>
      <c r="G79"/>
      <c r="I79"/>
      <c r="J79"/>
      <c r="K79"/>
      <c r="L79" s="68">
        <v>3.2400000000000012E-2</v>
      </c>
      <c r="M79" s="68">
        <v>2.7000000000000001E-3</v>
      </c>
      <c r="N79" s="68">
        <v>-6.3E-3</v>
      </c>
      <c r="O79" s="68">
        <v>-2.7000000000000001E-3</v>
      </c>
      <c r="P79" s="68">
        <v>4.0999999999999986E-3</v>
      </c>
      <c r="Q79" s="15">
        <f t="shared" si="12"/>
        <v>3.6500000000000012E-2</v>
      </c>
      <c r="R79" s="68">
        <f t="shared" si="7"/>
        <v>48940419656.601547</v>
      </c>
      <c r="S79" s="68">
        <f t="shared" si="8"/>
        <v>18984432838.232418</v>
      </c>
      <c r="T79" s="68">
        <f t="shared" si="9"/>
        <v>0</v>
      </c>
      <c r="U79" s="68">
        <f t="shared" si="10"/>
        <v>48047000698.940918</v>
      </c>
      <c r="V79" s="68">
        <f t="shared" si="13"/>
        <v>0</v>
      </c>
      <c r="W79" s="68">
        <f t="shared" si="11"/>
        <v>115971853193.77489</v>
      </c>
    </row>
    <row r="80" spans="1:23" x14ac:dyDescent="0.25">
      <c r="A80" s="78">
        <v>39234</v>
      </c>
      <c r="B80" s="68">
        <v>10.950901031494141</v>
      </c>
      <c r="C80" s="68">
        <v>30.751676559448239</v>
      </c>
      <c r="D80" s="68"/>
      <c r="E80" s="99">
        <v>32.0069580078125</v>
      </c>
      <c r="F80" s="81"/>
      <c r="G80"/>
      <c r="I80"/>
      <c r="J80"/>
      <c r="K80"/>
      <c r="L80" s="68">
        <v>-1.9599999999999999E-2</v>
      </c>
      <c r="M80" s="68">
        <v>7.8000000000000014E-3</v>
      </c>
      <c r="N80" s="68">
        <v>-1.0999999999999999E-2</v>
      </c>
      <c r="O80" s="68">
        <v>3.8999999999999998E-3</v>
      </c>
      <c r="P80" s="68">
        <v>4.0000000000000001E-3</v>
      </c>
      <c r="Q80" s="15">
        <f t="shared" si="12"/>
        <v>-1.5599999999999999E-2</v>
      </c>
      <c r="R80" s="68">
        <f t="shared" si="7"/>
        <v>50208131187.808594</v>
      </c>
      <c r="S80" s="68">
        <f t="shared" si="8"/>
        <v>18441779448.647457</v>
      </c>
      <c r="T80" s="68">
        <f t="shared" si="9"/>
        <v>0</v>
      </c>
      <c r="U80" s="68">
        <f t="shared" si="10"/>
        <v>48493423544.390625</v>
      </c>
      <c r="V80" s="68">
        <f t="shared" si="13"/>
        <v>0</v>
      </c>
      <c r="W80" s="68">
        <f t="shared" si="11"/>
        <v>117143334180.84668</v>
      </c>
    </row>
    <row r="81" spans="1:23" x14ac:dyDescent="0.25">
      <c r="A81" s="78">
        <v>39264</v>
      </c>
      <c r="B81" s="68">
        <v>10.23044586181641</v>
      </c>
      <c r="C81" s="68">
        <v>30.929105758666989</v>
      </c>
      <c r="D81" s="68"/>
      <c r="E81" s="99">
        <v>32.927497863769531</v>
      </c>
      <c r="F81" s="81">
        <v>26.614177703857418</v>
      </c>
      <c r="G81"/>
      <c r="I81"/>
      <c r="J81"/>
      <c r="K81"/>
      <c r="L81" s="68">
        <v>-3.73E-2</v>
      </c>
      <c r="M81" s="68">
        <v>-2.4500000000000001E-2</v>
      </c>
      <c r="N81" s="68">
        <v>-3.5499999999999997E-2</v>
      </c>
      <c r="O81" s="68">
        <v>2.81E-2</v>
      </c>
      <c r="P81" s="68">
        <v>4.0000000000000001E-3</v>
      </c>
      <c r="Q81" s="15">
        <f t="shared" si="12"/>
        <v>-3.3299999999999996E-2</v>
      </c>
      <c r="R81" s="68">
        <f t="shared" si="7"/>
        <v>46904959369.335953</v>
      </c>
      <c r="S81" s="68">
        <f t="shared" si="8"/>
        <v>18548183733.741207</v>
      </c>
      <c r="T81" s="68">
        <f t="shared" si="9"/>
        <v>0</v>
      </c>
      <c r="U81" s="68">
        <f t="shared" si="10"/>
        <v>49888124318.938477</v>
      </c>
      <c r="V81" s="68">
        <f t="shared" si="13"/>
        <v>8788666619.3428936</v>
      </c>
      <c r="W81" s="68">
        <f t="shared" si="11"/>
        <v>124129934041.35854</v>
      </c>
    </row>
    <row r="82" spans="1:23" x14ac:dyDescent="0.25">
      <c r="A82" s="78">
        <v>39295</v>
      </c>
      <c r="B82" s="68">
        <v>10.16034603118896</v>
      </c>
      <c r="C82" s="68">
        <v>32.348403930664063</v>
      </c>
      <c r="D82" s="68"/>
      <c r="E82" s="99">
        <v>33.676551818847663</v>
      </c>
      <c r="F82" s="81">
        <v>25.908332824707031</v>
      </c>
      <c r="G82"/>
      <c r="I82"/>
      <c r="J82"/>
      <c r="K82"/>
      <c r="L82" s="68">
        <v>9.1999999999999998E-3</v>
      </c>
      <c r="M82" s="68">
        <v>-1.6999999999999999E-3</v>
      </c>
      <c r="N82" s="68">
        <v>-1.9099999999999999E-2</v>
      </c>
      <c r="O82" s="68">
        <v>1E-3</v>
      </c>
      <c r="P82" s="68">
        <v>4.1999999999999997E-3</v>
      </c>
      <c r="Q82" s="15">
        <f t="shared" si="12"/>
        <v>1.3399999999999999E-2</v>
      </c>
      <c r="R82" s="68">
        <f t="shared" si="7"/>
        <v>46583562848.422829</v>
      </c>
      <c r="S82" s="68">
        <f t="shared" si="8"/>
        <v>19399336802.070313</v>
      </c>
      <c r="T82" s="68">
        <f t="shared" si="9"/>
        <v>0</v>
      </c>
      <c r="U82" s="68">
        <f t="shared" si="10"/>
        <v>51023008511.69239</v>
      </c>
      <c r="V82" s="68">
        <f t="shared" si="13"/>
        <v>8555578999.7722168</v>
      </c>
      <c r="W82" s="68">
        <f t="shared" si="11"/>
        <v>125561487161.95775</v>
      </c>
    </row>
    <row r="83" spans="1:23" x14ac:dyDescent="0.25">
      <c r="A83" s="78">
        <v>39326</v>
      </c>
      <c r="B83" s="68">
        <v>9.4165287017822266</v>
      </c>
      <c r="C83" s="68">
        <v>35.167007446289063</v>
      </c>
      <c r="D83" s="68"/>
      <c r="E83" s="99">
        <v>36.476749420166023</v>
      </c>
      <c r="F83" s="81">
        <v>26.324411392211911</v>
      </c>
      <c r="G83"/>
      <c r="I83"/>
      <c r="J83"/>
      <c r="K83"/>
      <c r="L83" s="68">
        <v>3.2199999999999999E-2</v>
      </c>
      <c r="M83" s="68">
        <v>-2.2200000000000001E-2</v>
      </c>
      <c r="N83" s="68">
        <v>-2.2100000000000002E-2</v>
      </c>
      <c r="O83" s="68">
        <v>4.5699999999999998E-2</v>
      </c>
      <c r="P83" s="68">
        <v>3.2000000000000002E-3</v>
      </c>
      <c r="Q83" s="15">
        <f t="shared" si="12"/>
        <v>3.5400000000000001E-2</v>
      </c>
      <c r="R83" s="68">
        <f t="shared" si="7"/>
        <v>43173279261.052734</v>
      </c>
      <c r="S83" s="68">
        <f t="shared" si="8"/>
        <v>21089653240.195313</v>
      </c>
      <c r="T83" s="68">
        <f t="shared" si="9"/>
        <v>0</v>
      </c>
      <c r="U83" s="68">
        <f t="shared" si="10"/>
        <v>55265560029.883308</v>
      </c>
      <c r="V83" s="68">
        <f t="shared" si="13"/>
        <v>8692978541.3978863</v>
      </c>
      <c r="W83" s="68">
        <f t="shared" si="11"/>
        <v>128221471072.52924</v>
      </c>
    </row>
    <row r="84" spans="1:23" x14ac:dyDescent="0.25">
      <c r="A84" s="78">
        <v>39356</v>
      </c>
      <c r="B84" s="68">
        <v>8.1975984573364258</v>
      </c>
      <c r="C84" s="68">
        <v>34.539264678955078</v>
      </c>
      <c r="D84" s="68"/>
      <c r="E84" s="99">
        <v>34.713638305664063</v>
      </c>
      <c r="F84" s="81">
        <v>26.608638763427731</v>
      </c>
      <c r="G84"/>
      <c r="I84"/>
      <c r="J84"/>
      <c r="K84"/>
      <c r="L84" s="68">
        <v>1.7999999999999999E-2</v>
      </c>
      <c r="M84" s="68">
        <v>2.5000000000000001E-3</v>
      </c>
      <c r="N84" s="68">
        <v>-2.9100000000000001E-2</v>
      </c>
      <c r="O84" s="68">
        <v>4.8800000000000003E-2</v>
      </c>
      <c r="P84" s="68">
        <v>3.2000000000000002E-3</v>
      </c>
      <c r="Q84" s="15">
        <f t="shared" si="12"/>
        <v>2.12E-2</v>
      </c>
      <c r="R84" s="68">
        <f t="shared" si="7"/>
        <v>37584678885.073242</v>
      </c>
      <c r="S84" s="68">
        <f t="shared" si="8"/>
        <v>20713195922.712891</v>
      </c>
      <c r="T84" s="68">
        <f t="shared" si="9"/>
        <v>0</v>
      </c>
      <c r="U84" s="68">
        <f t="shared" si="10"/>
        <v>52594287926.783203</v>
      </c>
      <c r="V84" s="68">
        <f t="shared" si="13"/>
        <v>8786837522.7838116</v>
      </c>
      <c r="W84" s="68">
        <f t="shared" si="11"/>
        <v>119679000257.35315</v>
      </c>
    </row>
    <row r="85" spans="1:23" x14ac:dyDescent="0.25">
      <c r="A85" s="78">
        <v>39387</v>
      </c>
      <c r="B85" s="68">
        <v>7.9989829063415527</v>
      </c>
      <c r="C85" s="68">
        <v>37.677993774414063</v>
      </c>
      <c r="D85" s="68"/>
      <c r="E85" s="99">
        <v>33.888740539550781</v>
      </c>
      <c r="F85" s="81">
        <v>27.891696929931641</v>
      </c>
      <c r="G85"/>
      <c r="I85"/>
      <c r="J85"/>
      <c r="K85"/>
      <c r="L85" s="68">
        <v>-4.8300000000000003E-2</v>
      </c>
      <c r="M85" s="68">
        <v>-2.8000000000000001E-2</v>
      </c>
      <c r="N85" s="68">
        <v>-0.01</v>
      </c>
      <c r="O85" s="68">
        <v>9.0000000000000011E-3</v>
      </c>
      <c r="P85" s="68">
        <v>3.3999999999999998E-3</v>
      </c>
      <c r="Q85" s="15">
        <f t="shared" si="12"/>
        <v>-4.4900000000000002E-2</v>
      </c>
      <c r="R85" s="68">
        <f t="shared" si="7"/>
        <v>36674058324.115723</v>
      </c>
      <c r="S85" s="68">
        <f t="shared" si="8"/>
        <v>22595491660.820313</v>
      </c>
      <c r="T85" s="68">
        <f t="shared" si="9"/>
        <v>0</v>
      </c>
      <c r="U85" s="68">
        <f t="shared" si="10"/>
        <v>51344493530.727539</v>
      </c>
      <c r="V85" s="68">
        <f t="shared" si="13"/>
        <v>9210535395.5531006</v>
      </c>
      <c r="W85" s="68">
        <f t="shared" si="11"/>
        <v>119824578911.21667</v>
      </c>
    </row>
    <row r="86" spans="1:23" x14ac:dyDescent="0.25">
      <c r="A86" s="78">
        <v>39417</v>
      </c>
      <c r="B86" s="68">
        <v>7.1110734939575204</v>
      </c>
      <c r="C86" s="68">
        <v>37.643230438232422</v>
      </c>
      <c r="D86" s="68"/>
      <c r="E86" s="99">
        <v>34.838973999023438</v>
      </c>
      <c r="F86" s="81">
        <v>27.69772911071777</v>
      </c>
      <c r="G86"/>
      <c r="I86"/>
      <c r="J86"/>
      <c r="K86"/>
      <c r="L86" s="68">
        <v>-8.6999999999999994E-3</v>
      </c>
      <c r="M86" s="68">
        <v>1.4E-3</v>
      </c>
      <c r="N86" s="68">
        <v>-5.8999999999999999E-3</v>
      </c>
      <c r="O86" s="68">
        <v>6.54E-2</v>
      </c>
      <c r="P86" s="68">
        <v>2.7000000000000001E-3</v>
      </c>
      <c r="Q86" s="15">
        <f t="shared" si="12"/>
        <v>-5.9999999999999993E-3</v>
      </c>
      <c r="R86" s="68">
        <f t="shared" si="7"/>
        <v>32603135563.362309</v>
      </c>
      <c r="S86" s="68">
        <f t="shared" si="8"/>
        <v>22574644089.224609</v>
      </c>
      <c r="T86" s="68">
        <f t="shared" si="9"/>
        <v>0</v>
      </c>
      <c r="U86" s="68">
        <f t="shared" si="10"/>
        <v>52784182788.451172</v>
      </c>
      <c r="V86" s="68">
        <f t="shared" si="13"/>
        <v>9146482374.0049419</v>
      </c>
      <c r="W86" s="68">
        <f t="shared" si="11"/>
        <v>117108444815.04303</v>
      </c>
    </row>
    <row r="87" spans="1:23" x14ac:dyDescent="0.25">
      <c r="A87" s="78">
        <v>39448</v>
      </c>
      <c r="B87" s="68">
        <v>7.0721321105957031</v>
      </c>
      <c r="C87" s="68">
        <v>33.736736297607422</v>
      </c>
      <c r="D87" s="68"/>
      <c r="E87" s="99">
        <v>33.350551605224609</v>
      </c>
      <c r="F87" s="81">
        <v>25.168912887573239</v>
      </c>
      <c r="G87"/>
      <c r="I87"/>
      <c r="J87"/>
      <c r="K87"/>
      <c r="L87" s="68">
        <v>-6.3600000000000004E-2</v>
      </c>
      <c r="M87" s="68">
        <v>-8.8999999999999999E-3</v>
      </c>
      <c r="N87" s="68">
        <v>3.6700000000000003E-2</v>
      </c>
      <c r="O87" s="68">
        <v>-7.8799999999999995E-2</v>
      </c>
      <c r="P87" s="68">
        <v>2.0999999999999999E-3</v>
      </c>
      <c r="Q87" s="15">
        <f t="shared" si="12"/>
        <v>-6.1500000000000006E-2</v>
      </c>
      <c r="R87" s="68">
        <f t="shared" si="7"/>
        <v>32424595543.792969</v>
      </c>
      <c r="S87" s="68">
        <f t="shared" si="8"/>
        <v>20231919678.099609</v>
      </c>
      <c r="T87" s="68">
        <f t="shared" si="9"/>
        <v>0</v>
      </c>
      <c r="U87" s="68">
        <f t="shared" si="10"/>
        <v>50529088832.38623</v>
      </c>
      <c r="V87" s="68">
        <f t="shared" si="13"/>
        <v>8311404056.9475698</v>
      </c>
      <c r="W87" s="68">
        <f t="shared" si="11"/>
        <v>111497008111.22638</v>
      </c>
    </row>
    <row r="88" spans="1:23" x14ac:dyDescent="0.25">
      <c r="A88" s="78">
        <v>39479</v>
      </c>
      <c r="B88" s="68">
        <v>7.6095495223999023</v>
      </c>
      <c r="C88" s="68">
        <v>33.856327056884773</v>
      </c>
      <c r="D88" s="68"/>
      <c r="E88" s="99">
        <v>32.094268798828118</v>
      </c>
      <c r="F88" s="81">
        <v>24.64570236206055</v>
      </c>
      <c r="G88"/>
      <c r="I88"/>
      <c r="J88"/>
      <c r="K88"/>
      <c r="L88" s="68">
        <v>-3.09E-2</v>
      </c>
      <c r="M88" s="68">
        <v>-2.7000000000000001E-3</v>
      </c>
      <c r="N88" s="68">
        <v>-8.8000000000000005E-3</v>
      </c>
      <c r="O88" s="68">
        <v>6.1100000000000002E-2</v>
      </c>
      <c r="P88" s="68">
        <v>1.2999999999999999E-3</v>
      </c>
      <c r="Q88" s="15">
        <f t="shared" si="12"/>
        <v>-2.9600000000000001E-2</v>
      </c>
      <c r="R88" s="68">
        <f t="shared" si="7"/>
        <v>34888568493.313477</v>
      </c>
      <c r="S88" s="68">
        <f t="shared" si="8"/>
        <v>20303638252.611332</v>
      </c>
      <c r="T88" s="68">
        <f t="shared" si="9"/>
        <v>0</v>
      </c>
      <c r="U88" s="68">
        <f t="shared" si="10"/>
        <v>48625707254.941399</v>
      </c>
      <c r="V88" s="68">
        <f t="shared" si="13"/>
        <v>8138626865.3458261</v>
      </c>
      <c r="W88" s="68">
        <f t="shared" si="11"/>
        <v>111956540866.21204</v>
      </c>
    </row>
    <row r="89" spans="1:23" x14ac:dyDescent="0.25">
      <c r="A89" s="78">
        <v>39508</v>
      </c>
      <c r="B89" s="68">
        <v>7.5316672325134277</v>
      </c>
      <c r="C89" s="68">
        <v>34.388862609863281</v>
      </c>
      <c r="D89" s="68"/>
      <c r="E89" s="99">
        <v>31.46330451965332</v>
      </c>
      <c r="F89" s="81">
        <v>25.709440231323239</v>
      </c>
      <c r="G89"/>
      <c r="I89"/>
      <c r="J89"/>
      <c r="K89"/>
      <c r="L89" s="68">
        <v>-9.300000000000001E-3</v>
      </c>
      <c r="M89" s="68">
        <v>7.9000000000000008E-3</v>
      </c>
      <c r="N89" s="68">
        <v>1.4E-3</v>
      </c>
      <c r="O89" s="68">
        <v>4.0999999999999988E-2</v>
      </c>
      <c r="P89" s="68">
        <v>1.6999999999999999E-3</v>
      </c>
      <c r="Q89" s="15">
        <f t="shared" si="12"/>
        <v>-7.6000000000000009E-3</v>
      </c>
      <c r="R89" s="68">
        <f t="shared" si="7"/>
        <v>34531490640.396973</v>
      </c>
      <c r="S89" s="68">
        <f t="shared" si="8"/>
        <v>20622999806.691406</v>
      </c>
      <c r="T89" s="68">
        <f t="shared" si="9"/>
        <v>0</v>
      </c>
      <c r="U89" s="68">
        <f t="shared" si="10"/>
        <v>47669739554.920166</v>
      </c>
      <c r="V89" s="68">
        <f t="shared" si="13"/>
        <v>8489899694.7131948</v>
      </c>
      <c r="W89" s="68">
        <f t="shared" si="11"/>
        <v>111314129696.72174</v>
      </c>
    </row>
    <row r="90" spans="1:23" x14ac:dyDescent="0.25">
      <c r="A90" s="78">
        <v>39539</v>
      </c>
      <c r="B90" s="68">
        <v>8.0295324325561523</v>
      </c>
      <c r="C90" s="68">
        <v>34.923473358154297</v>
      </c>
      <c r="D90" s="68"/>
      <c r="E90" s="99">
        <v>33.132026672363281</v>
      </c>
      <c r="F90" s="81">
        <v>28.024187088012699</v>
      </c>
      <c r="G90"/>
      <c r="I90"/>
      <c r="J90"/>
      <c r="K90"/>
      <c r="L90" s="68">
        <v>4.5999999999999999E-2</v>
      </c>
      <c r="M90" s="68">
        <v>-1.5900000000000001E-2</v>
      </c>
      <c r="N90" s="68">
        <v>-9.5999999999999992E-3</v>
      </c>
      <c r="O90" s="68">
        <v>-3.3E-3</v>
      </c>
      <c r="P90" s="68">
        <v>1.8E-3</v>
      </c>
      <c r="Q90" s="15">
        <f t="shared" si="12"/>
        <v>4.7800000000000002E-2</v>
      </c>
      <c r="R90" s="68">
        <f t="shared" si="7"/>
        <v>36814123019.750977</v>
      </c>
      <c r="S90" s="68">
        <f t="shared" si="8"/>
        <v>20943605855.333984</v>
      </c>
      <c r="T90" s="68">
        <f t="shared" si="9"/>
        <v>0</v>
      </c>
      <c r="U90" s="68">
        <f t="shared" si="10"/>
        <v>50198003881.368164</v>
      </c>
      <c r="V90" s="68">
        <f t="shared" si="13"/>
        <v>9254286956.9454975</v>
      </c>
      <c r="W90" s="68">
        <f t="shared" si="11"/>
        <v>117210019713.39862</v>
      </c>
    </row>
    <row r="91" spans="1:23" x14ac:dyDescent="0.25">
      <c r="A91" s="78">
        <v>39569</v>
      </c>
      <c r="B91" s="68">
        <v>8.7914590835571289</v>
      </c>
      <c r="C91" s="68">
        <v>38.879592895507813</v>
      </c>
      <c r="D91" s="68"/>
      <c r="E91" s="99">
        <v>32.478248596191413</v>
      </c>
      <c r="F91" s="81">
        <v>30.175212860107418</v>
      </c>
      <c r="G91"/>
      <c r="I91"/>
      <c r="J91"/>
      <c r="K91"/>
      <c r="L91" s="68">
        <v>1.8599999999999998E-2</v>
      </c>
      <c r="M91" s="68">
        <v>3.0499999999999999E-2</v>
      </c>
      <c r="N91" s="68">
        <v>-1.4500000000000001E-2</v>
      </c>
      <c r="O91" s="68">
        <v>3.2099999999999997E-2</v>
      </c>
      <c r="P91" s="68">
        <v>1.8E-3</v>
      </c>
      <c r="Q91" s="15">
        <f t="shared" si="12"/>
        <v>2.0399999999999998E-2</v>
      </c>
      <c r="R91" s="68">
        <f t="shared" si="7"/>
        <v>40307434952.616211</v>
      </c>
      <c r="S91" s="68">
        <f t="shared" si="8"/>
        <v>23316090615.289063</v>
      </c>
      <c r="T91" s="68">
        <f t="shared" si="9"/>
        <v>0</v>
      </c>
      <c r="U91" s="68">
        <f t="shared" si="10"/>
        <v>49207471224.559578</v>
      </c>
      <c r="V91" s="68">
        <f t="shared" si="13"/>
        <v>9964609425.3272686</v>
      </c>
      <c r="W91" s="68">
        <f t="shared" si="11"/>
        <v>122795606217.79211</v>
      </c>
    </row>
    <row r="92" spans="1:23" x14ac:dyDescent="0.25">
      <c r="A92" s="78">
        <v>39600</v>
      </c>
      <c r="B92" s="68">
        <v>7.4121737480163574</v>
      </c>
      <c r="C92" s="68">
        <v>33.222465515136719</v>
      </c>
      <c r="D92" s="68"/>
      <c r="E92" s="99">
        <v>28.329164505004879</v>
      </c>
      <c r="F92" s="81">
        <v>26.941070556640621</v>
      </c>
      <c r="G92"/>
      <c r="I92"/>
      <c r="J92"/>
      <c r="K92"/>
      <c r="L92" s="68">
        <v>-8.4399999999999989E-2</v>
      </c>
      <c r="M92" s="68">
        <v>1.2200000000000001E-2</v>
      </c>
      <c r="N92" s="68">
        <v>-2.7699999999999999E-2</v>
      </c>
      <c r="O92" s="68">
        <v>0.12540000000000001</v>
      </c>
      <c r="P92" s="68">
        <v>1.6999999999999999E-3</v>
      </c>
      <c r="Q92" s="15">
        <f t="shared" si="12"/>
        <v>-8.2699999999999996E-2</v>
      </c>
      <c r="R92" s="68">
        <f t="shared" si="7"/>
        <v>33983632109.992676</v>
      </c>
      <c r="S92" s="68">
        <f t="shared" si="8"/>
        <v>19923511506.308594</v>
      </c>
      <c r="T92" s="68">
        <f t="shared" si="9"/>
        <v>0</v>
      </c>
      <c r="U92" s="68">
        <f t="shared" si="10"/>
        <v>42921235209.687737</v>
      </c>
      <c r="V92" s="68">
        <f t="shared" si="13"/>
        <v>8896614809.038084</v>
      </c>
      <c r="W92" s="68">
        <f t="shared" si="11"/>
        <v>105724993635.0271</v>
      </c>
    </row>
    <row r="93" spans="1:23" x14ac:dyDescent="0.25">
      <c r="A93" s="78">
        <v>39630</v>
      </c>
      <c r="B93" s="68">
        <v>8.0568866729736328</v>
      </c>
      <c r="C93" s="68">
        <v>32.718585968017578</v>
      </c>
      <c r="D93" s="68"/>
      <c r="E93" s="99">
        <v>29.376008987426761</v>
      </c>
      <c r="F93" s="81">
        <v>24.925384521484379</v>
      </c>
      <c r="G93"/>
      <c r="I93"/>
      <c r="J93"/>
      <c r="K93"/>
      <c r="L93" s="68">
        <v>-7.7000000000000002E-3</v>
      </c>
      <c r="M93" s="68">
        <v>2.47E-2</v>
      </c>
      <c r="N93" s="68">
        <v>5.2699999999999997E-2</v>
      </c>
      <c r="O93" s="68">
        <v>-5.1299999999999998E-2</v>
      </c>
      <c r="P93" s="68">
        <v>1.5E-3</v>
      </c>
      <c r="Q93" s="15">
        <f t="shared" si="12"/>
        <v>-6.2000000000000006E-3</v>
      </c>
      <c r="R93" s="68">
        <f t="shared" si="7"/>
        <v>36939537840.638672</v>
      </c>
      <c r="S93" s="68">
        <f t="shared" si="8"/>
        <v>19621334958.025391</v>
      </c>
      <c r="T93" s="68">
        <f t="shared" si="9"/>
        <v>0</v>
      </c>
      <c r="U93" s="68">
        <f t="shared" si="10"/>
        <v>44507298866.808846</v>
      </c>
      <c r="V93" s="68">
        <f t="shared" si="13"/>
        <v>8230984904.2041025</v>
      </c>
      <c r="W93" s="68">
        <f t="shared" si="11"/>
        <v>109299156569.677</v>
      </c>
    </row>
    <row r="94" spans="1:23" x14ac:dyDescent="0.25">
      <c r="A94" s="78">
        <v>39661</v>
      </c>
      <c r="B94" s="68">
        <v>8.3042354583740234</v>
      </c>
      <c r="C94" s="68">
        <v>31.44207763671875</v>
      </c>
      <c r="D94" s="68"/>
      <c r="E94" s="99">
        <v>30.115238189697269</v>
      </c>
      <c r="F94" s="81">
        <v>24.850812911987301</v>
      </c>
      <c r="G94"/>
      <c r="I94"/>
      <c r="J94"/>
      <c r="K94"/>
      <c r="L94" s="68">
        <v>1.5299999999999999E-2</v>
      </c>
      <c r="M94" s="68">
        <v>3.5400000000000001E-2</v>
      </c>
      <c r="N94" s="68">
        <v>1.4500000000000001E-2</v>
      </c>
      <c r="O94" s="68">
        <v>-4.0300000000000002E-2</v>
      </c>
      <c r="P94" s="68">
        <v>1.2999999999999999E-3</v>
      </c>
      <c r="Q94" s="15">
        <f t="shared" si="12"/>
        <v>1.66E-2</v>
      </c>
      <c r="R94" s="68">
        <f t="shared" si="7"/>
        <v>38073592493.384766</v>
      </c>
      <c r="S94" s="68">
        <f t="shared" si="8"/>
        <v>18855812952.59375</v>
      </c>
      <c r="T94" s="68">
        <f t="shared" si="9"/>
        <v>0</v>
      </c>
      <c r="U94" s="68">
        <f t="shared" si="10"/>
        <v>45627297674.359871</v>
      </c>
      <c r="V94" s="68">
        <f t="shared" si="13"/>
        <v>8206359495.0545034</v>
      </c>
      <c r="W94" s="68">
        <f t="shared" si="11"/>
        <v>110763062615.39288</v>
      </c>
    </row>
    <row r="95" spans="1:23" x14ac:dyDescent="0.25">
      <c r="A95" s="78">
        <v>39692</v>
      </c>
      <c r="B95" s="68">
        <v>7.6965112686157227</v>
      </c>
      <c r="C95" s="68">
        <v>27.5726318359375</v>
      </c>
      <c r="D95" s="68"/>
      <c r="E95" s="99">
        <v>27.709489822387699</v>
      </c>
      <c r="F95" s="81">
        <v>20.886466979980469</v>
      </c>
      <c r="G95"/>
      <c r="I95"/>
      <c r="J95"/>
      <c r="K95"/>
      <c r="L95" s="68">
        <v>-9.2399999999999996E-2</v>
      </c>
      <c r="M95" s="68">
        <v>-1.18E-2</v>
      </c>
      <c r="N95" s="68">
        <v>6.0699999999999997E-2</v>
      </c>
      <c r="O95" s="68">
        <v>3.5999999999999999E-3</v>
      </c>
      <c r="P95" s="68">
        <v>1.5E-3</v>
      </c>
      <c r="Q95" s="15">
        <f t="shared" si="12"/>
        <v>-9.0899999999999995E-2</v>
      </c>
      <c r="R95" s="68">
        <f t="shared" si="7"/>
        <v>35287274202.530273</v>
      </c>
      <c r="S95" s="68">
        <f t="shared" si="8"/>
        <v>16535306429.6875</v>
      </c>
      <c r="T95" s="68">
        <f t="shared" si="9"/>
        <v>0</v>
      </c>
      <c r="U95" s="68">
        <f t="shared" si="10"/>
        <v>41982372265.056892</v>
      </c>
      <c r="V95" s="68">
        <f t="shared" si="13"/>
        <v>6897233391.3723145</v>
      </c>
      <c r="W95" s="68">
        <f t="shared" si="11"/>
        <v>100702186288.64697</v>
      </c>
    </row>
    <row r="96" spans="1:23" x14ac:dyDescent="0.25">
      <c r="A96" s="78">
        <v>39722</v>
      </c>
      <c r="B96" s="68">
        <v>6.1791658401489258</v>
      </c>
      <c r="C96" s="68">
        <v>22.124343872070309</v>
      </c>
      <c r="D96" s="68"/>
      <c r="E96" s="99">
        <v>25.35653114318848</v>
      </c>
      <c r="F96" s="81">
        <v>14.67942428588867</v>
      </c>
      <c r="G96"/>
      <c r="I96"/>
      <c r="J96"/>
      <c r="K96"/>
      <c r="L96" s="68">
        <v>-0.17230000000000001</v>
      </c>
      <c r="M96" s="68">
        <v>-2.52E-2</v>
      </c>
      <c r="N96" s="68">
        <v>-2.3699999999999999E-2</v>
      </c>
      <c r="O96" s="68">
        <v>7.7899999999999997E-2</v>
      </c>
      <c r="P96" s="68">
        <v>8.0000000000000004E-4</v>
      </c>
      <c r="Q96" s="15">
        <f t="shared" si="12"/>
        <v>-0.17150000000000001</v>
      </c>
      <c r="R96" s="68">
        <f t="shared" si="7"/>
        <v>28330487896.948242</v>
      </c>
      <c r="S96" s="68">
        <f t="shared" si="8"/>
        <v>13267968312.101561</v>
      </c>
      <c r="T96" s="68">
        <f t="shared" si="9"/>
        <v>0</v>
      </c>
      <c r="U96" s="68">
        <f t="shared" si="10"/>
        <v>38417427986.846931</v>
      </c>
      <c r="V96" s="68">
        <f t="shared" si="13"/>
        <v>4847512767.3721914</v>
      </c>
      <c r="W96" s="68">
        <f t="shared" si="11"/>
        <v>84863396963.268921</v>
      </c>
    </row>
    <row r="97" spans="1:23" x14ac:dyDescent="0.25">
      <c r="A97" s="78">
        <v>39753</v>
      </c>
      <c r="B97" s="68">
        <v>6.8219833374023438</v>
      </c>
      <c r="C97" s="68">
        <v>24.260395050048832</v>
      </c>
      <c r="D97" s="68"/>
      <c r="E97" s="99">
        <v>22.389963150024411</v>
      </c>
      <c r="F97" s="81">
        <v>12.534831047058111</v>
      </c>
      <c r="G97"/>
      <c r="I97"/>
      <c r="J97"/>
      <c r="K97"/>
      <c r="L97" s="68">
        <v>-7.8600000000000003E-2</v>
      </c>
      <c r="M97" s="68">
        <v>-2.8199999999999999E-2</v>
      </c>
      <c r="N97" s="68">
        <v>-6.3099999999999989E-2</v>
      </c>
      <c r="O97" s="68">
        <v>7.17E-2</v>
      </c>
      <c r="P97" s="68">
        <v>2.9999999999999997E-4</v>
      </c>
      <c r="Q97" s="15">
        <f t="shared" si="12"/>
        <v>-7.8300000000000008E-2</v>
      </c>
      <c r="R97" s="68">
        <f t="shared" si="7"/>
        <v>31277703394.476563</v>
      </c>
      <c r="S97" s="68">
        <f t="shared" si="8"/>
        <v>14548958135.181643</v>
      </c>
      <c r="T97" s="68">
        <f t="shared" si="9"/>
        <v>0</v>
      </c>
      <c r="U97" s="68">
        <f t="shared" si="10"/>
        <v>33922810343.688717</v>
      </c>
      <c r="V97" s="68">
        <f t="shared" si="13"/>
        <v>4139314482.2361164</v>
      </c>
      <c r="W97" s="68">
        <f t="shared" si="11"/>
        <v>83888786355.583038</v>
      </c>
    </row>
    <row r="98" spans="1:23" x14ac:dyDescent="0.25">
      <c r="A98" s="78">
        <v>39783</v>
      </c>
      <c r="B98" s="68">
        <v>6.6410074234008789</v>
      </c>
      <c r="C98" s="68">
        <v>25.00667762756348</v>
      </c>
      <c r="D98" s="68"/>
      <c r="E98" s="99">
        <v>24.914255142211911</v>
      </c>
      <c r="F98" s="81">
        <v>12.329465866088871</v>
      </c>
      <c r="G98"/>
      <c r="I98"/>
      <c r="J98"/>
      <c r="K98"/>
      <c r="L98" s="68">
        <v>1.7399999999999999E-2</v>
      </c>
      <c r="M98" s="68">
        <v>3.5099999999999999E-2</v>
      </c>
      <c r="N98" s="68">
        <v>1.4E-3</v>
      </c>
      <c r="O98" s="68">
        <v>-5.0700000000000002E-2</v>
      </c>
      <c r="P98" s="68">
        <v>0</v>
      </c>
      <c r="Q98" s="15">
        <f t="shared" si="12"/>
        <v>1.7399999999999999E-2</v>
      </c>
      <c r="R98" s="68">
        <f t="shared" si="7"/>
        <v>30447957750.178711</v>
      </c>
      <c r="S98" s="68">
        <f t="shared" si="8"/>
        <v>14996503773.036135</v>
      </c>
      <c r="T98" s="68">
        <f t="shared" si="9"/>
        <v>0</v>
      </c>
      <c r="U98" s="68">
        <f t="shared" si="10"/>
        <v>37747340019.298088</v>
      </c>
      <c r="V98" s="68">
        <f t="shared" si="13"/>
        <v>4071497766.9934702</v>
      </c>
      <c r="W98" s="68">
        <f t="shared" si="11"/>
        <v>87263299309.506409</v>
      </c>
    </row>
    <row r="99" spans="1:23" x14ac:dyDescent="0.25">
      <c r="A99" s="78">
        <v>39814</v>
      </c>
      <c r="B99" s="68">
        <v>5.7636723518371582</v>
      </c>
      <c r="C99" s="68">
        <v>22.335931777954102</v>
      </c>
      <c r="D99" s="68"/>
      <c r="E99" s="99">
        <v>22.30661773681641</v>
      </c>
      <c r="F99" s="81">
        <v>10.770217895507811</v>
      </c>
      <c r="G99" s="8"/>
      <c r="I99"/>
      <c r="J99"/>
      <c r="L99" s="68">
        <v>-8.1199999999999994E-2</v>
      </c>
      <c r="M99" s="68">
        <v>3.3E-3</v>
      </c>
      <c r="N99" s="68">
        <v>-0.11119999999999999</v>
      </c>
      <c r="O99" s="68">
        <v>-1.8200000000000001E-2</v>
      </c>
      <c r="P99" s="68">
        <v>0</v>
      </c>
      <c r="Q99" s="15">
        <f t="shared" si="12"/>
        <v>-8.1199999999999994E-2</v>
      </c>
      <c r="R99" s="68">
        <f t="shared" si="7"/>
        <v>26425516652.222168</v>
      </c>
      <c r="S99" s="68">
        <f t="shared" si="8"/>
        <v>13394857572.489258</v>
      </c>
      <c r="T99" s="68">
        <f t="shared" si="9"/>
        <v>0</v>
      </c>
      <c r="U99" s="68">
        <f t="shared" si="10"/>
        <v>33796534537.590824</v>
      </c>
      <c r="V99" s="68">
        <f t="shared" si="13"/>
        <v>3556595118.3823237</v>
      </c>
      <c r="W99" s="68">
        <f t="shared" si="11"/>
        <v>77173503880.68457</v>
      </c>
    </row>
    <row r="100" spans="1:23" x14ac:dyDescent="0.25">
      <c r="A100" s="78">
        <v>39845</v>
      </c>
      <c r="B100" s="68">
        <v>5.156184196472168</v>
      </c>
      <c r="C100" s="68">
        <v>18.271747589111332</v>
      </c>
      <c r="D100" s="68"/>
      <c r="E100" s="99">
        <v>18.9785270690918</v>
      </c>
      <c r="F100" s="81">
        <v>7.2788772583007813</v>
      </c>
      <c r="G100" s="8"/>
      <c r="I100"/>
      <c r="J100"/>
      <c r="L100" s="68">
        <v>-0.10100000000000001</v>
      </c>
      <c r="M100" s="68">
        <v>2.3E-3</v>
      </c>
      <c r="N100" s="68">
        <v>-7.0300000000000001E-2</v>
      </c>
      <c r="O100" s="68">
        <v>4.0300000000000002E-2</v>
      </c>
      <c r="P100" s="68">
        <v>1E-4</v>
      </c>
      <c r="Q100" s="15">
        <f t="shared" si="12"/>
        <v>-0.1009</v>
      </c>
      <c r="R100" s="68">
        <f t="shared" si="7"/>
        <v>23640280541.34082</v>
      </c>
      <c r="S100" s="68">
        <f t="shared" si="8"/>
        <v>10957566444.494143</v>
      </c>
      <c r="T100" s="68">
        <f t="shared" si="9"/>
        <v>0</v>
      </c>
      <c r="U100" s="68">
        <f t="shared" si="10"/>
        <v>28754177488.079594</v>
      </c>
      <c r="V100" s="68">
        <f t="shared" si="13"/>
        <v>2403667184.3913574</v>
      </c>
      <c r="W100" s="68">
        <f t="shared" si="11"/>
        <v>65755691658.305908</v>
      </c>
    </row>
    <row r="101" spans="1:23" x14ac:dyDescent="0.25">
      <c r="A101" s="78">
        <v>39873</v>
      </c>
      <c r="B101" s="68">
        <v>5.3851714134216309</v>
      </c>
      <c r="C101" s="68">
        <v>19.720197677612301</v>
      </c>
      <c r="D101" s="68"/>
      <c r="E101" s="99">
        <v>20.14769172668457</v>
      </c>
      <c r="F101" s="81">
        <v>8.4766674041748047</v>
      </c>
      <c r="G101" s="8"/>
      <c r="I101"/>
      <c r="J101"/>
      <c r="L101" s="68">
        <v>8.9499999999999996E-2</v>
      </c>
      <c r="M101" s="68">
        <v>0</v>
      </c>
      <c r="N101" s="68">
        <v>3.4000000000000002E-2</v>
      </c>
      <c r="O101" s="68">
        <v>-0.11609999999999999</v>
      </c>
      <c r="P101" s="68">
        <v>2.0000000000000001E-4</v>
      </c>
      <c r="Q101" s="15">
        <f t="shared" si="12"/>
        <v>8.9700000000000002E-2</v>
      </c>
      <c r="R101" s="68">
        <f t="shared" si="7"/>
        <v>24690150337.064941</v>
      </c>
      <c r="S101" s="68">
        <f t="shared" si="8"/>
        <v>11826201916.217772</v>
      </c>
      <c r="T101" s="68">
        <f t="shared" si="9"/>
        <v>0</v>
      </c>
      <c r="U101" s="68">
        <f t="shared" si="10"/>
        <v>30525567225.271729</v>
      </c>
      <c r="V101" s="68">
        <f t="shared" si="13"/>
        <v>2799207425.7302856</v>
      </c>
      <c r="W101" s="68">
        <f t="shared" si="11"/>
        <v>69841126904.284729</v>
      </c>
    </row>
    <row r="102" spans="1:23" x14ac:dyDescent="0.25">
      <c r="A102" s="78">
        <v>39904</v>
      </c>
      <c r="B102" s="68">
        <v>6.1037201881408691</v>
      </c>
      <c r="C102" s="68">
        <v>23.487604141235352</v>
      </c>
      <c r="D102" s="68"/>
      <c r="E102" s="99">
        <v>22.894680023193359</v>
      </c>
      <c r="F102" s="81">
        <v>13.390670776367189</v>
      </c>
      <c r="G102" s="8"/>
      <c r="I102"/>
      <c r="J102"/>
      <c r="L102" s="68">
        <v>0.1018</v>
      </c>
      <c r="M102" s="68">
        <v>5.1399999999999987E-2</v>
      </c>
      <c r="N102" s="68">
        <v>5.21E-2</v>
      </c>
      <c r="O102" s="68">
        <v>-0.34389999999999998</v>
      </c>
      <c r="P102" s="68">
        <v>1E-4</v>
      </c>
      <c r="Q102" s="15">
        <f t="shared" si="12"/>
        <v>0.1019</v>
      </c>
      <c r="R102" s="68">
        <f t="shared" si="7"/>
        <v>27984581639.310059</v>
      </c>
      <c r="S102" s="68">
        <f t="shared" si="8"/>
        <v>14085515451.895508</v>
      </c>
      <c r="T102" s="68">
        <f t="shared" si="9"/>
        <v>0</v>
      </c>
      <c r="U102" s="68">
        <f t="shared" si="10"/>
        <v>34687501855.284668</v>
      </c>
      <c r="V102" s="68">
        <f t="shared" si="13"/>
        <v>4421934150.0004892</v>
      </c>
      <c r="W102" s="68">
        <f t="shared" si="11"/>
        <v>81179533096.490723</v>
      </c>
    </row>
    <row r="103" spans="1:23" x14ac:dyDescent="0.25">
      <c r="A103" s="78">
        <v>39934</v>
      </c>
      <c r="B103" s="68">
        <v>5.4621105194091797</v>
      </c>
      <c r="C103" s="68">
        <v>22.142107009887699</v>
      </c>
      <c r="D103" s="68"/>
      <c r="E103" s="99">
        <v>24.66194915771484</v>
      </c>
      <c r="F103" s="81">
        <v>13.512845039367679</v>
      </c>
      <c r="G103" s="8"/>
      <c r="I103"/>
      <c r="J103"/>
      <c r="L103" s="68">
        <v>5.21E-2</v>
      </c>
      <c r="M103" s="68">
        <v>-2.63E-2</v>
      </c>
      <c r="N103" s="68">
        <v>4.8999999999999998E-3</v>
      </c>
      <c r="O103" s="68">
        <v>-0.12470000000000001</v>
      </c>
      <c r="P103" s="68">
        <v>0</v>
      </c>
      <c r="Q103" s="15">
        <f t="shared" si="12"/>
        <v>5.21E-2</v>
      </c>
      <c r="R103" s="68">
        <f t="shared" si="7"/>
        <v>25042903842.533203</v>
      </c>
      <c r="S103" s="68">
        <f t="shared" si="8"/>
        <v>13278620865.282228</v>
      </c>
      <c r="T103" s="68">
        <f t="shared" si="9"/>
        <v>0</v>
      </c>
      <c r="U103" s="68">
        <f t="shared" si="10"/>
        <v>37365073733.135735</v>
      </c>
      <c r="V103" s="68">
        <f t="shared" si="13"/>
        <v>4462279145.0224314</v>
      </c>
      <c r="W103" s="68">
        <f t="shared" si="11"/>
        <v>80148877585.973602</v>
      </c>
    </row>
    <row r="104" spans="1:23" x14ac:dyDescent="0.25">
      <c r="A104" s="78">
        <v>39965</v>
      </c>
      <c r="B104" s="68">
        <v>5.7358107566833496</v>
      </c>
      <c r="C104" s="68">
        <v>22.566129684448239</v>
      </c>
      <c r="D104" s="68"/>
      <c r="E104" s="99">
        <v>24.536008834838871</v>
      </c>
      <c r="F104" s="81">
        <v>14.461941719055179</v>
      </c>
      <c r="G104" s="8"/>
      <c r="I104"/>
      <c r="J104"/>
      <c r="L104" s="68">
        <v>4.3E-3</v>
      </c>
      <c r="M104" s="68">
        <v>2.63E-2</v>
      </c>
      <c r="N104" s="68">
        <v>-2.6200000000000001E-2</v>
      </c>
      <c r="O104" s="68">
        <v>5.2999999999999999E-2</v>
      </c>
      <c r="P104" s="68">
        <v>1E-4</v>
      </c>
      <c r="Q104" s="15">
        <f t="shared" si="12"/>
        <v>4.4000000000000003E-3</v>
      </c>
      <c r="R104" s="68">
        <f t="shared" si="7"/>
        <v>26297775690.947754</v>
      </c>
      <c r="S104" s="68">
        <f t="shared" si="8"/>
        <v>13532907249.647459</v>
      </c>
      <c r="T104" s="68">
        <f t="shared" si="9"/>
        <v>0</v>
      </c>
      <c r="U104" s="68">
        <f t="shared" si="10"/>
        <v>37174262803.304451</v>
      </c>
      <c r="V104" s="68">
        <f t="shared" si="13"/>
        <v>4775694588.4794626</v>
      </c>
      <c r="W104" s="68">
        <f t="shared" si="11"/>
        <v>81780640332.37912</v>
      </c>
    </row>
    <row r="105" spans="1:23" x14ac:dyDescent="0.25">
      <c r="A105" s="78">
        <v>39995</v>
      </c>
      <c r="B105" s="68">
        <v>5.8944778442382813</v>
      </c>
      <c r="C105" s="68">
        <v>25.338150024414059</v>
      </c>
      <c r="D105" s="68"/>
      <c r="E105" s="99">
        <v>25.721261978149411</v>
      </c>
      <c r="F105" s="81">
        <v>16.70240592956543</v>
      </c>
      <c r="G105" s="8"/>
      <c r="I105"/>
      <c r="J105"/>
      <c r="L105" s="68">
        <v>7.7199999999999991E-2</v>
      </c>
      <c r="M105" s="68">
        <v>1.9E-2</v>
      </c>
      <c r="N105" s="68">
        <v>4.87E-2</v>
      </c>
      <c r="O105" s="68">
        <v>-5.3699999999999998E-2</v>
      </c>
      <c r="P105" s="68">
        <v>1E-4</v>
      </c>
      <c r="Q105" s="15">
        <f t="shared" si="12"/>
        <v>7.7299999999999994E-2</v>
      </c>
      <c r="R105" s="68">
        <f t="shared" si="7"/>
        <v>27025238931.117188</v>
      </c>
      <c r="S105" s="68">
        <f t="shared" si="8"/>
        <v>15195287758.820311</v>
      </c>
      <c r="T105" s="68">
        <f t="shared" si="9"/>
        <v>0</v>
      </c>
      <c r="U105" s="68">
        <f t="shared" si="10"/>
        <v>38970028045.094963</v>
      </c>
      <c r="V105" s="68">
        <f t="shared" si="13"/>
        <v>5515551864.4714966</v>
      </c>
      <c r="W105" s="68">
        <f t="shared" si="11"/>
        <v>86706106599.503967</v>
      </c>
    </row>
    <row r="106" spans="1:23" x14ac:dyDescent="0.25">
      <c r="A106" s="78">
        <v>40026</v>
      </c>
      <c r="B106" s="68">
        <v>6.1068429946899414</v>
      </c>
      <c r="C106" s="68">
        <v>25.67941856384277</v>
      </c>
      <c r="D106" s="68"/>
      <c r="E106" s="99">
        <v>28.030361175537109</v>
      </c>
      <c r="F106" s="81">
        <v>17.752622604370121</v>
      </c>
      <c r="G106" s="8"/>
      <c r="I106"/>
      <c r="J106"/>
      <c r="L106" s="68">
        <v>3.3300000000000003E-2</v>
      </c>
      <c r="M106" s="68">
        <v>-1.0999999999999999E-2</v>
      </c>
      <c r="N106" s="68">
        <v>7.4999999999999997E-2</v>
      </c>
      <c r="O106" s="68">
        <v>-8.8200000000000001E-2</v>
      </c>
      <c r="P106" s="68">
        <v>1E-4</v>
      </c>
      <c r="Q106" s="15">
        <f t="shared" si="12"/>
        <v>3.3400000000000006E-2</v>
      </c>
      <c r="R106" s="68">
        <f t="shared" si="7"/>
        <v>27998899208.288086</v>
      </c>
      <c r="S106" s="68">
        <f t="shared" si="8"/>
        <v>15399946490.995115</v>
      </c>
      <c r="T106" s="68">
        <f t="shared" si="9"/>
        <v>0</v>
      </c>
      <c r="U106" s="68">
        <f t="shared" si="10"/>
        <v>42468521258.901855</v>
      </c>
      <c r="V106" s="68">
        <f t="shared" si="13"/>
        <v>5862359657.5071421</v>
      </c>
      <c r="W106" s="68">
        <f t="shared" si="11"/>
        <v>91729726615.6922</v>
      </c>
    </row>
    <row r="107" spans="1:23" x14ac:dyDescent="0.25">
      <c r="A107" s="78">
        <v>40057</v>
      </c>
      <c r="B107" s="68">
        <v>6.7286882400512704</v>
      </c>
      <c r="C107" s="68">
        <v>28.173625946044918</v>
      </c>
      <c r="D107" s="68"/>
      <c r="E107" s="99">
        <v>28.96803092956543</v>
      </c>
      <c r="F107" s="81">
        <v>17.332540512084961</v>
      </c>
      <c r="G107" s="8"/>
      <c r="I107"/>
      <c r="J107"/>
      <c r="L107" s="68">
        <v>4.0800000000000003E-2</v>
      </c>
      <c r="M107" s="68">
        <v>2.41E-2</v>
      </c>
      <c r="N107" s="68">
        <v>8.8999999999999999E-3</v>
      </c>
      <c r="O107" s="68">
        <v>-4.9500000000000002E-2</v>
      </c>
      <c r="P107" s="68">
        <v>1E-4</v>
      </c>
      <c r="Q107" s="15">
        <f t="shared" si="12"/>
        <v>4.0900000000000006E-2</v>
      </c>
      <c r="R107" s="68">
        <f t="shared" si="7"/>
        <v>30849960282.424809</v>
      </c>
      <c r="S107" s="68">
        <f t="shared" si="8"/>
        <v>16895722578.287107</v>
      </c>
      <c r="T107" s="68">
        <f t="shared" si="9"/>
        <v>0</v>
      </c>
      <c r="U107" s="68">
        <f t="shared" si="10"/>
        <v>43889175371.540771</v>
      </c>
      <c r="V107" s="68">
        <f t="shared" si="13"/>
        <v>5723638051.9429321</v>
      </c>
      <c r="W107" s="68">
        <f t="shared" si="11"/>
        <v>97358496284.195618</v>
      </c>
    </row>
    <row r="108" spans="1:23" x14ac:dyDescent="0.25">
      <c r="A108" s="78">
        <v>40087</v>
      </c>
      <c r="B108" s="68">
        <v>5.7799749374389648</v>
      </c>
      <c r="C108" s="68">
        <v>26.535764694213871</v>
      </c>
      <c r="D108" s="68"/>
      <c r="E108" s="99">
        <v>29.21527099609375</v>
      </c>
      <c r="F108" s="81">
        <v>16.64595985412598</v>
      </c>
      <c r="G108" s="8"/>
      <c r="I108"/>
      <c r="J108"/>
      <c r="L108" s="68">
        <v>-2.5899999999999999E-2</v>
      </c>
      <c r="M108" s="68">
        <v>-4.1799999999999997E-2</v>
      </c>
      <c r="N108" s="68">
        <v>-4.0300000000000002E-2</v>
      </c>
      <c r="O108" s="68">
        <v>2.6599999999999999E-2</v>
      </c>
      <c r="P108" s="68">
        <v>0</v>
      </c>
      <c r="Q108" s="15">
        <f t="shared" si="12"/>
        <v>-2.5899999999999999E-2</v>
      </c>
      <c r="R108" s="68">
        <f t="shared" si="7"/>
        <v>26500261401.922852</v>
      </c>
      <c r="S108" s="68">
        <f t="shared" si="8"/>
        <v>15913497237.975588</v>
      </c>
      <c r="T108" s="68">
        <f t="shared" si="9"/>
        <v>0</v>
      </c>
      <c r="U108" s="68">
        <f t="shared" si="10"/>
        <v>44263766335.804688</v>
      </c>
      <c r="V108" s="68">
        <f t="shared" si="13"/>
        <v>5496911959.6610727</v>
      </c>
      <c r="W108" s="68">
        <f t="shared" si="11"/>
        <v>92174436935.364197</v>
      </c>
    </row>
    <row r="109" spans="1:23" x14ac:dyDescent="0.25">
      <c r="A109" s="78">
        <v>40118</v>
      </c>
      <c r="B109" s="68">
        <v>5.8699455261230469</v>
      </c>
      <c r="C109" s="68">
        <v>29.108516693115231</v>
      </c>
      <c r="D109" s="68"/>
      <c r="E109" s="99">
        <v>31.968015670776371</v>
      </c>
      <c r="F109" s="81">
        <v>18.18131065368652</v>
      </c>
      <c r="G109" s="8"/>
      <c r="I109"/>
      <c r="J109"/>
      <c r="L109" s="68">
        <v>5.5599999999999997E-2</v>
      </c>
      <c r="M109" s="68">
        <v>-2.4799999999999999E-2</v>
      </c>
      <c r="N109" s="68">
        <v>-2.5000000000000001E-3</v>
      </c>
      <c r="O109" s="68">
        <v>3.3E-3</v>
      </c>
      <c r="P109" s="68">
        <v>0</v>
      </c>
      <c r="Q109" s="15">
        <f t="shared" si="12"/>
        <v>5.5599999999999997E-2</v>
      </c>
      <c r="R109" s="68">
        <f t="shared" si="7"/>
        <v>26912762173.019531</v>
      </c>
      <c r="S109" s="68">
        <f t="shared" si="8"/>
        <v>17456376529.388668</v>
      </c>
      <c r="T109" s="68">
        <f t="shared" si="9"/>
        <v>0</v>
      </c>
      <c r="U109" s="68">
        <f t="shared" si="10"/>
        <v>48434422397.101326</v>
      </c>
      <c r="V109" s="68">
        <f t="shared" si="13"/>
        <v>6003923165.163146</v>
      </c>
      <c r="W109" s="68">
        <f t="shared" si="11"/>
        <v>98807484264.672668</v>
      </c>
    </row>
    <row r="110" spans="1:23" x14ac:dyDescent="0.25">
      <c r="A110" s="78">
        <v>40148</v>
      </c>
      <c r="B110" s="68">
        <v>6.7508378028869629</v>
      </c>
      <c r="C110" s="68">
        <v>30.186588287353519</v>
      </c>
      <c r="D110" s="68"/>
      <c r="E110" s="99">
        <v>33.182384490966797</v>
      </c>
      <c r="F110" s="81">
        <v>19.230978012084961</v>
      </c>
      <c r="G110" s="8"/>
      <c r="I110"/>
      <c r="J110"/>
      <c r="L110" s="68">
        <v>2.75E-2</v>
      </c>
      <c r="M110" s="68">
        <v>6.13E-2</v>
      </c>
      <c r="N110" s="68">
        <v>-1.1000000000000001E-3</v>
      </c>
      <c r="O110" s="68">
        <v>2.9100000000000001E-2</v>
      </c>
      <c r="P110" s="68">
        <v>1E-4</v>
      </c>
      <c r="Q110" s="15">
        <f t="shared" si="12"/>
        <v>2.76E-2</v>
      </c>
      <c r="R110" s="68">
        <f t="shared" si="7"/>
        <v>30951512488.349121</v>
      </c>
      <c r="S110" s="68">
        <f t="shared" si="8"/>
        <v>18102896029.955082</v>
      </c>
      <c r="T110" s="68">
        <f t="shared" si="9"/>
        <v>0</v>
      </c>
      <c r="U110" s="68">
        <f t="shared" si="10"/>
        <v>50274300511.17334</v>
      </c>
      <c r="V110" s="68">
        <f t="shared" si="13"/>
        <v>6350549560.1929321</v>
      </c>
      <c r="W110" s="68">
        <f t="shared" si="11"/>
        <v>105679258589.67047</v>
      </c>
    </row>
    <row r="111" spans="1:23" x14ac:dyDescent="0.25">
      <c r="A111" s="78">
        <v>40179</v>
      </c>
      <c r="B111" s="68">
        <v>6.3384208679199219</v>
      </c>
      <c r="C111" s="68">
        <v>29.43546295166016</v>
      </c>
      <c r="D111" s="68"/>
      <c r="E111" s="99">
        <v>32.259727478027337</v>
      </c>
      <c r="F111" s="81">
        <v>19.623142242431641</v>
      </c>
      <c r="G111" s="8"/>
      <c r="I111"/>
      <c r="J111"/>
      <c r="L111" s="68">
        <v>-3.3599999999999998E-2</v>
      </c>
      <c r="M111" s="68">
        <v>3.7000000000000002E-3</v>
      </c>
      <c r="N111" s="68">
        <v>3.3E-3</v>
      </c>
      <c r="O111" s="68">
        <v>-5.3600000000000002E-2</v>
      </c>
      <c r="P111" s="68">
        <v>0</v>
      </c>
      <c r="Q111" s="15">
        <f t="shared" si="12"/>
        <v>-3.3599999999999998E-2</v>
      </c>
      <c r="R111" s="68">
        <f t="shared" si="7"/>
        <v>29060646749.050781</v>
      </c>
      <c r="S111" s="68">
        <f t="shared" si="8"/>
        <v>17652446190.175785</v>
      </c>
      <c r="T111" s="68">
        <f t="shared" si="9"/>
        <v>0</v>
      </c>
      <c r="U111" s="68">
        <f t="shared" si="10"/>
        <v>48876392053.15136</v>
      </c>
      <c r="V111" s="68">
        <f t="shared" si="13"/>
        <v>6480051990.0218506</v>
      </c>
      <c r="W111" s="68">
        <f t="shared" si="11"/>
        <v>102069536982.39978</v>
      </c>
    </row>
    <row r="112" spans="1:23" x14ac:dyDescent="0.25">
      <c r="A112" s="78">
        <v>40210</v>
      </c>
      <c r="B112" s="68">
        <v>6.6199679374694824</v>
      </c>
      <c r="C112" s="68">
        <v>33.545372009277337</v>
      </c>
      <c r="D112" s="68"/>
      <c r="E112" s="99">
        <v>32.819057464599609</v>
      </c>
      <c r="F112" s="81">
        <v>20.214679718017582</v>
      </c>
      <c r="G112" s="8"/>
      <c r="I112"/>
      <c r="J112"/>
      <c r="L112" s="68">
        <v>3.4000000000000002E-2</v>
      </c>
      <c r="M112" s="68">
        <v>1.1900000000000001E-2</v>
      </c>
      <c r="N112" s="68">
        <v>3.1899999999999998E-2</v>
      </c>
      <c r="O112" s="68">
        <v>3.6299999999999999E-2</v>
      </c>
      <c r="P112" s="68">
        <v>0</v>
      </c>
      <c r="Q112" s="15">
        <f t="shared" si="12"/>
        <v>3.4000000000000002E-2</v>
      </c>
      <c r="R112" s="68">
        <f t="shared" si="7"/>
        <v>30351495069.461426</v>
      </c>
      <c r="S112" s="68">
        <f t="shared" si="8"/>
        <v>20117158520.511715</v>
      </c>
      <c r="T112" s="68">
        <f t="shared" si="9"/>
        <v>0</v>
      </c>
      <c r="U112" s="68">
        <f t="shared" si="10"/>
        <v>49723827349.35498</v>
      </c>
      <c r="V112" s="68">
        <f t="shared" si="13"/>
        <v>6675392448.1649179</v>
      </c>
      <c r="W112" s="68">
        <f t="shared" si="11"/>
        <v>106867873387.49304</v>
      </c>
    </row>
    <row r="113" spans="1:23" x14ac:dyDescent="0.25">
      <c r="A113" s="78">
        <v>40238</v>
      </c>
      <c r="B113" s="68">
        <v>7.5823607444763184</v>
      </c>
      <c r="C113" s="68">
        <v>35.933975219726563</v>
      </c>
      <c r="D113" s="68"/>
      <c r="E113" s="99">
        <v>35.417194366455078</v>
      </c>
      <c r="F113" s="81">
        <v>21.67379188537598</v>
      </c>
      <c r="G113" s="8"/>
      <c r="I113"/>
      <c r="J113"/>
      <c r="L113" s="68">
        <v>6.3099999999999989E-2</v>
      </c>
      <c r="M113" s="68">
        <v>1.44E-2</v>
      </c>
      <c r="N113" s="68">
        <v>2.1100000000000001E-2</v>
      </c>
      <c r="O113" s="68">
        <v>3.7100000000000001E-2</v>
      </c>
      <c r="P113" s="68">
        <v>1E-4</v>
      </c>
      <c r="Q113" s="15">
        <f t="shared" si="12"/>
        <v>6.3199999999999992E-2</v>
      </c>
      <c r="R113" s="68">
        <f t="shared" si="7"/>
        <v>34763912291.518066</v>
      </c>
      <c r="S113" s="68">
        <f t="shared" si="8"/>
        <v>21549603789.382813</v>
      </c>
      <c r="T113" s="68">
        <f t="shared" si="9"/>
        <v>0</v>
      </c>
      <c r="U113" s="68">
        <f t="shared" si="10"/>
        <v>53660238712.697754</v>
      </c>
      <c r="V113" s="68">
        <f t="shared" si="13"/>
        <v>7157227751.9579477</v>
      </c>
      <c r="W113" s="68">
        <f t="shared" si="11"/>
        <v>117130982545.55658</v>
      </c>
    </row>
    <row r="114" spans="1:23" x14ac:dyDescent="0.25">
      <c r="A114" s="78">
        <v>40269</v>
      </c>
      <c r="B114" s="68">
        <v>7.9608755111694336</v>
      </c>
      <c r="C114" s="68">
        <v>37.283100128173828</v>
      </c>
      <c r="D114" s="68"/>
      <c r="E114" s="99">
        <v>36.061920166015618</v>
      </c>
      <c r="F114" s="81">
        <v>25.49113655090332</v>
      </c>
      <c r="G114" s="8"/>
      <c r="I114"/>
      <c r="J114"/>
      <c r="L114" s="68">
        <v>0.02</v>
      </c>
      <c r="M114" s="68">
        <v>4.8599999999999997E-2</v>
      </c>
      <c r="N114" s="68">
        <v>2.9100000000000001E-2</v>
      </c>
      <c r="O114" s="68">
        <v>3.2099999999999997E-2</v>
      </c>
      <c r="P114" s="68">
        <v>1E-4</v>
      </c>
      <c r="Q114" s="15">
        <f t="shared" si="12"/>
        <v>2.01E-2</v>
      </c>
      <c r="R114" s="68">
        <f t="shared" si="7"/>
        <v>36499342007.118164</v>
      </c>
      <c r="S114" s="68">
        <f t="shared" si="8"/>
        <v>22358673953.806641</v>
      </c>
      <c r="T114" s="68">
        <f t="shared" si="9"/>
        <v>0</v>
      </c>
      <c r="U114" s="68">
        <f t="shared" si="10"/>
        <v>54637056355.300774</v>
      </c>
      <c r="V114" s="68">
        <f t="shared" si="13"/>
        <v>8417810363.5929565</v>
      </c>
      <c r="W114" s="68">
        <f t="shared" si="11"/>
        <v>121912882679.81854</v>
      </c>
    </row>
    <row r="115" spans="1:23" x14ac:dyDescent="0.25">
      <c r="A115" s="78">
        <v>40299</v>
      </c>
      <c r="B115" s="68">
        <v>7.3212590217590332</v>
      </c>
      <c r="C115" s="68">
        <v>33.150051116943359</v>
      </c>
      <c r="D115" s="68"/>
      <c r="E115" s="99">
        <v>32.419643402099609</v>
      </c>
      <c r="F115" s="81">
        <v>22.872186660766602</v>
      </c>
      <c r="G115" s="68"/>
      <c r="H115" s="68"/>
      <c r="I115" s="68"/>
      <c r="J115" s="68"/>
      <c r="K115" s="68"/>
      <c r="L115" s="68">
        <v>-7.8899999999999998E-2</v>
      </c>
      <c r="M115" s="68">
        <v>1.4E-3</v>
      </c>
      <c r="N115" s="68">
        <v>-2.3900000000000001E-2</v>
      </c>
      <c r="O115" s="68">
        <v>-1.6999999999999999E-3</v>
      </c>
      <c r="P115" s="68">
        <v>1E-4</v>
      </c>
      <c r="Q115" s="15">
        <f t="shared" si="12"/>
        <v>-7.8799999999999995E-2</v>
      </c>
      <c r="R115" s="68">
        <f t="shared" si="7"/>
        <v>33566802619.003418</v>
      </c>
      <c r="S115" s="68">
        <f t="shared" si="8"/>
        <v>19880084594.029297</v>
      </c>
      <c r="T115" s="68">
        <f t="shared" si="9"/>
        <v>0</v>
      </c>
      <c r="U115" s="68">
        <f t="shared" si="10"/>
        <v>49118679078.22998</v>
      </c>
      <c r="V115" s="68">
        <f t="shared" si="13"/>
        <v>7552967657.0741577</v>
      </c>
      <c r="W115" s="68">
        <f t="shared" si="11"/>
        <v>110118533948.33685</v>
      </c>
    </row>
    <row r="116" spans="1:23" x14ac:dyDescent="0.25">
      <c r="A116" s="78">
        <v>40330</v>
      </c>
      <c r="B116" s="68">
        <v>7.0298676490783691</v>
      </c>
      <c r="C116" s="68">
        <v>31.397817611694339</v>
      </c>
      <c r="D116" s="68"/>
      <c r="E116" s="99">
        <v>31.413776397705082</v>
      </c>
      <c r="F116" s="81">
        <v>20.142118453979489</v>
      </c>
      <c r="L116" s="68">
        <v>-5.57E-2</v>
      </c>
      <c r="M116" s="68">
        <v>-1.84E-2</v>
      </c>
      <c r="N116" s="68">
        <v>-4.5199999999999997E-2</v>
      </c>
      <c r="O116" s="68">
        <v>-2.9899999999999999E-2</v>
      </c>
      <c r="P116" s="68">
        <v>1E-4</v>
      </c>
      <c r="Q116" s="15">
        <f t="shared" si="12"/>
        <v>-5.5599999999999997E-2</v>
      </c>
      <c r="R116" s="68">
        <f t="shared" si="7"/>
        <v>32230819741.935059</v>
      </c>
      <c r="S116" s="68">
        <f t="shared" si="8"/>
        <v>18829270217.002934</v>
      </c>
      <c r="T116" s="68">
        <f t="shared" si="9"/>
        <v>0</v>
      </c>
      <c r="U116" s="68">
        <f t="shared" si="10"/>
        <v>47594699990.260262</v>
      </c>
      <c r="V116" s="68">
        <f t="shared" si="13"/>
        <v>6651430905.3284292</v>
      </c>
      <c r="W116" s="68">
        <f t="shared" si="11"/>
        <v>105306220854.52667</v>
      </c>
    </row>
    <row r="117" spans="1:23" x14ac:dyDescent="0.25">
      <c r="A117" s="78">
        <v>40360</v>
      </c>
      <c r="B117" s="68">
        <v>7.8797636032104492</v>
      </c>
      <c r="C117" s="68">
        <v>35.601913452148438</v>
      </c>
      <c r="D117" s="68"/>
      <c r="E117" s="99">
        <v>34.409496307373047</v>
      </c>
      <c r="F117" s="81">
        <v>21.54597282409668</v>
      </c>
      <c r="L117" s="68">
        <v>6.93E-2</v>
      </c>
      <c r="M117" s="68">
        <v>1.8E-3</v>
      </c>
      <c r="N117" s="68">
        <v>-3.5999999999999999E-3</v>
      </c>
      <c r="O117" s="68">
        <v>1.9E-2</v>
      </c>
      <c r="P117" s="68">
        <v>1E-4</v>
      </c>
      <c r="Q117" s="15">
        <f t="shared" si="12"/>
        <v>6.9400000000000003E-2</v>
      </c>
      <c r="R117" s="68">
        <f t="shared" si="7"/>
        <v>36127456871.458008</v>
      </c>
      <c r="S117" s="68">
        <f t="shared" si="8"/>
        <v>21350466357.992188</v>
      </c>
      <c r="T117" s="68">
        <f t="shared" si="9"/>
        <v>0</v>
      </c>
      <c r="U117" s="68">
        <f t="shared" si="10"/>
        <v>52133485411.993652</v>
      </c>
      <c r="V117" s="68">
        <f t="shared" si="13"/>
        <v>7115018703.4695435</v>
      </c>
      <c r="W117" s="68">
        <f t="shared" si="11"/>
        <v>116726427344.91339</v>
      </c>
    </row>
    <row r="118" spans="1:23" x14ac:dyDescent="0.25">
      <c r="A118" s="78">
        <v>40391</v>
      </c>
      <c r="B118" s="68">
        <v>6.9578533172607422</v>
      </c>
      <c r="C118" s="68">
        <v>33.5250244140625</v>
      </c>
      <c r="D118" s="68"/>
      <c r="E118" s="99">
        <v>31.558961868286129</v>
      </c>
      <c r="F118" s="81">
        <v>19.56693267822266</v>
      </c>
      <c r="L118" s="68">
        <v>-4.7699999999999992E-2</v>
      </c>
      <c r="M118" s="68">
        <v>-3.0200000000000001E-2</v>
      </c>
      <c r="N118" s="68">
        <v>-1.9E-2</v>
      </c>
      <c r="O118" s="68">
        <v>-1.8E-3</v>
      </c>
      <c r="P118" s="68">
        <v>1E-4</v>
      </c>
      <c r="Q118" s="15">
        <f t="shared" si="12"/>
        <v>-4.759999999999999E-2</v>
      </c>
      <c r="R118" s="68">
        <f t="shared" si="7"/>
        <v>31900645539.017578</v>
      </c>
      <c r="S118" s="68">
        <f t="shared" si="8"/>
        <v>20104956068.3125</v>
      </c>
      <c r="T118" s="68">
        <f t="shared" si="9"/>
        <v>0</v>
      </c>
      <c r="U118" s="68">
        <f t="shared" si="10"/>
        <v>47814669051.851799</v>
      </c>
      <c r="V118" s="68">
        <f t="shared" si="13"/>
        <v>6461490187.1306162</v>
      </c>
      <c r="W118" s="68">
        <f t="shared" si="11"/>
        <v>106281760846.3125</v>
      </c>
    </row>
    <row r="119" spans="1:23" x14ac:dyDescent="0.25">
      <c r="A119" s="78">
        <v>40422</v>
      </c>
      <c r="B119" s="68">
        <v>7.3566079139709473</v>
      </c>
      <c r="C119" s="68">
        <v>38.095573425292969</v>
      </c>
      <c r="D119" s="68"/>
      <c r="E119" s="99">
        <v>34.681449890136719</v>
      </c>
      <c r="F119" s="81">
        <v>23.317522048950199</v>
      </c>
      <c r="L119" s="68">
        <v>9.5399999999999985E-2</v>
      </c>
      <c r="M119" s="68">
        <v>3.9300000000000002E-2</v>
      </c>
      <c r="N119" s="68">
        <v>-3.2300000000000002E-2</v>
      </c>
      <c r="O119" s="68">
        <v>1.35E-2</v>
      </c>
      <c r="P119" s="68">
        <v>1E-4</v>
      </c>
      <c r="Q119" s="15">
        <f t="shared" si="12"/>
        <v>9.5499999999999988E-2</v>
      </c>
      <c r="R119" s="68">
        <f t="shared" si="7"/>
        <v>33728871640.759277</v>
      </c>
      <c r="S119" s="68">
        <f t="shared" si="8"/>
        <v>22845914164.089844</v>
      </c>
      <c r="T119" s="68">
        <f t="shared" si="9"/>
        <v>0</v>
      </c>
      <c r="U119" s="68">
        <f t="shared" si="10"/>
        <v>52545519578.756836</v>
      </c>
      <c r="V119" s="68">
        <f t="shared" si="13"/>
        <v>7700028532.0744028</v>
      </c>
      <c r="W119" s="68">
        <f t="shared" si="11"/>
        <v>116820333915.68036</v>
      </c>
    </row>
    <row r="120" spans="1:23" x14ac:dyDescent="0.25">
      <c r="A120" s="78">
        <v>40452</v>
      </c>
      <c r="B120" s="68">
        <v>8.3941841125488281</v>
      </c>
      <c r="C120" s="68">
        <v>39.716056823730469</v>
      </c>
      <c r="D120" s="68"/>
      <c r="E120" s="99">
        <v>36.405036926269531</v>
      </c>
      <c r="F120" s="81">
        <v>25.44279670715332</v>
      </c>
      <c r="L120" s="68">
        <v>3.8800000000000001E-2</v>
      </c>
      <c r="M120" s="68">
        <v>1.0699999999999999E-2</v>
      </c>
      <c r="N120" s="68">
        <v>-2.46E-2</v>
      </c>
      <c r="O120" s="68">
        <v>1.66E-2</v>
      </c>
      <c r="P120" s="68">
        <v>1E-4</v>
      </c>
      <c r="Q120" s="15">
        <f t="shared" si="12"/>
        <v>3.8900000000000004E-2</v>
      </c>
      <c r="R120" s="68">
        <f t="shared" si="7"/>
        <v>38485992698.261719</v>
      </c>
      <c r="S120" s="68">
        <f t="shared" si="8"/>
        <v>23817718006.277344</v>
      </c>
      <c r="T120" s="68">
        <f t="shared" si="9"/>
        <v>0</v>
      </c>
      <c r="U120" s="68">
        <f t="shared" si="10"/>
        <v>55156909144.063477</v>
      </c>
      <c r="V120" s="68">
        <f t="shared" si="13"/>
        <v>8401847339.0773315</v>
      </c>
      <c r="W120" s="68">
        <f t="shared" si="11"/>
        <v>125862467187.67987</v>
      </c>
    </row>
    <row r="121" spans="1:23" x14ac:dyDescent="0.25">
      <c r="A121" s="78">
        <v>40483</v>
      </c>
      <c r="B121" s="68">
        <v>8.1978178024291992</v>
      </c>
      <c r="C121" s="68">
        <v>39.839038848876953</v>
      </c>
      <c r="D121" s="68"/>
      <c r="E121" s="99">
        <v>36.648487091064453</v>
      </c>
      <c r="F121" s="81">
        <v>24.43086051940918</v>
      </c>
      <c r="L121" s="68">
        <v>6.0000000000000001E-3</v>
      </c>
      <c r="M121" s="68">
        <v>3.78E-2</v>
      </c>
      <c r="N121" s="68">
        <v>-9.4999999999999998E-3</v>
      </c>
      <c r="O121" s="68">
        <v>2.5399999999999999E-2</v>
      </c>
      <c r="P121" s="68">
        <v>1E-4</v>
      </c>
      <c r="Q121" s="15">
        <f t="shared" si="12"/>
        <v>6.1000000000000004E-3</v>
      </c>
      <c r="R121" s="68">
        <f t="shared" si="7"/>
        <v>37585684547.270508</v>
      </c>
      <c r="S121" s="68">
        <f t="shared" si="8"/>
        <v>23891470322.822266</v>
      </c>
      <c r="T121" s="68">
        <f t="shared" si="9"/>
        <v>0</v>
      </c>
      <c r="U121" s="68">
        <f t="shared" si="10"/>
        <v>55525758065.928223</v>
      </c>
      <c r="V121" s="68">
        <f t="shared" si="13"/>
        <v>8067680719.5750122</v>
      </c>
      <c r="W121" s="68">
        <f t="shared" si="11"/>
        <v>125070593655.59601</v>
      </c>
    </row>
    <row r="122" spans="1:23" x14ac:dyDescent="0.25">
      <c r="A122" s="78">
        <v>40513</v>
      </c>
      <c r="B122" s="68">
        <v>8.987330436706543</v>
      </c>
      <c r="C122" s="68">
        <v>41.610702514648438</v>
      </c>
      <c r="D122" s="68"/>
      <c r="E122" s="99">
        <v>38.549198150634773</v>
      </c>
      <c r="F122" s="81">
        <v>28.430398941040039</v>
      </c>
      <c r="L122" s="68">
        <v>6.8199999999999997E-2</v>
      </c>
      <c r="M122" s="68">
        <v>6.7999999999999996E-3</v>
      </c>
      <c r="N122" s="68">
        <v>3.6400000000000002E-2</v>
      </c>
      <c r="O122" s="68">
        <v>-3.1800000000000002E-2</v>
      </c>
      <c r="P122" s="68">
        <v>1E-4</v>
      </c>
      <c r="Q122" s="15">
        <f t="shared" si="12"/>
        <v>6.83E-2</v>
      </c>
      <c r="R122" s="68">
        <f t="shared" si="7"/>
        <v>41205473804.99707</v>
      </c>
      <c r="S122" s="68">
        <f t="shared" si="8"/>
        <v>24953936966.492188</v>
      </c>
      <c r="T122" s="68">
        <f t="shared" si="9"/>
        <v>0</v>
      </c>
      <c r="U122" s="68">
        <f t="shared" si="10"/>
        <v>58405506476.406746</v>
      </c>
      <c r="V122" s="68">
        <f t="shared" si="13"/>
        <v>9388428262.8617554</v>
      </c>
      <c r="W122" s="68">
        <f t="shared" si="11"/>
        <v>133953345510.75775</v>
      </c>
    </row>
    <row r="123" spans="1:23" x14ac:dyDescent="0.25">
      <c r="A123" s="78">
        <v>40544</v>
      </c>
      <c r="B123" s="68">
        <v>9.3064079284667969</v>
      </c>
      <c r="C123" s="68">
        <v>42.855312347412109</v>
      </c>
      <c r="D123" s="68"/>
      <c r="E123" s="99">
        <v>39.812625885009773</v>
      </c>
      <c r="F123" s="81">
        <v>29.23830413818359</v>
      </c>
      <c r="L123" s="68">
        <v>1.9900000000000001E-2</v>
      </c>
      <c r="M123" s="68">
        <v>-2.52E-2</v>
      </c>
      <c r="N123" s="68">
        <v>8.199999999999999E-3</v>
      </c>
      <c r="O123" s="68">
        <v>-2.8999999999999998E-3</v>
      </c>
      <c r="P123" s="68">
        <v>1E-4</v>
      </c>
      <c r="Q123" s="15">
        <f t="shared" si="12"/>
        <v>0.02</v>
      </c>
      <c r="R123" s="68">
        <f t="shared" si="7"/>
        <v>42668393113.582031</v>
      </c>
      <c r="S123" s="68">
        <f t="shared" si="8"/>
        <v>25700329443.373047</v>
      </c>
      <c r="T123" s="68">
        <f t="shared" si="9"/>
        <v>0</v>
      </c>
      <c r="U123" s="68">
        <f t="shared" si="10"/>
        <v>60319713263.125496</v>
      </c>
      <c r="V123" s="68">
        <f t="shared" si="13"/>
        <v>9655218750.1252422</v>
      </c>
      <c r="W123" s="68">
        <f t="shared" si="11"/>
        <v>138343654570.20581</v>
      </c>
    </row>
    <row r="124" spans="1:23" x14ac:dyDescent="0.25">
      <c r="A124" s="78">
        <v>40575</v>
      </c>
      <c r="B124" s="68">
        <v>10.58348178863525</v>
      </c>
      <c r="C124" s="68">
        <v>43.423023223876953</v>
      </c>
      <c r="D124" s="68"/>
      <c r="E124" s="99">
        <v>40.909557342529297</v>
      </c>
      <c r="F124" s="81">
        <v>29.084981918334961</v>
      </c>
      <c r="L124" s="68">
        <v>3.49E-2</v>
      </c>
      <c r="M124" s="68">
        <v>1.5299999999999999E-2</v>
      </c>
      <c r="N124" s="68">
        <v>1.29E-2</v>
      </c>
      <c r="O124" s="68">
        <v>2.0799999999999999E-2</v>
      </c>
      <c r="P124" s="68">
        <v>1E-4</v>
      </c>
      <c r="Q124" s="15">
        <f t="shared" si="12"/>
        <v>3.5000000000000003E-2</v>
      </c>
      <c r="R124" s="68">
        <f t="shared" si="7"/>
        <v>48523572675.834946</v>
      </c>
      <c r="S124" s="68">
        <f t="shared" si="8"/>
        <v>26040785637.822266</v>
      </c>
      <c r="T124" s="68">
        <f t="shared" si="9"/>
        <v>0</v>
      </c>
      <c r="U124" s="68">
        <f t="shared" si="10"/>
        <v>61981663197.751465</v>
      </c>
      <c r="V124" s="68">
        <f t="shared" si="13"/>
        <v>9604587921.3023071</v>
      </c>
      <c r="W124" s="68">
        <f t="shared" si="11"/>
        <v>146150609432.711</v>
      </c>
    </row>
    <row r="125" spans="1:23" x14ac:dyDescent="0.25">
      <c r="A125" s="78">
        <v>40603</v>
      </c>
      <c r="B125" s="68">
        <v>10.15619564056396</v>
      </c>
      <c r="C125" s="68">
        <v>42.768375396728523</v>
      </c>
      <c r="D125" s="68"/>
      <c r="E125" s="99">
        <v>41.661605834960938</v>
      </c>
      <c r="F125" s="81">
        <v>28.10041427612305</v>
      </c>
      <c r="L125" s="68">
        <v>4.5999999999999999E-3</v>
      </c>
      <c r="M125" s="68">
        <v>2.58E-2</v>
      </c>
      <c r="N125" s="68">
        <v>-1.7600000000000001E-2</v>
      </c>
      <c r="O125" s="68">
        <v>3.5200000000000002E-2</v>
      </c>
      <c r="P125" s="68">
        <v>1E-4</v>
      </c>
      <c r="Q125" s="15">
        <f t="shared" si="12"/>
        <v>4.7000000000000002E-3</v>
      </c>
      <c r="R125" s="68">
        <f t="shared" si="7"/>
        <v>46564533970.672829</v>
      </c>
      <c r="S125" s="68">
        <f t="shared" si="8"/>
        <v>25648193356.830082</v>
      </c>
      <c r="T125" s="68">
        <f t="shared" si="9"/>
        <v>0</v>
      </c>
      <c r="U125" s="68">
        <f t="shared" si="10"/>
        <v>63121084384.248047</v>
      </c>
      <c r="V125" s="68">
        <f t="shared" si="13"/>
        <v>9279459079.5294209</v>
      </c>
      <c r="W125" s="68">
        <f t="shared" si="11"/>
        <v>144613270791.2804</v>
      </c>
    </row>
    <row r="126" spans="1:23" x14ac:dyDescent="0.25">
      <c r="A126" s="78">
        <v>40634</v>
      </c>
      <c r="B126" s="68">
        <v>10.76835918426514</v>
      </c>
      <c r="C126" s="68">
        <v>44.481143951416023</v>
      </c>
      <c r="D126" s="68"/>
      <c r="E126" s="99">
        <v>44.087959289550781</v>
      </c>
      <c r="F126" s="81">
        <v>29.05815315246582</v>
      </c>
      <c r="L126" s="68">
        <v>2.9000000000000001E-2</v>
      </c>
      <c r="M126" s="68">
        <v>-3.7000000000000002E-3</v>
      </c>
      <c r="N126" s="68">
        <v>-2.4299999999999999E-2</v>
      </c>
      <c r="O126" s="68">
        <v>5.9999999999999995E-4</v>
      </c>
      <c r="P126" s="68">
        <v>0</v>
      </c>
      <c r="Q126" s="15">
        <f t="shared" si="12"/>
        <v>2.9000000000000001E-2</v>
      </c>
      <c r="R126" s="68">
        <f t="shared" si="7"/>
        <v>49371205989.911148</v>
      </c>
      <c r="S126" s="68">
        <f t="shared" si="8"/>
        <v>26675340604.267582</v>
      </c>
      <c r="T126" s="68">
        <f t="shared" si="9"/>
        <v>0</v>
      </c>
      <c r="U126" s="68">
        <f t="shared" si="10"/>
        <v>66797228356.227539</v>
      </c>
      <c r="V126" s="68">
        <f t="shared" si="13"/>
        <v>9595728392.3078003</v>
      </c>
      <c r="W126" s="68">
        <f t="shared" si="11"/>
        <v>152439503342.71405</v>
      </c>
    </row>
    <row r="127" spans="1:23" x14ac:dyDescent="0.25">
      <c r="A127" s="78">
        <v>40664</v>
      </c>
      <c r="B127" s="68">
        <v>10.416529655456539</v>
      </c>
      <c r="C127" s="68">
        <v>39.928371429443359</v>
      </c>
      <c r="D127" s="68"/>
      <c r="E127" s="99">
        <v>43.197151184082031</v>
      </c>
      <c r="F127" s="81">
        <v>29.852495193481449</v>
      </c>
      <c r="L127" s="68">
        <v>-1.2699999999999999E-2</v>
      </c>
      <c r="M127" s="68">
        <v>-5.7999999999999996E-3</v>
      </c>
      <c r="N127" s="68">
        <v>-2.0500000000000001E-2</v>
      </c>
      <c r="O127" s="68">
        <v>-5.6999999999999993E-3</v>
      </c>
      <c r="P127" s="68">
        <v>0</v>
      </c>
      <c r="Q127" s="15">
        <f t="shared" si="12"/>
        <v>-1.2699999999999999E-2</v>
      </c>
      <c r="R127" s="68">
        <f t="shared" si="7"/>
        <v>47758123825.497055</v>
      </c>
      <c r="S127" s="68">
        <f t="shared" si="8"/>
        <v>23945043068.529297</v>
      </c>
      <c r="T127" s="68">
        <f t="shared" si="9"/>
        <v>0</v>
      </c>
      <c r="U127" s="68">
        <f t="shared" si="10"/>
        <v>65447573860.954102</v>
      </c>
      <c r="V127" s="68">
        <f t="shared" si="13"/>
        <v>9858039986.4474506</v>
      </c>
      <c r="W127" s="68">
        <f t="shared" si="11"/>
        <v>147008780741.42792</v>
      </c>
    </row>
    <row r="128" spans="1:23" x14ac:dyDescent="0.25">
      <c r="A128" s="78">
        <v>40695</v>
      </c>
      <c r="B128" s="68">
        <v>10.45780181884766</v>
      </c>
      <c r="C128" s="68">
        <v>41.43084716796875</v>
      </c>
      <c r="D128" s="68"/>
      <c r="E128" s="99">
        <v>43.800762176513672</v>
      </c>
      <c r="F128" s="81">
        <v>29.94527435302734</v>
      </c>
      <c r="L128" s="68">
        <v>-1.7500000000000002E-2</v>
      </c>
      <c r="M128" s="68">
        <v>-1.1000000000000001E-3</v>
      </c>
      <c r="N128" s="68">
        <v>-4.1999999999999997E-3</v>
      </c>
      <c r="O128" s="68">
        <v>1.77E-2</v>
      </c>
      <c r="P128" s="68">
        <v>0</v>
      </c>
      <c r="Q128" s="15">
        <f t="shared" si="12"/>
        <v>-1.7500000000000002E-2</v>
      </c>
      <c r="R128" s="68">
        <f t="shared" si="7"/>
        <v>47947350099.023453</v>
      </c>
      <c r="S128" s="68">
        <f t="shared" si="8"/>
        <v>24846077720.84375</v>
      </c>
      <c r="T128" s="68">
        <f t="shared" si="9"/>
        <v>0</v>
      </c>
      <c r="U128" s="68">
        <f t="shared" si="10"/>
        <v>66362098868.450684</v>
      </c>
      <c r="V128" s="68">
        <f t="shared" si="13"/>
        <v>9888677983.6662579</v>
      </c>
      <c r="W128" s="68">
        <f t="shared" si="11"/>
        <v>149044204671.98413</v>
      </c>
    </row>
    <row r="129" spans="1:23" x14ac:dyDescent="0.25">
      <c r="A129" s="78">
        <v>40725</v>
      </c>
      <c r="B129" s="68">
        <v>9.9130353927612305</v>
      </c>
      <c r="C129" s="68">
        <v>36.157154083251953</v>
      </c>
      <c r="D129" s="68"/>
      <c r="E129" s="99">
        <v>40.994853973388672</v>
      </c>
      <c r="F129" s="81">
        <v>28.04721832275391</v>
      </c>
      <c r="L129" s="68">
        <v>-2.35E-2</v>
      </c>
      <c r="M129" s="68">
        <v>-1.37E-2</v>
      </c>
      <c r="N129" s="68">
        <v>-8.8000000000000005E-3</v>
      </c>
      <c r="O129" s="68">
        <v>-1E-4</v>
      </c>
      <c r="P129" s="68">
        <v>0</v>
      </c>
      <c r="Q129" s="15">
        <f t="shared" si="12"/>
        <v>-2.35E-2</v>
      </c>
      <c r="R129" s="68">
        <f t="shared" si="7"/>
        <v>45449683093.450195</v>
      </c>
      <c r="S129" s="68">
        <f t="shared" si="8"/>
        <v>21683444146.697266</v>
      </c>
      <c r="T129" s="68">
        <f t="shared" si="9"/>
        <v>0</v>
      </c>
      <c r="U129" s="68">
        <f t="shared" si="10"/>
        <v>62110895274.294434</v>
      </c>
      <c r="V129" s="68">
        <f t="shared" si="13"/>
        <v>9261892446.253664</v>
      </c>
      <c r="W129" s="68">
        <f t="shared" si="11"/>
        <v>138505914960.69556</v>
      </c>
    </row>
    <row r="130" spans="1:23" x14ac:dyDescent="0.25">
      <c r="A130" s="78">
        <v>40756</v>
      </c>
      <c r="B130" s="68">
        <v>8.9169254302978516</v>
      </c>
      <c r="C130" s="68">
        <v>34.286334991455078</v>
      </c>
      <c r="D130" s="68"/>
      <c r="E130" s="99">
        <v>36.743938446044922</v>
      </c>
      <c r="F130" s="81">
        <v>24.943532943725589</v>
      </c>
      <c r="L130" s="68">
        <v>-5.9900000000000002E-2</v>
      </c>
      <c r="M130" s="68">
        <v>-3.0300000000000001E-2</v>
      </c>
      <c r="N130" s="68">
        <v>-2.5600000000000001E-2</v>
      </c>
      <c r="O130" s="68">
        <v>-3.3999999999999998E-3</v>
      </c>
      <c r="P130" s="68">
        <v>1E-4</v>
      </c>
      <c r="Q130" s="15">
        <f t="shared" si="12"/>
        <v>-5.9799999999999999E-2</v>
      </c>
      <c r="R130" s="68">
        <f t="shared" si="7"/>
        <v>40882678101.896484</v>
      </c>
      <c r="S130" s="68">
        <f t="shared" si="8"/>
        <v>20561513997.212891</v>
      </c>
      <c r="T130" s="68">
        <f t="shared" si="9"/>
        <v>0</v>
      </c>
      <c r="U130" s="68">
        <f t="shared" si="10"/>
        <v>55670375463.927246</v>
      </c>
      <c r="V130" s="68">
        <f t="shared" si="13"/>
        <v>8236977966.793519</v>
      </c>
      <c r="W130" s="68">
        <f t="shared" si="11"/>
        <v>125351545529.83014</v>
      </c>
    </row>
    <row r="131" spans="1:23" x14ac:dyDescent="0.25">
      <c r="A131" s="78">
        <v>40787</v>
      </c>
      <c r="B131" s="68">
        <v>8.6723403930664063</v>
      </c>
      <c r="C131" s="68">
        <v>30.663320541381839</v>
      </c>
      <c r="D131" s="68"/>
      <c r="E131" s="99">
        <v>35.050804138183587</v>
      </c>
      <c r="F131" s="81">
        <v>23.05690765380859</v>
      </c>
      <c r="L131" s="68">
        <v>-7.5899999999999995E-2</v>
      </c>
      <c r="M131" s="68">
        <v>-3.3500000000000002E-2</v>
      </c>
      <c r="N131" s="68">
        <v>-1.7100000000000001E-2</v>
      </c>
      <c r="O131" s="68">
        <v>-2.52E-2</v>
      </c>
      <c r="P131" s="68">
        <v>0</v>
      </c>
      <c r="Q131" s="15">
        <f t="shared" si="12"/>
        <v>-7.5899999999999995E-2</v>
      </c>
      <c r="R131" s="68">
        <f t="shared" si="7"/>
        <v>39761294792.835938</v>
      </c>
      <c r="S131" s="68">
        <f t="shared" si="8"/>
        <v>18388792347.440434</v>
      </c>
      <c r="T131" s="68">
        <f t="shared" si="9"/>
        <v>0</v>
      </c>
      <c r="U131" s="68">
        <f t="shared" si="10"/>
        <v>53105124524.159172</v>
      </c>
      <c r="V131" s="68">
        <f t="shared" si="13"/>
        <v>7613967145.5236807</v>
      </c>
      <c r="W131" s="68">
        <f t="shared" si="11"/>
        <v>118869178809.95923</v>
      </c>
    </row>
    <row r="132" spans="1:23" x14ac:dyDescent="0.25">
      <c r="A132" s="78">
        <v>40817</v>
      </c>
      <c r="B132" s="68">
        <v>9.7211494445800781</v>
      </c>
      <c r="C132" s="68">
        <v>35.718193054199219</v>
      </c>
      <c r="D132" s="68"/>
      <c r="E132" s="99">
        <v>38.846805572509773</v>
      </c>
      <c r="F132" s="81">
        <v>29.12839317321777</v>
      </c>
      <c r="L132" s="68">
        <v>0.1135</v>
      </c>
      <c r="M132" s="68">
        <v>3.32E-2</v>
      </c>
      <c r="N132" s="68">
        <v>1.2999999999999999E-3</v>
      </c>
      <c r="O132" s="68">
        <v>-1.44E-2</v>
      </c>
      <c r="P132" s="68">
        <v>0</v>
      </c>
      <c r="Q132" s="15">
        <f t="shared" si="12"/>
        <v>0.1135</v>
      </c>
      <c r="R132" s="68">
        <f t="shared" si="7"/>
        <v>44569916685.949219</v>
      </c>
      <c r="S132" s="68">
        <f t="shared" si="8"/>
        <v>21420199231.621094</v>
      </c>
      <c r="T132" s="68">
        <f t="shared" si="9"/>
        <v>0</v>
      </c>
      <c r="U132" s="68">
        <f t="shared" si="10"/>
        <v>58856408519.500496</v>
      </c>
      <c r="V132" s="68">
        <f t="shared" si="13"/>
        <v>9618923402.5986919</v>
      </c>
      <c r="W132" s="68">
        <f t="shared" si="11"/>
        <v>134465447839.66949</v>
      </c>
    </row>
    <row r="133" spans="1:23" x14ac:dyDescent="0.25">
      <c r="A133" s="78">
        <v>40848</v>
      </c>
      <c r="B133" s="68">
        <v>9.4488410949707031</v>
      </c>
      <c r="C133" s="68">
        <v>38.783798217773438</v>
      </c>
      <c r="D133" s="68"/>
      <c r="E133" s="99">
        <v>38.159339904785163</v>
      </c>
      <c r="F133" s="81">
        <v>25.982036590576168</v>
      </c>
      <c r="L133" s="68">
        <v>-2.8E-3</v>
      </c>
      <c r="M133" s="68">
        <v>-1.4E-3</v>
      </c>
      <c r="N133" s="68">
        <v>-4.7999999999999996E-3</v>
      </c>
      <c r="O133" s="68">
        <v>4.0099999999999997E-2</v>
      </c>
      <c r="P133" s="68">
        <v>0</v>
      </c>
      <c r="Q133" s="15">
        <f t="shared" si="12"/>
        <v>-2.8E-3</v>
      </c>
      <c r="R133" s="68">
        <f t="shared" si="7"/>
        <v>43321426420.042969</v>
      </c>
      <c r="S133" s="68">
        <f t="shared" si="8"/>
        <v>23258642550.117188</v>
      </c>
      <c r="T133" s="68">
        <f t="shared" si="9"/>
        <v>0</v>
      </c>
      <c r="U133" s="68">
        <f t="shared" si="10"/>
        <v>57814836127.989265</v>
      </c>
      <c r="V133" s="68">
        <f t="shared" si="13"/>
        <v>8579917825.2667227</v>
      </c>
      <c r="W133" s="68">
        <f t="shared" si="11"/>
        <v>132974822923.41614</v>
      </c>
    </row>
    <row r="134" spans="1:23" x14ac:dyDescent="0.25">
      <c r="A134" s="78">
        <v>40878</v>
      </c>
      <c r="B134" s="68">
        <v>9.8823108673095703</v>
      </c>
      <c r="C134" s="68">
        <v>34.856483459472663</v>
      </c>
      <c r="D134" s="68"/>
      <c r="E134" s="99">
        <v>36.632438659667969</v>
      </c>
      <c r="F134" s="81">
        <v>25.39262771606445</v>
      </c>
      <c r="L134" s="68">
        <v>7.4000000000000003E-3</v>
      </c>
      <c r="M134" s="68">
        <v>-6.6E-3</v>
      </c>
      <c r="N134" s="68">
        <v>1.6799999999999999E-2</v>
      </c>
      <c r="O134" s="68">
        <v>1.9800000000000002E-2</v>
      </c>
      <c r="P134" s="68">
        <v>0</v>
      </c>
      <c r="Q134" s="15">
        <f t="shared" si="12"/>
        <v>7.4000000000000003E-3</v>
      </c>
      <c r="R134" s="68">
        <f t="shared" si="7"/>
        <v>45308816054.279297</v>
      </c>
      <c r="S134" s="68">
        <f t="shared" si="8"/>
        <v>20903432015.238285</v>
      </c>
      <c r="T134" s="68">
        <f t="shared" si="9"/>
        <v>0</v>
      </c>
      <c r="U134" s="68">
        <f t="shared" si="10"/>
        <v>55501443247.233398</v>
      </c>
      <c r="V134" s="68">
        <f t="shared" si="13"/>
        <v>8385280284.3963614</v>
      </c>
      <c r="W134" s="68">
        <f t="shared" si="11"/>
        <v>130098971601.14734</v>
      </c>
    </row>
    <row r="135" spans="1:23" x14ac:dyDescent="0.25">
      <c r="A135" s="78">
        <v>40909</v>
      </c>
      <c r="B135" s="68">
        <v>11.131307601928709</v>
      </c>
      <c r="C135" s="68">
        <v>38.440151214599609</v>
      </c>
      <c r="D135" s="68"/>
      <c r="E135" s="99">
        <v>39.268722534179688</v>
      </c>
      <c r="F135" s="81">
        <v>28.104135513305661</v>
      </c>
      <c r="L135" s="68">
        <v>5.0500000000000003E-2</v>
      </c>
      <c r="M135" s="68">
        <v>2.1000000000000001E-2</v>
      </c>
      <c r="N135" s="68">
        <v>-9.0000000000000011E-3</v>
      </c>
      <c r="O135" s="68">
        <v>-7.9399999999999998E-2</v>
      </c>
      <c r="P135" s="68">
        <v>0</v>
      </c>
      <c r="Q135" s="15">
        <f t="shared" si="12"/>
        <v>5.0500000000000003E-2</v>
      </c>
      <c r="R135" s="68">
        <f t="shared" si="7"/>
        <v>51035266482.837883</v>
      </c>
      <c r="S135" s="68">
        <f t="shared" si="8"/>
        <v>23052557453.310547</v>
      </c>
      <c r="T135" s="68">
        <f t="shared" si="9"/>
        <v>0</v>
      </c>
      <c r="U135" s="68">
        <f t="shared" si="10"/>
        <v>59495650709.208984</v>
      </c>
      <c r="V135" s="68">
        <f t="shared" si="13"/>
        <v>9280687925.0482769</v>
      </c>
      <c r="W135" s="68">
        <f t="shared" si="11"/>
        <v>142864162570.4057</v>
      </c>
    </row>
    <row r="136" spans="1:23" x14ac:dyDescent="0.25">
      <c r="A136" s="78">
        <v>40940</v>
      </c>
      <c r="B136" s="68">
        <v>12.316469192504879</v>
      </c>
      <c r="C136" s="68">
        <v>37.639625549316413</v>
      </c>
      <c r="D136" s="68"/>
      <c r="E136" s="99">
        <v>42.035343170166023</v>
      </c>
      <c r="F136" s="81">
        <v>30.123355865478519</v>
      </c>
      <c r="L136" s="68">
        <v>4.4200000000000003E-2</v>
      </c>
      <c r="M136" s="68">
        <v>-1.84E-2</v>
      </c>
      <c r="N136" s="68">
        <v>4.5999999999999999E-3</v>
      </c>
      <c r="O136" s="68">
        <v>-2.8E-3</v>
      </c>
      <c r="P136" s="68">
        <v>0</v>
      </c>
      <c r="Q136" s="15">
        <f t="shared" si="12"/>
        <v>4.4200000000000003E-2</v>
      </c>
      <c r="R136" s="68">
        <f t="shared" ref="R136:R199" si="14">+B136*$B$1</f>
        <v>56469042977.326157</v>
      </c>
      <c r="S136" s="68">
        <f t="shared" ref="S136:S199" si="15">+C136*$C$1</f>
        <v>22572482237.457035</v>
      </c>
      <c r="T136" s="68">
        <f t="shared" ref="T136:T199" si="16">+D136*$D$1</f>
        <v>0</v>
      </c>
      <c r="U136" s="68">
        <f t="shared" ref="U136:U199" si="17">+E136*$E$1</f>
        <v>63687330101.383308</v>
      </c>
      <c r="V136" s="68">
        <f t="shared" si="13"/>
        <v>9947484949.6907978</v>
      </c>
      <c r="W136" s="68">
        <f t="shared" ref="W136:W199" si="18">+SUM(R136:V136)</f>
        <v>152676340265.8573</v>
      </c>
    </row>
    <row r="137" spans="1:23" x14ac:dyDescent="0.25">
      <c r="A137" s="78">
        <v>40969</v>
      </c>
      <c r="B137" s="68">
        <v>12.56774234771729</v>
      </c>
      <c r="C137" s="68">
        <v>39.343544006347663</v>
      </c>
      <c r="D137" s="68"/>
      <c r="E137" s="99">
        <v>41.806316375732422</v>
      </c>
      <c r="F137" s="81">
        <v>30.439950942993161</v>
      </c>
      <c r="L137" s="68">
        <v>3.1099999999999999E-2</v>
      </c>
      <c r="M137" s="68">
        <v>-6.7999999999999996E-3</v>
      </c>
      <c r="N137" s="68">
        <v>1.21E-2</v>
      </c>
      <c r="O137" s="68">
        <v>1.5100000000000001E-2</v>
      </c>
      <c r="P137" s="68">
        <v>0</v>
      </c>
      <c r="Q137" s="15">
        <f t="shared" ref="Q137:Q200" si="19">L137+P137</f>
        <v>3.1099999999999999E-2</v>
      </c>
      <c r="R137" s="68">
        <f t="shared" si="14"/>
        <v>57621090238.514671</v>
      </c>
      <c r="S137" s="68">
        <f t="shared" si="15"/>
        <v>23594322081.613285</v>
      </c>
      <c r="T137" s="68">
        <f t="shared" si="16"/>
        <v>0</v>
      </c>
      <c r="U137" s="68">
        <f t="shared" si="17"/>
        <v>63340333884.411621</v>
      </c>
      <c r="V137" s="68">
        <f t="shared" ref="V137:V200" si="20">+F137*$F$1</f>
        <v>10052032556.630308</v>
      </c>
      <c r="W137" s="68">
        <f t="shared" si="18"/>
        <v>154607778761.16989</v>
      </c>
    </row>
    <row r="138" spans="1:23" x14ac:dyDescent="0.25">
      <c r="A138" s="78">
        <v>41000</v>
      </c>
      <c r="B138" s="68">
        <v>12.710128784179689</v>
      </c>
      <c r="C138" s="68">
        <v>39.614978790283203</v>
      </c>
      <c r="D138" s="68"/>
      <c r="E138" s="99">
        <v>41.151050567626953</v>
      </c>
      <c r="F138" s="81">
        <v>30.19974517822266</v>
      </c>
      <c r="L138" s="68">
        <v>-8.5000000000000006E-3</v>
      </c>
      <c r="M138" s="68">
        <v>-3.8999999999999998E-3</v>
      </c>
      <c r="N138" s="68">
        <v>-7.7000000000000002E-3</v>
      </c>
      <c r="O138" s="68">
        <v>3.8300000000000001E-2</v>
      </c>
      <c r="P138" s="68">
        <v>0</v>
      </c>
      <c r="Q138" s="15">
        <f t="shared" si="19"/>
        <v>-8.5000000000000006E-3</v>
      </c>
      <c r="R138" s="68">
        <f t="shared" si="14"/>
        <v>58273909295.203133</v>
      </c>
      <c r="S138" s="68">
        <f t="shared" si="15"/>
        <v>23757101512.853516</v>
      </c>
      <c r="T138" s="68">
        <f t="shared" si="16"/>
        <v>0</v>
      </c>
      <c r="U138" s="68">
        <f t="shared" si="17"/>
        <v>62347547179.756348</v>
      </c>
      <c r="V138" s="68">
        <f t="shared" si="20"/>
        <v>9972710609.8806171</v>
      </c>
      <c r="W138" s="68">
        <f t="shared" si="18"/>
        <v>154351268597.6936</v>
      </c>
    </row>
    <row r="139" spans="1:23" x14ac:dyDescent="0.25">
      <c r="A139" s="78">
        <v>41030</v>
      </c>
      <c r="B139" s="68">
        <v>12.17319393157959</v>
      </c>
      <c r="C139" s="68">
        <v>35.264415740966797</v>
      </c>
      <c r="D139" s="68"/>
      <c r="E139" s="99">
        <v>37.355510711669922</v>
      </c>
      <c r="F139" s="81">
        <v>26.025129318237301</v>
      </c>
      <c r="L139" s="68">
        <v>-6.1899999999999997E-2</v>
      </c>
      <c r="M139" s="68">
        <v>1.6000000000000001E-3</v>
      </c>
      <c r="N139" s="68">
        <v>-1.04E-2</v>
      </c>
      <c r="O139" s="68">
        <v>6.6299999999999998E-2</v>
      </c>
      <c r="P139" s="68">
        <v>1E-4</v>
      </c>
      <c r="Q139" s="15">
        <f t="shared" si="19"/>
        <v>-6.1799999999999994E-2</v>
      </c>
      <c r="R139" s="68">
        <f t="shared" si="14"/>
        <v>55812148802.516602</v>
      </c>
      <c r="S139" s="68">
        <f t="shared" si="15"/>
        <v>21148068991.396484</v>
      </c>
      <c r="T139" s="68">
        <f t="shared" si="16"/>
        <v>0</v>
      </c>
      <c r="U139" s="68">
        <f t="shared" si="17"/>
        <v>56596962517.208496</v>
      </c>
      <c r="V139" s="68">
        <f t="shared" si="20"/>
        <v>8594148120.9138775</v>
      </c>
      <c r="W139" s="68">
        <f t="shared" si="18"/>
        <v>142151328432.03546</v>
      </c>
    </row>
    <row r="140" spans="1:23" x14ac:dyDescent="0.25">
      <c r="A140" s="78">
        <v>41061</v>
      </c>
      <c r="B140" s="68">
        <v>13.461677551269529</v>
      </c>
      <c r="C140" s="68">
        <v>35.409278869628913</v>
      </c>
      <c r="D140" s="68"/>
      <c r="E140" s="99">
        <v>38.312694549560547</v>
      </c>
      <c r="F140" s="81">
        <v>26.603267669677731</v>
      </c>
      <c r="L140" s="68">
        <v>3.8899999999999997E-2</v>
      </c>
      <c r="M140" s="68">
        <v>7.8000000000000014E-3</v>
      </c>
      <c r="N140" s="68">
        <v>5.7999999999999996E-3</v>
      </c>
      <c r="O140" s="68">
        <v>-7.6E-3</v>
      </c>
      <c r="P140" s="68">
        <v>0</v>
      </c>
      <c r="Q140" s="15">
        <f t="shared" si="19"/>
        <v>3.8899999999999997E-2</v>
      </c>
      <c r="R140" s="68">
        <f t="shared" si="14"/>
        <v>61719640288.80468</v>
      </c>
      <c r="S140" s="68">
        <f t="shared" si="15"/>
        <v>21234943405.019535</v>
      </c>
      <c r="T140" s="68">
        <f t="shared" si="16"/>
        <v>0</v>
      </c>
      <c r="U140" s="68">
        <f t="shared" si="17"/>
        <v>58047182224.103027</v>
      </c>
      <c r="V140" s="68">
        <f t="shared" si="20"/>
        <v>8785063853.3931866</v>
      </c>
      <c r="W140" s="68">
        <f t="shared" si="18"/>
        <v>149786829771.32043</v>
      </c>
    </row>
    <row r="141" spans="1:23" x14ac:dyDescent="0.25">
      <c r="A141" s="78">
        <v>41091</v>
      </c>
      <c r="B141" s="68">
        <v>13.77825260162354</v>
      </c>
      <c r="C141" s="68">
        <v>36.313896179199219</v>
      </c>
      <c r="D141" s="68"/>
      <c r="E141" s="99">
        <v>37.759780883789063</v>
      </c>
      <c r="F141" s="81">
        <v>27.520330429077148</v>
      </c>
      <c r="L141" s="68">
        <v>7.9000000000000008E-3</v>
      </c>
      <c r="M141" s="68">
        <v>-2.6200000000000001E-2</v>
      </c>
      <c r="N141" s="68">
        <v>-5.0000000000000001E-4</v>
      </c>
      <c r="O141" s="68">
        <v>3.1E-2</v>
      </c>
      <c r="P141" s="68">
        <v>0</v>
      </c>
      <c r="Q141" s="15">
        <f t="shared" si="19"/>
        <v>7.9000000000000008E-3</v>
      </c>
      <c r="R141" s="68">
        <f t="shared" si="14"/>
        <v>63171086303.452171</v>
      </c>
      <c r="S141" s="68">
        <f t="shared" si="15"/>
        <v>21777442376.621094</v>
      </c>
      <c r="T141" s="68">
        <f t="shared" si="16"/>
        <v>0</v>
      </c>
      <c r="U141" s="68">
        <f t="shared" si="17"/>
        <v>57209468231.689453</v>
      </c>
      <c r="V141" s="68">
        <f t="shared" si="20"/>
        <v>9087900895.7793579</v>
      </c>
      <c r="W141" s="68">
        <f t="shared" si="18"/>
        <v>151245897807.54208</v>
      </c>
    </row>
    <row r="142" spans="1:23" x14ac:dyDescent="0.25">
      <c r="A142" s="78">
        <v>41122</v>
      </c>
      <c r="B142" s="68">
        <v>14.193081855773929</v>
      </c>
      <c r="C142" s="68">
        <v>38.556442260742188</v>
      </c>
      <c r="D142" s="68"/>
      <c r="E142" s="99">
        <v>40.5040283203125</v>
      </c>
      <c r="F142" s="81">
        <v>29.32113075256348</v>
      </c>
      <c r="L142" s="68">
        <v>2.5499999999999998E-2</v>
      </c>
      <c r="M142" s="68">
        <v>4.6999999999999993E-3</v>
      </c>
      <c r="N142" s="68">
        <v>1.12E-2</v>
      </c>
      <c r="O142" s="68">
        <v>-2.47E-2</v>
      </c>
      <c r="P142" s="68">
        <v>1E-4</v>
      </c>
      <c r="Q142" s="15">
        <f t="shared" si="19"/>
        <v>2.5599999999999998E-2</v>
      </c>
      <c r="R142" s="68">
        <f t="shared" si="14"/>
        <v>65073012140.698257</v>
      </c>
      <c r="S142" s="68">
        <f t="shared" si="15"/>
        <v>23122297189.960938</v>
      </c>
      <c r="T142" s="68">
        <f t="shared" si="16"/>
        <v>0</v>
      </c>
      <c r="U142" s="68">
        <f t="shared" si="17"/>
        <v>61367250212.015625</v>
      </c>
      <c r="V142" s="68">
        <f t="shared" si="20"/>
        <v>9682570168.1962299</v>
      </c>
      <c r="W142" s="68">
        <f t="shared" si="18"/>
        <v>159245129710.87103</v>
      </c>
    </row>
    <row r="143" spans="1:23" x14ac:dyDescent="0.25">
      <c r="A143" s="78">
        <v>41153</v>
      </c>
      <c r="B143" s="68">
        <v>15.12856483459473</v>
      </c>
      <c r="C143" s="68">
        <v>36.979484558105469</v>
      </c>
      <c r="D143" s="68"/>
      <c r="E143" s="99">
        <v>39.987766265869141</v>
      </c>
      <c r="F143" s="81">
        <v>28.525079727172852</v>
      </c>
      <c r="L143" s="68">
        <v>2.7300000000000001E-2</v>
      </c>
      <c r="M143" s="68">
        <v>4.8999999999999998E-3</v>
      </c>
      <c r="N143" s="68">
        <v>1.5599999999999999E-2</v>
      </c>
      <c r="O143" s="68">
        <v>-1.06E-2</v>
      </c>
      <c r="P143" s="68">
        <v>1E-4</v>
      </c>
      <c r="Q143" s="15">
        <f t="shared" si="19"/>
        <v>2.7400000000000001E-2</v>
      </c>
      <c r="R143" s="68">
        <f t="shared" si="14"/>
        <v>69362052100.92775</v>
      </c>
      <c r="S143" s="68">
        <f t="shared" si="15"/>
        <v>22176595706.152344</v>
      </c>
      <c r="T143" s="68">
        <f t="shared" si="16"/>
        <v>0</v>
      </c>
      <c r="U143" s="68">
        <f t="shared" si="17"/>
        <v>60585066711.168457</v>
      </c>
      <c r="V143" s="68">
        <f t="shared" si="20"/>
        <v>9419694224.7050171</v>
      </c>
      <c r="W143" s="68">
        <f t="shared" si="18"/>
        <v>161543408742.95355</v>
      </c>
    </row>
    <row r="144" spans="1:23" x14ac:dyDescent="0.25">
      <c r="A144" s="78">
        <v>41183</v>
      </c>
      <c r="B144" s="68">
        <v>15.88625431060791</v>
      </c>
      <c r="C144" s="68">
        <v>37.102058410644531</v>
      </c>
      <c r="D144" s="68"/>
      <c r="E144" s="99">
        <v>39.921367645263672</v>
      </c>
      <c r="F144" s="81">
        <v>26.990219116210941</v>
      </c>
      <c r="L144" s="68">
        <v>-1.7600000000000001E-2</v>
      </c>
      <c r="M144" s="68">
        <v>-1.09E-2</v>
      </c>
      <c r="N144" s="68">
        <v>3.61E-2</v>
      </c>
      <c r="O144" s="68">
        <v>8.0000000000000004E-4</v>
      </c>
      <c r="P144" s="68">
        <v>1E-4</v>
      </c>
      <c r="Q144" s="15">
        <f t="shared" si="19"/>
        <v>-1.7500000000000002E-2</v>
      </c>
      <c r="R144" s="68">
        <f t="shared" si="14"/>
        <v>72835937263.608398</v>
      </c>
      <c r="S144" s="68">
        <f t="shared" si="15"/>
        <v>22250103241.597656</v>
      </c>
      <c r="T144" s="68">
        <f t="shared" si="16"/>
        <v>0</v>
      </c>
      <c r="U144" s="68">
        <f t="shared" si="17"/>
        <v>60484466821.888184</v>
      </c>
      <c r="V144" s="68">
        <f t="shared" si="20"/>
        <v>8912844891.7290058</v>
      </c>
      <c r="W144" s="68">
        <f t="shared" si="18"/>
        <v>164483352218.82324</v>
      </c>
    </row>
    <row r="145" spans="1:23" x14ac:dyDescent="0.25">
      <c r="A145" s="78">
        <v>41214</v>
      </c>
      <c r="B145" s="68">
        <v>15.818717002868651</v>
      </c>
      <c r="C145" s="68">
        <v>38.481040954589837</v>
      </c>
      <c r="D145" s="68"/>
      <c r="E145" s="99">
        <v>40.9173583984375</v>
      </c>
      <c r="F145" s="81">
        <v>29.514776229858398</v>
      </c>
      <c r="L145" s="68">
        <v>7.8000000000000014E-3</v>
      </c>
      <c r="M145" s="68">
        <v>5.3E-3</v>
      </c>
      <c r="N145" s="68">
        <v>-8.3000000000000001E-3</v>
      </c>
      <c r="O145" s="68">
        <v>4.0000000000000001E-3</v>
      </c>
      <c r="P145" s="68">
        <v>1E-4</v>
      </c>
      <c r="Q145" s="15">
        <f t="shared" si="19"/>
        <v>7.9000000000000008E-3</v>
      </c>
      <c r="R145" s="68">
        <f t="shared" si="14"/>
        <v>72526289500.625961</v>
      </c>
      <c r="S145" s="68">
        <f t="shared" si="15"/>
        <v>23077079029.074215</v>
      </c>
      <c r="T145" s="68">
        <f t="shared" si="16"/>
        <v>0</v>
      </c>
      <c r="U145" s="68">
        <f t="shared" si="17"/>
        <v>61993482499.921875</v>
      </c>
      <c r="V145" s="68">
        <f t="shared" si="20"/>
        <v>9746516744.3867798</v>
      </c>
      <c r="W145" s="68">
        <f t="shared" si="18"/>
        <v>167343367774.00885</v>
      </c>
    </row>
    <row r="146" spans="1:23" x14ac:dyDescent="0.25">
      <c r="A146" s="78">
        <v>41244</v>
      </c>
      <c r="B146" s="68">
        <v>15.88675689697266</v>
      </c>
      <c r="C146" s="68">
        <v>40.908531188964837</v>
      </c>
      <c r="D146" s="68"/>
      <c r="E146" s="99">
        <v>42.180889129638672</v>
      </c>
      <c r="F146" s="81">
        <v>31.32314491271973</v>
      </c>
      <c r="L146" s="68">
        <v>1.18E-2</v>
      </c>
      <c r="M146" s="68">
        <v>1.4500000000000001E-2</v>
      </c>
      <c r="N146" s="68">
        <v>3.5299999999999998E-2</v>
      </c>
      <c r="O146" s="68">
        <v>-2.9499999999999998E-2</v>
      </c>
      <c r="P146" s="68">
        <v>1E-4</v>
      </c>
      <c r="Q146" s="15">
        <f t="shared" si="19"/>
        <v>1.1899999999999999E-2</v>
      </c>
      <c r="R146" s="68">
        <f t="shared" si="14"/>
        <v>72838241541.773453</v>
      </c>
      <c r="S146" s="68">
        <f t="shared" si="15"/>
        <v>24532844844.949215</v>
      </c>
      <c r="T146" s="68">
        <f t="shared" si="16"/>
        <v>0</v>
      </c>
      <c r="U146" s="68">
        <f t="shared" si="17"/>
        <v>63907845336.106934</v>
      </c>
      <c r="V146" s="68">
        <f t="shared" si="20"/>
        <v>10343685278.217714</v>
      </c>
      <c r="W146" s="68">
        <f t="shared" si="18"/>
        <v>171622617001.0473</v>
      </c>
    </row>
    <row r="147" spans="1:23" x14ac:dyDescent="0.25">
      <c r="A147" s="78">
        <v>41275</v>
      </c>
      <c r="B147" s="68">
        <v>16.264596939086911</v>
      </c>
      <c r="C147" s="68">
        <v>44.222316741943359</v>
      </c>
      <c r="D147" s="68"/>
      <c r="E147" s="99">
        <v>45.040599822998047</v>
      </c>
      <c r="F147" s="81">
        <v>32.808292388916023</v>
      </c>
      <c r="L147" s="68">
        <v>5.57E-2</v>
      </c>
      <c r="M147" s="68">
        <v>3.5999999999999999E-3</v>
      </c>
      <c r="N147" s="68">
        <v>9.7999999999999997E-3</v>
      </c>
      <c r="O147" s="68">
        <v>-1.9E-2</v>
      </c>
      <c r="P147" s="68">
        <v>0</v>
      </c>
      <c r="Q147" s="15">
        <f t="shared" si="19"/>
        <v>5.57E-2</v>
      </c>
      <c r="R147" s="68">
        <f t="shared" si="14"/>
        <v>74570577753.005844</v>
      </c>
      <c r="S147" s="68">
        <f t="shared" si="15"/>
        <v>26520121935.029297</v>
      </c>
      <c r="T147" s="68">
        <f t="shared" si="16"/>
        <v>0</v>
      </c>
      <c r="U147" s="68">
        <f t="shared" si="17"/>
        <v>68240564547.774902</v>
      </c>
      <c r="V147" s="68">
        <f t="shared" si="20"/>
        <v>10834118091.663454</v>
      </c>
      <c r="W147" s="68">
        <f t="shared" si="18"/>
        <v>180165382327.47351</v>
      </c>
    </row>
    <row r="148" spans="1:23" x14ac:dyDescent="0.25">
      <c r="A148" s="78">
        <v>41306</v>
      </c>
      <c r="B148" s="68">
        <v>16.994964599609379</v>
      </c>
      <c r="C148" s="68">
        <v>43.797466278076172</v>
      </c>
      <c r="D148" s="68"/>
      <c r="E148" s="99">
        <v>46.573322296142578</v>
      </c>
      <c r="F148" s="81">
        <v>33.863090515136719</v>
      </c>
      <c r="L148" s="68">
        <v>1.29E-2</v>
      </c>
      <c r="M148" s="68">
        <v>-4.1999999999999997E-3</v>
      </c>
      <c r="N148" s="68">
        <v>1.2999999999999999E-3</v>
      </c>
      <c r="O148" s="68">
        <v>1.3100000000000001E-2</v>
      </c>
      <c r="P148" s="68">
        <v>0</v>
      </c>
      <c r="Q148" s="15">
        <f t="shared" si="19"/>
        <v>1.29E-2</v>
      </c>
      <c r="R148" s="68">
        <f t="shared" si="14"/>
        <v>77919196757.906265</v>
      </c>
      <c r="S148" s="68">
        <f t="shared" si="15"/>
        <v>26265339125.443359</v>
      </c>
      <c r="T148" s="68">
        <f t="shared" si="16"/>
        <v>0</v>
      </c>
      <c r="U148" s="68">
        <f t="shared" si="17"/>
        <v>70562777113.182129</v>
      </c>
      <c r="V148" s="68">
        <f t="shared" si="20"/>
        <v>11182438794.456299</v>
      </c>
      <c r="W148" s="68">
        <f t="shared" si="18"/>
        <v>185929751790.98804</v>
      </c>
    </row>
    <row r="149" spans="1:23" x14ac:dyDescent="0.25">
      <c r="A149" s="78">
        <v>41334</v>
      </c>
      <c r="B149" s="68">
        <v>17.93034553527832</v>
      </c>
      <c r="C149" s="68">
        <v>43.463138580322273</v>
      </c>
      <c r="D149" s="68"/>
      <c r="E149" s="99">
        <v>48.342052459716797</v>
      </c>
      <c r="F149" s="81">
        <v>35.569664001464837</v>
      </c>
      <c r="L149" s="68">
        <v>4.0300000000000002E-2</v>
      </c>
      <c r="M149" s="68">
        <v>7.4999999999999997E-3</v>
      </c>
      <c r="N149" s="68">
        <v>-2.3E-3</v>
      </c>
      <c r="O149" s="68">
        <v>1.9599999999999999E-2</v>
      </c>
      <c r="P149" s="68">
        <v>0</v>
      </c>
      <c r="Q149" s="15">
        <f t="shared" si="19"/>
        <v>4.0300000000000002E-2</v>
      </c>
      <c r="R149" s="68">
        <f t="shared" si="14"/>
        <v>82207768866.591797</v>
      </c>
      <c r="S149" s="68">
        <f t="shared" si="15"/>
        <v>26064842815.798832</v>
      </c>
      <c r="T149" s="68">
        <f t="shared" si="16"/>
        <v>0</v>
      </c>
      <c r="U149" s="68">
        <f t="shared" si="17"/>
        <v>73242562581.61084</v>
      </c>
      <c r="V149" s="68">
        <f t="shared" si="20"/>
        <v>11745992010.326414</v>
      </c>
      <c r="W149" s="68">
        <f t="shared" si="18"/>
        <v>193261166274.32788</v>
      </c>
    </row>
    <row r="150" spans="1:23" x14ac:dyDescent="0.25">
      <c r="A150" s="78">
        <v>41365</v>
      </c>
      <c r="B150" s="68">
        <v>17.639913558959961</v>
      </c>
      <c r="C150" s="68">
        <v>43.18310546875</v>
      </c>
      <c r="D150" s="68"/>
      <c r="E150" s="99">
        <v>47.234783172607422</v>
      </c>
      <c r="F150" s="81">
        <v>36.943931579589837</v>
      </c>
      <c r="L150" s="68">
        <v>1.55E-2</v>
      </c>
      <c r="M150" s="68">
        <v>-2.4E-2</v>
      </c>
      <c r="N150" s="68">
        <v>5.3E-3</v>
      </c>
      <c r="O150" s="68">
        <v>2.7000000000000001E-3</v>
      </c>
      <c r="P150" s="68">
        <v>0</v>
      </c>
      <c r="Q150" s="15">
        <f t="shared" si="19"/>
        <v>1.55E-2</v>
      </c>
      <c r="R150" s="68">
        <f t="shared" si="14"/>
        <v>80876184668.525391</v>
      </c>
      <c r="S150" s="68">
        <f t="shared" si="15"/>
        <v>25896906967.75</v>
      </c>
      <c r="T150" s="68">
        <f t="shared" si="16"/>
        <v>0</v>
      </c>
      <c r="U150" s="68">
        <f t="shared" si="17"/>
        <v>71564949904.255371</v>
      </c>
      <c r="V150" s="68">
        <f t="shared" si="20"/>
        <v>12199809510.318602</v>
      </c>
      <c r="W150" s="68">
        <f t="shared" si="18"/>
        <v>190537851050.84937</v>
      </c>
    </row>
    <row r="151" spans="1:23" x14ac:dyDescent="0.25">
      <c r="A151" s="78">
        <v>41395</v>
      </c>
      <c r="B151" s="68">
        <v>17.237335205078121</v>
      </c>
      <c r="C151" s="68">
        <v>44.700065612792969</v>
      </c>
      <c r="D151" s="68"/>
      <c r="E151" s="99">
        <v>49.102664947509773</v>
      </c>
      <c r="F151" s="81">
        <v>37.656513214111328</v>
      </c>
      <c r="L151" s="68">
        <v>2.8000000000000001E-2</v>
      </c>
      <c r="M151" s="68">
        <v>1.66E-2</v>
      </c>
      <c r="N151" s="68">
        <v>2.6100000000000002E-2</v>
      </c>
      <c r="O151" s="68">
        <v>-1.7399999999999999E-2</v>
      </c>
      <c r="P151" s="68">
        <v>0</v>
      </c>
      <c r="Q151" s="15">
        <f t="shared" si="19"/>
        <v>2.8000000000000001E-2</v>
      </c>
      <c r="R151" s="68">
        <f t="shared" si="14"/>
        <v>79030427251.218735</v>
      </c>
      <c r="S151" s="68">
        <f t="shared" si="15"/>
        <v>26806627917.589844</v>
      </c>
      <c r="T151" s="68">
        <f t="shared" si="16"/>
        <v>0</v>
      </c>
      <c r="U151" s="68">
        <f t="shared" si="17"/>
        <v>74394958992.250504</v>
      </c>
      <c r="V151" s="68">
        <f t="shared" si="20"/>
        <v>12435121774.877808</v>
      </c>
      <c r="W151" s="68">
        <f t="shared" si="18"/>
        <v>192667135935.93689</v>
      </c>
    </row>
    <row r="152" spans="1:23" x14ac:dyDescent="0.25">
      <c r="A152" s="78">
        <v>41426</v>
      </c>
      <c r="B152" s="68">
        <v>17.91533088684082</v>
      </c>
      <c r="C152" s="68">
        <v>42.725406646728523</v>
      </c>
      <c r="D152" s="68"/>
      <c r="E152" s="99">
        <v>48.35821533203125</v>
      </c>
      <c r="F152" s="81">
        <v>38.846126556396477</v>
      </c>
      <c r="L152" s="68">
        <v>-1.2E-2</v>
      </c>
      <c r="M152" s="68">
        <v>1.1599999999999999E-2</v>
      </c>
      <c r="N152" s="68">
        <v>-8.9999999999999998E-4</v>
      </c>
      <c r="O152" s="68">
        <v>5.7999999999999996E-3</v>
      </c>
      <c r="P152" s="68">
        <v>0</v>
      </c>
      <c r="Q152" s="15">
        <f t="shared" si="19"/>
        <v>-1.2E-2</v>
      </c>
      <c r="R152" s="68">
        <f t="shared" si="14"/>
        <v>82138929102.966797</v>
      </c>
      <c r="S152" s="68">
        <f t="shared" si="15"/>
        <v>25622424998.830082</v>
      </c>
      <c r="T152" s="68">
        <f t="shared" si="16"/>
        <v>0</v>
      </c>
      <c r="U152" s="68">
        <f t="shared" si="17"/>
        <v>73267050788.601563</v>
      </c>
      <c r="V152" s="68">
        <f t="shared" si="20"/>
        <v>12827961831.317015</v>
      </c>
      <c r="W152" s="68">
        <f t="shared" si="18"/>
        <v>193856366721.71545</v>
      </c>
    </row>
    <row r="153" spans="1:23" x14ac:dyDescent="0.25">
      <c r="A153" s="78">
        <v>41456</v>
      </c>
      <c r="B153" s="68">
        <v>19.344266891479489</v>
      </c>
      <c r="C153" s="68">
        <v>48.075874328613281</v>
      </c>
      <c r="D153" s="68"/>
      <c r="E153" s="99">
        <v>54.929805755615227</v>
      </c>
      <c r="F153" s="81">
        <v>43.537681579589837</v>
      </c>
      <c r="L153" s="68">
        <v>5.6500000000000002E-2</v>
      </c>
      <c r="M153" s="68">
        <v>1.8599999999999998E-2</v>
      </c>
      <c r="N153" s="68">
        <v>5.6000000000000008E-3</v>
      </c>
      <c r="O153" s="68">
        <v>1.78E-2</v>
      </c>
      <c r="P153" s="68">
        <v>0</v>
      </c>
      <c r="Q153" s="15">
        <f t="shared" si="19"/>
        <v>5.6500000000000002E-2</v>
      </c>
      <c r="R153" s="68">
        <f t="shared" si="14"/>
        <v>88690372328.830063</v>
      </c>
      <c r="S153" s="68">
        <f t="shared" si="15"/>
        <v>28831100296.441406</v>
      </c>
      <c r="T153" s="68">
        <f t="shared" si="16"/>
        <v>0</v>
      </c>
      <c r="U153" s="68">
        <f t="shared" si="17"/>
        <v>83223602038.905746</v>
      </c>
      <c r="V153" s="68">
        <f t="shared" si="20"/>
        <v>14377230551.318602</v>
      </c>
      <c r="W153" s="68">
        <f t="shared" si="18"/>
        <v>215122305215.49582</v>
      </c>
    </row>
    <row r="154" spans="1:23" x14ac:dyDescent="0.25">
      <c r="A154" s="78">
        <v>41487</v>
      </c>
      <c r="B154" s="68">
        <v>18.145975112915039</v>
      </c>
      <c r="C154" s="68">
        <v>47.292503356933587</v>
      </c>
      <c r="D154" s="68"/>
      <c r="E154" s="99">
        <v>52.083671569824219</v>
      </c>
      <c r="F154" s="81">
        <v>41.797538757324219</v>
      </c>
      <c r="L154" s="68">
        <v>-2.7099999999999999E-2</v>
      </c>
      <c r="M154" s="68">
        <v>2.8999999999999998E-3</v>
      </c>
      <c r="N154" s="68">
        <v>-2.6599999999999999E-2</v>
      </c>
      <c r="O154" s="68">
        <v>2.0000000000000001E-4</v>
      </c>
      <c r="P154" s="68">
        <v>0</v>
      </c>
      <c r="Q154" s="15">
        <f t="shared" si="19"/>
        <v>-2.7099999999999999E-2</v>
      </c>
      <c r="R154" s="68">
        <f t="shared" si="14"/>
        <v>83196396020.724609</v>
      </c>
      <c r="S154" s="68">
        <f t="shared" si="15"/>
        <v>28361312749.792965</v>
      </c>
      <c r="T154" s="68">
        <f t="shared" si="16"/>
        <v>0</v>
      </c>
      <c r="U154" s="68">
        <f t="shared" si="17"/>
        <v>78911452458.741211</v>
      </c>
      <c r="V154" s="68">
        <f t="shared" si="20"/>
        <v>13802591901.75708</v>
      </c>
      <c r="W154" s="68">
        <f t="shared" si="18"/>
        <v>204271753131.01587</v>
      </c>
    </row>
    <row r="155" spans="1:23" x14ac:dyDescent="0.25">
      <c r="A155" s="78">
        <v>41518</v>
      </c>
      <c r="B155" s="68">
        <v>19.45228385925293</v>
      </c>
      <c r="C155" s="68">
        <v>51.019687652587891</v>
      </c>
      <c r="D155" s="68"/>
      <c r="E155" s="99">
        <v>56.382976531982422</v>
      </c>
      <c r="F155" s="81">
        <v>44.396873474121087</v>
      </c>
      <c r="L155" s="68">
        <v>3.7699999999999997E-2</v>
      </c>
      <c r="M155" s="68">
        <v>2.8899999999999999E-2</v>
      </c>
      <c r="N155" s="68">
        <v>-1.15E-2</v>
      </c>
      <c r="O155" s="68">
        <v>2.9600000000000001E-2</v>
      </c>
      <c r="P155" s="68">
        <v>0</v>
      </c>
      <c r="Q155" s="15">
        <f t="shared" si="19"/>
        <v>3.7699999999999997E-2</v>
      </c>
      <c r="R155" s="68">
        <f t="shared" si="14"/>
        <v>89185612864.095703</v>
      </c>
      <c r="S155" s="68">
        <f t="shared" si="15"/>
        <v>30596505052.626953</v>
      </c>
      <c r="T155" s="68">
        <f t="shared" si="16"/>
        <v>0</v>
      </c>
      <c r="U155" s="68">
        <f t="shared" si="17"/>
        <v>85425286620.224121</v>
      </c>
      <c r="V155" s="68">
        <f t="shared" si="20"/>
        <v>14660957187.816648</v>
      </c>
      <c r="W155" s="68">
        <f t="shared" si="18"/>
        <v>219868361724.76343</v>
      </c>
    </row>
    <row r="156" spans="1:23" x14ac:dyDescent="0.25">
      <c r="A156" s="78">
        <v>41548</v>
      </c>
      <c r="B156" s="68">
        <v>20.611309051513668</v>
      </c>
      <c r="C156" s="68">
        <v>52.809726715087891</v>
      </c>
      <c r="D156" s="68"/>
      <c r="E156" s="99">
        <v>55.56195068359375</v>
      </c>
      <c r="F156" s="81">
        <v>44.148212432861328</v>
      </c>
      <c r="L156" s="68">
        <v>4.1799999999999997E-2</v>
      </c>
      <c r="M156" s="68">
        <v>-1.5299999999999999E-2</v>
      </c>
      <c r="N156" s="68">
        <v>1.21E-2</v>
      </c>
      <c r="O156" s="68">
        <v>1.6999999999999999E-3</v>
      </c>
      <c r="P156" s="68">
        <v>0</v>
      </c>
      <c r="Q156" s="15">
        <f t="shared" si="19"/>
        <v>4.1799999999999997E-2</v>
      </c>
      <c r="R156" s="68">
        <f t="shared" si="14"/>
        <v>94499558149.113266</v>
      </c>
      <c r="S156" s="68">
        <f t="shared" si="15"/>
        <v>31669991421.126953</v>
      </c>
      <c r="T156" s="68">
        <f t="shared" si="16"/>
        <v>0</v>
      </c>
      <c r="U156" s="68">
        <f t="shared" si="17"/>
        <v>84181358528.179688</v>
      </c>
      <c r="V156" s="68">
        <f t="shared" si="20"/>
        <v>14578843097.455933</v>
      </c>
      <c r="W156" s="68">
        <f t="shared" si="18"/>
        <v>224929751195.87585</v>
      </c>
    </row>
    <row r="157" spans="1:23" x14ac:dyDescent="0.25">
      <c r="A157" s="78">
        <v>41579</v>
      </c>
      <c r="B157" s="68">
        <v>21.594240188598629</v>
      </c>
      <c r="C157" s="68">
        <v>52.825492858886719</v>
      </c>
      <c r="D157" s="68"/>
      <c r="E157" s="99">
        <v>57.972690582275391</v>
      </c>
      <c r="F157" s="81">
        <v>45.202827453613281</v>
      </c>
      <c r="L157" s="68">
        <v>3.1300000000000001E-2</v>
      </c>
      <c r="M157" s="68">
        <v>1.1900000000000001E-2</v>
      </c>
      <c r="N157" s="68">
        <v>2.8999999999999998E-3</v>
      </c>
      <c r="O157" s="68">
        <v>4.4000000000000003E-3</v>
      </c>
      <c r="P157" s="68">
        <v>0</v>
      </c>
      <c r="Q157" s="15">
        <f t="shared" si="19"/>
        <v>3.1300000000000001E-2</v>
      </c>
      <c r="R157" s="68">
        <f t="shared" si="14"/>
        <v>99006140332.388657</v>
      </c>
      <c r="S157" s="68">
        <f t="shared" si="15"/>
        <v>31679446377.058594</v>
      </c>
      <c r="T157" s="68">
        <f t="shared" si="16"/>
        <v>0</v>
      </c>
      <c r="U157" s="68">
        <f t="shared" si="17"/>
        <v>87833846556.98877</v>
      </c>
      <c r="V157" s="68">
        <f t="shared" si="20"/>
        <v>14927103334.246826</v>
      </c>
      <c r="W157" s="68">
        <f t="shared" si="18"/>
        <v>233446536600.68286</v>
      </c>
    </row>
    <row r="158" spans="1:23" x14ac:dyDescent="0.25">
      <c r="A158" s="78">
        <v>41609</v>
      </c>
      <c r="B158" s="68">
        <v>22.50356483459473</v>
      </c>
      <c r="C158" s="68">
        <v>55.702266693115227</v>
      </c>
      <c r="D158" s="68"/>
      <c r="E158" s="99">
        <v>59.838706970214837</v>
      </c>
      <c r="F158" s="81">
        <v>47.476165771484382</v>
      </c>
      <c r="L158" s="68">
        <v>2.81E-2</v>
      </c>
      <c r="M158" s="68">
        <v>-5.8999999999999999E-3</v>
      </c>
      <c r="N158" s="68">
        <v>-5.0000000000000001E-4</v>
      </c>
      <c r="O158" s="68">
        <v>7.000000000000001E-4</v>
      </c>
      <c r="P158" s="68">
        <v>0</v>
      </c>
      <c r="Q158" s="15">
        <f t="shared" si="19"/>
        <v>2.81E-2</v>
      </c>
      <c r="R158" s="68">
        <f t="shared" si="14"/>
        <v>103175248516.92775</v>
      </c>
      <c r="S158" s="68">
        <f t="shared" si="15"/>
        <v>33404647553.388668</v>
      </c>
      <c r="T158" s="68">
        <f t="shared" si="16"/>
        <v>0</v>
      </c>
      <c r="U158" s="68">
        <f t="shared" si="17"/>
        <v>90661029415.760727</v>
      </c>
      <c r="V158" s="68">
        <f t="shared" si="20"/>
        <v>15677816462.079103</v>
      </c>
      <c r="W158" s="68">
        <f t="shared" si="18"/>
        <v>242918741948.15625</v>
      </c>
    </row>
    <row r="159" spans="1:23" x14ac:dyDescent="0.25">
      <c r="A159" s="78">
        <v>41640</v>
      </c>
      <c r="B159" s="68">
        <v>23.66654014587402</v>
      </c>
      <c r="C159" s="68">
        <v>52.336956024169922</v>
      </c>
      <c r="D159" s="68"/>
      <c r="E159" s="99">
        <v>59.954380035400391</v>
      </c>
      <c r="F159" s="81">
        <v>48.682239532470703</v>
      </c>
      <c r="L159" s="68">
        <v>-3.32E-2</v>
      </c>
      <c r="M159" s="68">
        <v>8.6999999999999994E-3</v>
      </c>
      <c r="N159" s="68">
        <v>-2.0199999999999999E-2</v>
      </c>
      <c r="O159" s="68">
        <v>1.7399999999999999E-2</v>
      </c>
      <c r="P159" s="68">
        <v>0</v>
      </c>
      <c r="Q159" s="15">
        <f t="shared" si="19"/>
        <v>-3.32E-2</v>
      </c>
      <c r="R159" s="68">
        <f t="shared" si="14"/>
        <v>108507304466.38475</v>
      </c>
      <c r="S159" s="68">
        <f t="shared" si="15"/>
        <v>31386470852.912109</v>
      </c>
      <c r="T159" s="68">
        <f t="shared" si="16"/>
        <v>0</v>
      </c>
      <c r="U159" s="68">
        <f t="shared" si="17"/>
        <v>90836284525.64502</v>
      </c>
      <c r="V159" s="68">
        <f t="shared" si="20"/>
        <v>16076092160.152222</v>
      </c>
      <c r="W159" s="68">
        <f t="shared" si="18"/>
        <v>246806152005.09412</v>
      </c>
    </row>
    <row r="160" spans="1:23" x14ac:dyDescent="0.25">
      <c r="A160" s="78">
        <v>41671</v>
      </c>
      <c r="B160" s="68">
        <v>22.466909408569339</v>
      </c>
      <c r="C160" s="68">
        <v>51.797222137451172</v>
      </c>
      <c r="D160" s="68"/>
      <c r="E160" s="99">
        <v>61.531837463378913</v>
      </c>
      <c r="F160" s="81">
        <v>50.465499877929688</v>
      </c>
      <c r="L160" s="68">
        <v>4.6500000000000007E-2</v>
      </c>
      <c r="M160" s="68">
        <v>3.0999999999999999E-3</v>
      </c>
      <c r="N160" s="68">
        <v>-3.5999999999999999E-3</v>
      </c>
      <c r="O160" s="68">
        <v>2.0500000000000001E-2</v>
      </c>
      <c r="P160" s="68">
        <v>0</v>
      </c>
      <c r="Q160" s="15">
        <f t="shared" si="19"/>
        <v>4.6500000000000007E-2</v>
      </c>
      <c r="R160" s="68">
        <f t="shared" si="14"/>
        <v>103007189246.43166</v>
      </c>
      <c r="S160" s="68">
        <f t="shared" si="15"/>
        <v>31062792458.318359</v>
      </c>
      <c r="T160" s="68">
        <f t="shared" si="16"/>
        <v>0</v>
      </c>
      <c r="U160" s="68">
        <f t="shared" si="17"/>
        <v>93226274575.918961</v>
      </c>
      <c r="V160" s="68">
        <f t="shared" si="20"/>
        <v>16664969293.465332</v>
      </c>
      <c r="W160" s="68">
        <f t="shared" si="18"/>
        <v>243961225574.13431</v>
      </c>
    </row>
    <row r="161" spans="1:23" x14ac:dyDescent="0.25">
      <c r="A161" s="78">
        <v>41699</v>
      </c>
      <c r="B161" s="68">
        <v>21.749748229980469</v>
      </c>
      <c r="C161" s="68">
        <v>53.372882843017578</v>
      </c>
      <c r="D161" s="68"/>
      <c r="E161" s="99">
        <v>61.759792327880859</v>
      </c>
      <c r="F161" s="81">
        <v>52.095344543457031</v>
      </c>
      <c r="L161" s="68">
        <v>4.3E-3</v>
      </c>
      <c r="M161" s="68">
        <v>-1.8499999999999999E-2</v>
      </c>
      <c r="N161" s="68">
        <v>4.9000000000000002E-2</v>
      </c>
      <c r="O161" s="68">
        <v>-3.3799999999999997E-2</v>
      </c>
      <c r="P161" s="68">
        <v>0</v>
      </c>
      <c r="Q161" s="15">
        <f t="shared" si="19"/>
        <v>4.3E-3</v>
      </c>
      <c r="R161" s="68">
        <f t="shared" si="14"/>
        <v>99719119850.695313</v>
      </c>
      <c r="S161" s="68">
        <f t="shared" si="15"/>
        <v>32007716133.025391</v>
      </c>
      <c r="T161" s="68">
        <f t="shared" si="16"/>
        <v>0</v>
      </c>
      <c r="U161" s="68">
        <f t="shared" si="17"/>
        <v>93571646722.519043</v>
      </c>
      <c r="V161" s="68">
        <f t="shared" si="20"/>
        <v>17203184735.100342</v>
      </c>
      <c r="W161" s="68">
        <f t="shared" si="18"/>
        <v>242501667441.34009</v>
      </c>
    </row>
    <row r="162" spans="1:23" x14ac:dyDescent="0.25">
      <c r="A162" s="78">
        <v>41730</v>
      </c>
      <c r="B162" s="68">
        <v>22.599941253662109</v>
      </c>
      <c r="C162" s="68">
        <v>54.475494384765618</v>
      </c>
      <c r="D162" s="68"/>
      <c r="E162" s="99">
        <v>62.547359466552727</v>
      </c>
      <c r="F162" s="81">
        <v>51.031120300292969</v>
      </c>
      <c r="L162" s="68">
        <v>-1.9E-3</v>
      </c>
      <c r="M162" s="68">
        <v>-4.2099999999999999E-2</v>
      </c>
      <c r="N162" s="68">
        <v>1.12E-2</v>
      </c>
      <c r="O162" s="68">
        <v>-3.7699999999999997E-2</v>
      </c>
      <c r="P162" s="68">
        <v>0</v>
      </c>
      <c r="Q162" s="15">
        <f t="shared" si="19"/>
        <v>-1.9E-3</v>
      </c>
      <c r="R162" s="68">
        <f t="shared" si="14"/>
        <v>103617118996.62891</v>
      </c>
      <c r="S162" s="68">
        <f t="shared" si="15"/>
        <v>32668952239.328121</v>
      </c>
      <c r="T162" s="68">
        <f t="shared" si="16"/>
        <v>0</v>
      </c>
      <c r="U162" s="68">
        <f t="shared" si="17"/>
        <v>94764881856.452621</v>
      </c>
      <c r="V162" s="68">
        <f t="shared" si="20"/>
        <v>16851751292.915283</v>
      </c>
      <c r="W162" s="68">
        <f t="shared" si="18"/>
        <v>247902704385.32495</v>
      </c>
    </row>
    <row r="163" spans="1:23" x14ac:dyDescent="0.25">
      <c r="A163" s="78">
        <v>41760</v>
      </c>
      <c r="B163" s="68">
        <v>22.792062759399411</v>
      </c>
      <c r="C163" s="68">
        <v>53.316970825195313</v>
      </c>
      <c r="D163" s="68"/>
      <c r="E163" s="99">
        <v>61.432060241699219</v>
      </c>
      <c r="F163" s="81">
        <v>51.446430206298828</v>
      </c>
      <c r="L163" s="68">
        <v>2.06E-2</v>
      </c>
      <c r="M163" s="68">
        <v>-1.9E-2</v>
      </c>
      <c r="N163" s="68">
        <v>-1.1999999999999999E-3</v>
      </c>
      <c r="O163" s="68">
        <v>1.21E-2</v>
      </c>
      <c r="P163" s="68">
        <v>0</v>
      </c>
      <c r="Q163" s="15">
        <f t="shared" si="19"/>
        <v>2.06E-2</v>
      </c>
      <c r="R163" s="68">
        <f t="shared" si="14"/>
        <v>104497965397.88084</v>
      </c>
      <c r="S163" s="68">
        <f t="shared" si="15"/>
        <v>31974185697.726563</v>
      </c>
      <c r="T163" s="68">
        <f t="shared" si="16"/>
        <v>0</v>
      </c>
      <c r="U163" s="68">
        <f t="shared" si="17"/>
        <v>93075103100.334961</v>
      </c>
      <c r="V163" s="68">
        <f t="shared" si="20"/>
        <v>16988897003.303589</v>
      </c>
      <c r="W163" s="68">
        <f t="shared" si="18"/>
        <v>246536151199.24597</v>
      </c>
    </row>
    <row r="164" spans="1:23" x14ac:dyDescent="0.25">
      <c r="A164" s="78">
        <v>41791</v>
      </c>
      <c r="B164" s="68">
        <v>23.438266754150391</v>
      </c>
      <c r="C164" s="68">
        <v>53.357353210449219</v>
      </c>
      <c r="D164" s="68"/>
      <c r="E164" s="99">
        <v>61.329780578613281</v>
      </c>
      <c r="F164" s="81">
        <v>53.773204803466797</v>
      </c>
      <c r="L164" s="68">
        <v>2.6100000000000002E-2</v>
      </c>
      <c r="M164" s="68">
        <v>3.0800000000000001E-2</v>
      </c>
      <c r="N164" s="68">
        <v>-6.7000000000000002E-3</v>
      </c>
      <c r="O164" s="68">
        <v>7.4000000000000003E-3</v>
      </c>
      <c r="P164" s="68">
        <v>0</v>
      </c>
      <c r="Q164" s="15">
        <f t="shared" si="19"/>
        <v>2.6100000000000002E-2</v>
      </c>
      <c r="R164" s="68">
        <f t="shared" si="14"/>
        <v>107460707445.24609</v>
      </c>
      <c r="S164" s="68">
        <f t="shared" si="15"/>
        <v>31998403012.871094</v>
      </c>
      <c r="T164" s="68">
        <f t="shared" si="16"/>
        <v>0</v>
      </c>
      <c r="U164" s="68">
        <f t="shared" si="17"/>
        <v>92920140200.680664</v>
      </c>
      <c r="V164" s="68">
        <f t="shared" si="20"/>
        <v>17757256126.039185</v>
      </c>
      <c r="W164" s="68">
        <f t="shared" si="18"/>
        <v>250136506784.83704</v>
      </c>
    </row>
    <row r="165" spans="1:23" x14ac:dyDescent="0.25">
      <c r="A165" s="78">
        <v>41821</v>
      </c>
      <c r="B165" s="68">
        <v>23.55802154541016</v>
      </c>
      <c r="C165" s="68">
        <v>51.178359985351563</v>
      </c>
      <c r="D165" s="68"/>
      <c r="E165" s="99">
        <v>55.858180999755859</v>
      </c>
      <c r="F165" s="81">
        <v>53.816684722900391</v>
      </c>
      <c r="L165" s="68">
        <v>-2.0400000000000001E-2</v>
      </c>
      <c r="M165" s="68">
        <v>-4.2699999999999988E-2</v>
      </c>
      <c r="N165" s="68">
        <v>2.0000000000000001E-4</v>
      </c>
      <c r="O165" s="68">
        <v>-2.3999999999999998E-3</v>
      </c>
      <c r="P165" s="68">
        <v>0</v>
      </c>
      <c r="Q165" s="15">
        <f t="shared" si="19"/>
        <v>-2.0400000000000001E-2</v>
      </c>
      <c r="R165" s="68">
        <f t="shared" si="14"/>
        <v>108009764025.39845</v>
      </c>
      <c r="S165" s="68">
        <f t="shared" si="15"/>
        <v>30691660845.507813</v>
      </c>
      <c r="T165" s="68">
        <f t="shared" si="16"/>
        <v>0</v>
      </c>
      <c r="U165" s="68">
        <f t="shared" si="17"/>
        <v>84630174132.112793</v>
      </c>
      <c r="V165" s="68">
        <f t="shared" si="20"/>
        <v>17771614282.086304</v>
      </c>
      <c r="W165" s="68">
        <f t="shared" si="18"/>
        <v>241103213285.10535</v>
      </c>
    </row>
    <row r="166" spans="1:23" x14ac:dyDescent="0.25">
      <c r="A166" s="78">
        <v>41852</v>
      </c>
      <c r="B166" s="68">
        <v>23.992094039916989</v>
      </c>
      <c r="C166" s="68">
        <v>51.475845336914063</v>
      </c>
      <c r="D166" s="68"/>
      <c r="E166" s="99">
        <v>57.361534118652337</v>
      </c>
      <c r="F166" s="81">
        <v>54.503627777099609</v>
      </c>
      <c r="L166" s="68">
        <v>4.24E-2</v>
      </c>
      <c r="M166" s="68">
        <v>3.5999999999999999E-3</v>
      </c>
      <c r="N166" s="68">
        <v>-4.1999999999999997E-3</v>
      </c>
      <c r="O166" s="68">
        <v>7.9000000000000008E-3</v>
      </c>
      <c r="P166" s="68">
        <v>0</v>
      </c>
      <c r="Q166" s="15">
        <f t="shared" si="19"/>
        <v>4.24E-2</v>
      </c>
      <c r="R166" s="68">
        <f t="shared" si="14"/>
        <v>109999917044.45506</v>
      </c>
      <c r="S166" s="68">
        <f t="shared" si="15"/>
        <v>30870062801.320313</v>
      </c>
      <c r="T166" s="68">
        <f t="shared" si="16"/>
        <v>0</v>
      </c>
      <c r="U166" s="68">
        <f t="shared" si="17"/>
        <v>86907889481.182602</v>
      </c>
      <c r="V166" s="68">
        <f t="shared" si="20"/>
        <v>17998460046.663696</v>
      </c>
      <c r="W166" s="68">
        <f t="shared" si="18"/>
        <v>245776329373.6217</v>
      </c>
    </row>
    <row r="167" spans="1:23" x14ac:dyDescent="0.25">
      <c r="A167" s="78">
        <v>41883</v>
      </c>
      <c r="B167" s="68">
        <v>23.579950332641602</v>
      </c>
      <c r="C167" s="68">
        <v>50.665657043457031</v>
      </c>
      <c r="D167" s="68"/>
      <c r="E167" s="99">
        <v>56.414497375488281</v>
      </c>
      <c r="F167" s="81">
        <v>48.300060272216797</v>
      </c>
      <c r="L167" s="68">
        <v>-1.9699999999999999E-2</v>
      </c>
      <c r="M167" s="68">
        <v>-3.73E-2</v>
      </c>
      <c r="N167" s="68">
        <v>-1.38E-2</v>
      </c>
      <c r="O167" s="68">
        <v>4.4000000000000003E-3</v>
      </c>
      <c r="P167" s="68">
        <v>0</v>
      </c>
      <c r="Q167" s="15">
        <f t="shared" si="19"/>
        <v>-1.9699999999999999E-2</v>
      </c>
      <c r="R167" s="68">
        <f t="shared" si="14"/>
        <v>108110304010.45898</v>
      </c>
      <c r="S167" s="68">
        <f t="shared" si="15"/>
        <v>30384192907.660156</v>
      </c>
      <c r="T167" s="68">
        <f t="shared" si="16"/>
        <v>0</v>
      </c>
      <c r="U167" s="68">
        <f t="shared" si="17"/>
        <v>85473043536.524414</v>
      </c>
      <c r="V167" s="68">
        <f t="shared" si="20"/>
        <v>15949887016.99231</v>
      </c>
      <c r="W167" s="68">
        <f t="shared" si="18"/>
        <v>239917427471.63586</v>
      </c>
    </row>
    <row r="168" spans="1:23" x14ac:dyDescent="0.25">
      <c r="A168" s="78">
        <v>41913</v>
      </c>
      <c r="B168" s="68">
        <v>24.369401931762699</v>
      </c>
      <c r="C168" s="68">
        <v>51.863883972167969</v>
      </c>
      <c r="D168" s="68"/>
      <c r="E168" s="99">
        <v>57.162410736083977</v>
      </c>
      <c r="F168" s="81">
        <v>53.401752471923828</v>
      </c>
      <c r="L168" s="68">
        <v>2.52E-2</v>
      </c>
      <c r="M168" s="68">
        <v>4.2799999999999998E-2</v>
      </c>
      <c r="N168" s="68">
        <v>-1.7999999999999999E-2</v>
      </c>
      <c r="O168" s="68">
        <v>-4.0000000000000002E-4</v>
      </c>
      <c r="P168" s="68">
        <v>0</v>
      </c>
      <c r="Q168" s="15">
        <f t="shared" si="19"/>
        <v>2.52E-2</v>
      </c>
      <c r="R168" s="68">
        <f t="shared" si="14"/>
        <v>111729813431.74806</v>
      </c>
      <c r="S168" s="68">
        <f t="shared" si="15"/>
        <v>31102769558.464844</v>
      </c>
      <c r="T168" s="68">
        <f t="shared" si="16"/>
        <v>0</v>
      </c>
      <c r="U168" s="68">
        <f t="shared" si="17"/>
        <v>86606199625.929184</v>
      </c>
      <c r="V168" s="68">
        <f t="shared" si="20"/>
        <v>17634593282.827026</v>
      </c>
      <c r="W168" s="68">
        <f t="shared" si="18"/>
        <v>247073375898.96912</v>
      </c>
    </row>
    <row r="169" spans="1:23" x14ac:dyDescent="0.25">
      <c r="A169" s="78">
        <v>41944</v>
      </c>
      <c r="B169" s="68">
        <v>25.113473892211911</v>
      </c>
      <c r="C169" s="68">
        <v>51.612895965576172</v>
      </c>
      <c r="D169" s="68"/>
      <c r="E169" s="99">
        <v>58.807846069335938</v>
      </c>
      <c r="F169" s="81">
        <v>56.083629608154297</v>
      </c>
      <c r="L169" s="68">
        <v>2.5499999999999998E-2</v>
      </c>
      <c r="M169" s="68">
        <v>-2.0400000000000001E-2</v>
      </c>
      <c r="N169" s="68">
        <v>-3.0700000000000002E-2</v>
      </c>
      <c r="O169" s="68">
        <v>1.06E-2</v>
      </c>
      <c r="P169" s="68">
        <v>0</v>
      </c>
      <c r="Q169" s="15">
        <f t="shared" si="19"/>
        <v>2.5499999999999998E-2</v>
      </c>
      <c r="R169" s="68">
        <f t="shared" si="14"/>
        <v>115141264461.75584</v>
      </c>
      <c r="S169" s="68">
        <f t="shared" si="15"/>
        <v>30952252058.943359</v>
      </c>
      <c r="T169" s="68">
        <f t="shared" si="16"/>
        <v>0</v>
      </c>
      <c r="U169" s="68">
        <f t="shared" si="17"/>
        <v>89099182323.966797</v>
      </c>
      <c r="V169" s="68">
        <f t="shared" si="20"/>
        <v>18520216138.683716</v>
      </c>
      <c r="W169" s="68">
        <f t="shared" si="18"/>
        <v>253712914983.34973</v>
      </c>
    </row>
    <row r="170" spans="1:23" x14ac:dyDescent="0.25">
      <c r="A170" s="78">
        <v>41974</v>
      </c>
      <c r="B170" s="68">
        <v>25.540542602539059</v>
      </c>
      <c r="C170" s="68">
        <v>50.343986511230469</v>
      </c>
      <c r="D170" s="68"/>
      <c r="E170" s="99">
        <v>61.772872924804688</v>
      </c>
      <c r="F170" s="81">
        <v>55.506519317626953</v>
      </c>
      <c r="L170" s="68">
        <v>-5.9999999999999995E-4</v>
      </c>
      <c r="M170" s="68">
        <v>2.4799999999999999E-2</v>
      </c>
      <c r="N170" s="68">
        <v>2.23E-2</v>
      </c>
      <c r="O170" s="68">
        <v>1.09E-2</v>
      </c>
      <c r="P170" s="68">
        <v>0</v>
      </c>
      <c r="Q170" s="15">
        <f t="shared" si="19"/>
        <v>-5.9999999999999995E-4</v>
      </c>
      <c r="R170" s="68">
        <f t="shared" si="14"/>
        <v>117099306249.60936</v>
      </c>
      <c r="S170" s="68">
        <f t="shared" si="15"/>
        <v>30191287099.777344</v>
      </c>
      <c r="T170" s="68">
        <f t="shared" si="16"/>
        <v>0</v>
      </c>
      <c r="U170" s="68">
        <f t="shared" si="17"/>
        <v>93591465004.740234</v>
      </c>
      <c r="V170" s="68">
        <f t="shared" si="20"/>
        <v>18329639897.611206</v>
      </c>
      <c r="W170" s="68">
        <f t="shared" si="18"/>
        <v>259211698251.73816</v>
      </c>
    </row>
    <row r="171" spans="1:23" x14ac:dyDescent="0.25">
      <c r="A171" s="78">
        <v>42005</v>
      </c>
      <c r="B171" s="68">
        <v>23.40079307556152</v>
      </c>
      <c r="C171" s="68">
        <v>46.437492370605469</v>
      </c>
      <c r="D171" s="68"/>
      <c r="E171" s="99">
        <v>61.654701232910163</v>
      </c>
      <c r="F171" s="81">
        <v>58.262096405029297</v>
      </c>
      <c r="L171" s="68">
        <v>-3.1099999999999999E-2</v>
      </c>
      <c r="M171" s="68">
        <v>-5.1000000000000004E-3</v>
      </c>
      <c r="N171" s="68">
        <v>-3.56E-2</v>
      </c>
      <c r="O171" s="68">
        <v>3.8100000000000002E-2</v>
      </c>
      <c r="P171" s="68">
        <v>0</v>
      </c>
      <c r="Q171" s="15">
        <f t="shared" si="19"/>
        <v>-3.1099999999999999E-2</v>
      </c>
      <c r="R171" s="68">
        <f t="shared" si="14"/>
        <v>107288896617.50975</v>
      </c>
      <c r="S171" s="68">
        <f t="shared" si="15"/>
        <v>27848562688.652344</v>
      </c>
      <c r="T171" s="68">
        <f t="shared" si="16"/>
        <v>0</v>
      </c>
      <c r="U171" s="68">
        <f t="shared" si="17"/>
        <v>93412424250.395523</v>
      </c>
      <c r="V171" s="68">
        <f t="shared" si="20"/>
        <v>19239600319.254028</v>
      </c>
      <c r="W171" s="68">
        <f t="shared" si="18"/>
        <v>247789483875.81165</v>
      </c>
    </row>
    <row r="172" spans="1:23" x14ac:dyDescent="0.25">
      <c r="A172" s="78">
        <v>42036</v>
      </c>
      <c r="B172" s="68">
        <v>26.246707916259769</v>
      </c>
      <c r="C172" s="68">
        <v>47.236717224121087</v>
      </c>
      <c r="D172" s="68"/>
      <c r="E172" s="99">
        <v>65.484634399414063</v>
      </c>
      <c r="F172" s="81">
        <v>63.299381256103523</v>
      </c>
      <c r="L172" s="68">
        <v>6.1400000000000003E-2</v>
      </c>
      <c r="M172" s="68">
        <v>5.1999999999999998E-3</v>
      </c>
      <c r="N172" s="68">
        <v>-1.8100000000000002E-2</v>
      </c>
      <c r="O172" s="68">
        <v>-2.8299999999999999E-2</v>
      </c>
      <c r="P172" s="68">
        <v>0</v>
      </c>
      <c r="Q172" s="15">
        <f t="shared" si="19"/>
        <v>6.1400000000000003E-2</v>
      </c>
      <c r="R172" s="68">
        <f t="shared" si="14"/>
        <v>120336961362.15236</v>
      </c>
      <c r="S172" s="68">
        <f t="shared" si="15"/>
        <v>28327857807.730465</v>
      </c>
      <c r="T172" s="68">
        <f t="shared" si="16"/>
        <v>0</v>
      </c>
      <c r="U172" s="68">
        <f t="shared" si="17"/>
        <v>99215117875.470703</v>
      </c>
      <c r="V172" s="68">
        <f t="shared" si="20"/>
        <v>20903037668.901737</v>
      </c>
      <c r="W172" s="68">
        <f t="shared" si="18"/>
        <v>268782974714.25525</v>
      </c>
    </row>
    <row r="173" spans="1:23" x14ac:dyDescent="0.25">
      <c r="A173" s="78">
        <v>42064</v>
      </c>
      <c r="B173" s="68">
        <v>24.960443496704102</v>
      </c>
      <c r="C173" s="68">
        <v>46.553497314453118</v>
      </c>
      <c r="D173" s="68"/>
      <c r="E173" s="99">
        <v>63.293895721435547</v>
      </c>
      <c r="F173" s="81">
        <v>63.106410980224609</v>
      </c>
      <c r="L173" s="68">
        <v>-1.12E-2</v>
      </c>
      <c r="M173" s="68">
        <v>3.0200000000000001E-2</v>
      </c>
      <c r="N173" s="68">
        <v>-4.0999999999999986E-3</v>
      </c>
      <c r="O173" s="68">
        <v>0.03</v>
      </c>
      <c r="P173" s="68">
        <v>0</v>
      </c>
      <c r="Q173" s="15">
        <f t="shared" si="19"/>
        <v>-1.12E-2</v>
      </c>
      <c r="R173" s="68">
        <f t="shared" si="14"/>
        <v>114439644553.83398</v>
      </c>
      <c r="S173" s="68">
        <f t="shared" si="15"/>
        <v>27918130849.765621</v>
      </c>
      <c r="T173" s="68">
        <f t="shared" si="16"/>
        <v>0</v>
      </c>
      <c r="U173" s="68">
        <f t="shared" si="17"/>
        <v>95895951506.696777</v>
      </c>
      <c r="V173" s="68">
        <f t="shared" si="20"/>
        <v>20839314061.093384</v>
      </c>
      <c r="W173" s="68">
        <f t="shared" si="18"/>
        <v>259093040971.38977</v>
      </c>
    </row>
    <row r="174" spans="1:23" x14ac:dyDescent="0.25">
      <c r="A174" s="78">
        <v>42095</v>
      </c>
      <c r="B174" s="68">
        <v>25.64525032043457</v>
      </c>
      <c r="C174" s="68">
        <v>48.370586395263672</v>
      </c>
      <c r="D174" s="68"/>
      <c r="E174" s="99">
        <v>61.430721282958977</v>
      </c>
      <c r="F174" s="81">
        <v>58.639083862304688</v>
      </c>
      <c r="L174" s="68">
        <v>5.8999999999999999E-3</v>
      </c>
      <c r="M174" s="68">
        <v>-3.04E-2</v>
      </c>
      <c r="N174" s="68">
        <v>1.8800000000000001E-2</v>
      </c>
      <c r="O174" s="68">
        <v>-7.3200000000000001E-2</v>
      </c>
      <c r="P174" s="68">
        <v>0</v>
      </c>
      <c r="Q174" s="15">
        <f t="shared" si="19"/>
        <v>5.8999999999999999E-3</v>
      </c>
      <c r="R174" s="68">
        <f t="shared" si="14"/>
        <v>117579374403.0293</v>
      </c>
      <c r="S174" s="68">
        <f t="shared" si="15"/>
        <v>29007839113.380859</v>
      </c>
      <c r="T174" s="68">
        <f t="shared" si="16"/>
        <v>0</v>
      </c>
      <c r="U174" s="68">
        <f t="shared" si="17"/>
        <v>93073074457.272934</v>
      </c>
      <c r="V174" s="68">
        <f t="shared" si="20"/>
        <v>19364090999.316895</v>
      </c>
      <c r="W174" s="68">
        <f t="shared" si="18"/>
        <v>259024378973</v>
      </c>
    </row>
    <row r="175" spans="1:23" x14ac:dyDescent="0.25">
      <c r="A175" s="78">
        <v>42125</v>
      </c>
      <c r="B175" s="68">
        <v>25.956048965454102</v>
      </c>
      <c r="C175" s="68">
        <v>49.587451934814453</v>
      </c>
      <c r="D175" s="68"/>
      <c r="E175" s="99">
        <v>63.277687072753913</v>
      </c>
      <c r="F175" s="81">
        <v>60.797863006591797</v>
      </c>
      <c r="L175" s="68">
        <v>1.3599999999999999E-2</v>
      </c>
      <c r="M175" s="68">
        <v>8.8999999999999999E-3</v>
      </c>
      <c r="N175" s="68">
        <v>-1.0999999999999999E-2</v>
      </c>
      <c r="O175" s="68">
        <v>6.0299999999999999E-2</v>
      </c>
      <c r="P175" s="68">
        <v>0</v>
      </c>
      <c r="Q175" s="15">
        <f t="shared" si="19"/>
        <v>1.3599999999999999E-2</v>
      </c>
      <c r="R175" s="68">
        <f t="shared" si="14"/>
        <v>119004336522.33398</v>
      </c>
      <c r="S175" s="68">
        <f t="shared" si="15"/>
        <v>29737593338.509766</v>
      </c>
      <c r="T175" s="68">
        <f t="shared" si="16"/>
        <v>0</v>
      </c>
      <c r="U175" s="68">
        <f t="shared" si="17"/>
        <v>95871393944.387711</v>
      </c>
      <c r="V175" s="68">
        <f t="shared" si="20"/>
        <v>20076973824.968872</v>
      </c>
      <c r="W175" s="68">
        <f t="shared" si="18"/>
        <v>264690297630.20032</v>
      </c>
    </row>
    <row r="176" spans="1:23" x14ac:dyDescent="0.25">
      <c r="A176" s="78">
        <v>42156</v>
      </c>
      <c r="B176" s="68">
        <v>26.701961517333981</v>
      </c>
      <c r="C176" s="68">
        <v>45.933807373046882</v>
      </c>
      <c r="D176" s="68"/>
      <c r="E176" s="99">
        <v>60.236274719238281</v>
      </c>
      <c r="F176" s="81">
        <v>56.928821563720703</v>
      </c>
      <c r="L176" s="68">
        <v>-1.5299999999999999E-2</v>
      </c>
      <c r="M176" s="68">
        <v>2.8500000000000001E-2</v>
      </c>
      <c r="N176" s="68">
        <v>-7.4000000000000003E-3</v>
      </c>
      <c r="O176" s="68">
        <v>3.0700000000000002E-2</v>
      </c>
      <c r="P176" s="68">
        <v>0</v>
      </c>
      <c r="Q176" s="15">
        <f t="shared" si="19"/>
        <v>-1.5299999999999999E-2</v>
      </c>
      <c r="R176" s="68">
        <f t="shared" si="14"/>
        <v>122424226369.91014</v>
      </c>
      <c r="S176" s="68">
        <f t="shared" si="15"/>
        <v>27546502811.734379</v>
      </c>
      <c r="T176" s="68">
        <f t="shared" si="16"/>
        <v>0</v>
      </c>
      <c r="U176" s="68">
        <f t="shared" si="17"/>
        <v>91263380355.711914</v>
      </c>
      <c r="V176" s="68">
        <f t="shared" si="20"/>
        <v>18799319645.449097</v>
      </c>
      <c r="W176" s="68">
        <f t="shared" si="18"/>
        <v>260033429182.80554</v>
      </c>
    </row>
    <row r="177" spans="1:23" x14ac:dyDescent="0.25">
      <c r="A177" s="78">
        <v>42186</v>
      </c>
      <c r="B177" s="68">
        <v>27.823360443115231</v>
      </c>
      <c r="C177" s="68">
        <v>42.884254455566413</v>
      </c>
      <c r="D177" s="68"/>
      <c r="E177" s="99">
        <v>54.469486236572273</v>
      </c>
      <c r="F177" s="81">
        <v>53.936298370361328</v>
      </c>
      <c r="L177" s="68">
        <v>1.54E-2</v>
      </c>
      <c r="M177" s="68">
        <v>-4.0899999999999999E-2</v>
      </c>
      <c r="N177" s="68">
        <v>-4.2099999999999999E-2</v>
      </c>
      <c r="O177" s="68">
        <v>0.10290000000000001</v>
      </c>
      <c r="P177" s="68">
        <v>0</v>
      </c>
      <c r="Q177" s="15">
        <f t="shared" si="19"/>
        <v>1.54E-2</v>
      </c>
      <c r="R177" s="68">
        <f t="shared" si="14"/>
        <v>127565661236.09764</v>
      </c>
      <c r="S177" s="68">
        <f t="shared" si="15"/>
        <v>25717686024.707035</v>
      </c>
      <c r="T177" s="68">
        <f t="shared" si="16"/>
        <v>0</v>
      </c>
      <c r="U177" s="68">
        <f t="shared" si="17"/>
        <v>82526176516.703629</v>
      </c>
      <c r="V177" s="68">
        <f t="shared" si="20"/>
        <v>17811113697.862183</v>
      </c>
      <c r="W177" s="68">
        <f t="shared" si="18"/>
        <v>253620637475.37048</v>
      </c>
    </row>
    <row r="178" spans="1:23" x14ac:dyDescent="0.25">
      <c r="A178" s="78">
        <v>42217</v>
      </c>
      <c r="B178" s="68">
        <v>25.1128044128418</v>
      </c>
      <c r="C178" s="68">
        <v>39.544681549072273</v>
      </c>
      <c r="D178" s="68"/>
      <c r="E178" s="99">
        <v>49.745285034179688</v>
      </c>
      <c r="F178" s="81">
        <v>52.493152618408203</v>
      </c>
      <c r="L178" s="68">
        <v>-6.0400000000000002E-2</v>
      </c>
      <c r="M178" s="68">
        <v>4.4000000000000003E-3</v>
      </c>
      <c r="N178" s="68">
        <v>2.7300000000000001E-2</v>
      </c>
      <c r="O178" s="68">
        <v>-2.0899999999999998E-2</v>
      </c>
      <c r="P178" s="68">
        <v>0</v>
      </c>
      <c r="Q178" s="15">
        <f t="shared" si="19"/>
        <v>-6.0400000000000002E-2</v>
      </c>
      <c r="R178" s="68">
        <f t="shared" si="14"/>
        <v>115138195005.83205</v>
      </c>
      <c r="S178" s="68">
        <f t="shared" si="15"/>
        <v>23714944259.548832</v>
      </c>
      <c r="T178" s="68">
        <f t="shared" si="16"/>
        <v>0</v>
      </c>
      <c r="U178" s="68">
        <f t="shared" si="17"/>
        <v>75368586290.208984</v>
      </c>
      <c r="V178" s="68">
        <f t="shared" si="20"/>
        <v>17334550903.468628</v>
      </c>
      <c r="W178" s="68">
        <f t="shared" si="18"/>
        <v>231556276459.0585</v>
      </c>
    </row>
    <row r="179" spans="1:23" x14ac:dyDescent="0.25">
      <c r="A179" s="78">
        <v>42248</v>
      </c>
      <c r="B179" s="68">
        <v>25.358005523681641</v>
      </c>
      <c r="C179" s="68">
        <v>36.957859039306641</v>
      </c>
      <c r="D179" s="68"/>
      <c r="E179" s="99">
        <v>48.638263702392578</v>
      </c>
      <c r="F179" s="81">
        <v>53.341365814208977</v>
      </c>
      <c r="L179" s="68">
        <v>-3.0700000000000002E-2</v>
      </c>
      <c r="M179" s="68">
        <v>-2.6100000000000002E-2</v>
      </c>
      <c r="N179" s="68">
        <v>3.8999999999999998E-3</v>
      </c>
      <c r="O179" s="68">
        <v>5.3499999999999999E-2</v>
      </c>
      <c r="P179" s="68">
        <v>0</v>
      </c>
      <c r="Q179" s="15">
        <f t="shared" si="19"/>
        <v>-3.0700000000000002E-2</v>
      </c>
      <c r="R179" s="68">
        <f t="shared" si="14"/>
        <v>116262402913.93359</v>
      </c>
      <c r="S179" s="68">
        <f t="shared" si="15"/>
        <v>22163626883.220703</v>
      </c>
      <c r="T179" s="68">
        <f t="shared" si="16"/>
        <v>0</v>
      </c>
      <c r="U179" s="68">
        <f t="shared" si="17"/>
        <v>73691349287.494629</v>
      </c>
      <c r="V179" s="68">
        <f t="shared" si="20"/>
        <v>17614652099.266232</v>
      </c>
      <c r="W179" s="68">
        <f t="shared" si="18"/>
        <v>229732031183.91516</v>
      </c>
    </row>
    <row r="180" spans="1:23" x14ac:dyDescent="0.25">
      <c r="A180" s="78">
        <v>42278</v>
      </c>
      <c r="B180" s="68">
        <v>27.916984558105469</v>
      </c>
      <c r="C180" s="68">
        <v>39.518211364746087</v>
      </c>
      <c r="D180" s="68"/>
      <c r="E180" s="99">
        <v>53.786861419677727</v>
      </c>
      <c r="F180" s="81">
        <v>57.393852233886719</v>
      </c>
      <c r="L180" s="68">
        <v>7.7499999999999999E-2</v>
      </c>
      <c r="M180" s="68">
        <v>-1.9800000000000002E-2</v>
      </c>
      <c r="N180" s="68">
        <v>-2.5000000000000001E-3</v>
      </c>
      <c r="O180" s="68">
        <v>-4.0300000000000002E-2</v>
      </c>
      <c r="P180" s="68">
        <v>0</v>
      </c>
      <c r="Q180" s="15">
        <f t="shared" si="19"/>
        <v>7.7499999999999999E-2</v>
      </c>
      <c r="R180" s="68">
        <f t="shared" si="14"/>
        <v>127994912841.44531</v>
      </c>
      <c r="S180" s="68">
        <f t="shared" si="15"/>
        <v>23699070090.855465</v>
      </c>
      <c r="T180" s="68">
        <f t="shared" si="16"/>
        <v>0</v>
      </c>
      <c r="U180" s="68">
        <f t="shared" si="17"/>
        <v>81491938450.108871</v>
      </c>
      <c r="V180" s="68">
        <f t="shared" si="20"/>
        <v>18952884394.784424</v>
      </c>
      <c r="W180" s="68">
        <f t="shared" si="18"/>
        <v>252138805777.19409</v>
      </c>
    </row>
    <row r="181" spans="1:23" x14ac:dyDescent="0.25">
      <c r="A181" s="78">
        <v>42309</v>
      </c>
      <c r="B181" s="68">
        <v>27.24836540222168</v>
      </c>
      <c r="C181" s="68">
        <v>41.835929870605469</v>
      </c>
      <c r="D181" s="68"/>
      <c r="E181" s="99">
        <v>52.496974945068359</v>
      </c>
      <c r="F181" s="81">
        <v>59.754085540771477</v>
      </c>
      <c r="L181" s="68">
        <v>5.6000000000000008E-3</v>
      </c>
      <c r="M181" s="68">
        <v>3.6799999999999999E-2</v>
      </c>
      <c r="N181" s="68">
        <v>-4.8999999999999998E-3</v>
      </c>
      <c r="O181" s="68">
        <v>2.2100000000000002E-2</v>
      </c>
      <c r="P181" s="68">
        <v>0</v>
      </c>
      <c r="Q181" s="15">
        <f t="shared" si="19"/>
        <v>5.6000000000000008E-3</v>
      </c>
      <c r="R181" s="68">
        <f t="shared" si="14"/>
        <v>124929400862.4082</v>
      </c>
      <c r="S181" s="68">
        <f t="shared" si="15"/>
        <v>25089005804.652344</v>
      </c>
      <c r="T181" s="68">
        <f t="shared" si="16"/>
        <v>0</v>
      </c>
      <c r="U181" s="68">
        <f t="shared" si="17"/>
        <v>79537644289.378418</v>
      </c>
      <c r="V181" s="68">
        <f t="shared" si="20"/>
        <v>19732292419.668575</v>
      </c>
      <c r="W181" s="68">
        <f t="shared" si="18"/>
        <v>249288343376.10754</v>
      </c>
    </row>
    <row r="182" spans="1:23" x14ac:dyDescent="0.25">
      <c r="A182" s="78">
        <v>42339</v>
      </c>
      <c r="B182" s="68">
        <v>25.26495361328125</v>
      </c>
      <c r="C182" s="68">
        <v>40.417564392089837</v>
      </c>
      <c r="D182" s="68"/>
      <c r="E182" s="99">
        <v>52.847278594970703</v>
      </c>
      <c r="F182" s="81">
        <v>57.827938079833977</v>
      </c>
      <c r="L182" s="68">
        <v>-2.1700000000000001E-2</v>
      </c>
      <c r="M182" s="68">
        <v>-2.86E-2</v>
      </c>
      <c r="N182" s="68">
        <v>-2.4500000000000001E-2</v>
      </c>
      <c r="O182" s="68">
        <v>3.4099999999999998E-2</v>
      </c>
      <c r="P182" s="68">
        <v>1E-4</v>
      </c>
      <c r="Q182" s="15">
        <f t="shared" si="19"/>
        <v>-2.1600000000000001E-2</v>
      </c>
      <c r="R182" s="68">
        <f t="shared" si="14"/>
        <v>115835774775.1875</v>
      </c>
      <c r="S182" s="68">
        <f t="shared" si="15"/>
        <v>24238412072.574215</v>
      </c>
      <c r="T182" s="68">
        <f t="shared" si="16"/>
        <v>0</v>
      </c>
      <c r="U182" s="68">
        <f t="shared" si="17"/>
        <v>80068385863.123535</v>
      </c>
      <c r="V182" s="68">
        <f t="shared" si="20"/>
        <v>19096230389.789669</v>
      </c>
      <c r="W182" s="68">
        <f t="shared" si="18"/>
        <v>239238803100.67493</v>
      </c>
    </row>
    <row r="183" spans="1:23" x14ac:dyDescent="0.25">
      <c r="A183" s="78">
        <v>42370</v>
      </c>
      <c r="B183" s="68">
        <v>24.942586898803711</v>
      </c>
      <c r="C183" s="68">
        <v>38.854267120361328</v>
      </c>
      <c r="D183" s="68"/>
      <c r="E183" s="99">
        <v>48.237506866455078</v>
      </c>
      <c r="F183" s="81">
        <v>51.159957885742188</v>
      </c>
      <c r="L183" s="68">
        <v>-5.7699999999999987E-2</v>
      </c>
      <c r="M183" s="68">
        <v>-3.3599999999999998E-2</v>
      </c>
      <c r="N183" s="68">
        <v>2.01E-2</v>
      </c>
      <c r="O183" s="68">
        <v>1.34E-2</v>
      </c>
      <c r="P183" s="68">
        <v>1E-4</v>
      </c>
      <c r="Q183" s="15">
        <f t="shared" si="19"/>
        <v>-5.7599999999999985E-2</v>
      </c>
      <c r="R183" s="68">
        <f t="shared" si="14"/>
        <v>114357774906.08789</v>
      </c>
      <c r="S183" s="68">
        <f t="shared" si="15"/>
        <v>23300902748.744141</v>
      </c>
      <c r="T183" s="68">
        <f t="shared" si="16"/>
        <v>0</v>
      </c>
      <c r="U183" s="68">
        <f t="shared" si="17"/>
        <v>73084166593.697754</v>
      </c>
      <c r="V183" s="68">
        <f t="shared" si="20"/>
        <v>16894296683.539551</v>
      </c>
      <c r="W183" s="68">
        <f t="shared" si="18"/>
        <v>227637140932.06934</v>
      </c>
    </row>
    <row r="184" spans="1:23" x14ac:dyDescent="0.25">
      <c r="A184" s="78">
        <v>42401</v>
      </c>
      <c r="B184" s="68">
        <v>25.96201324462891</v>
      </c>
      <c r="C184" s="68">
        <v>41.262592315673828</v>
      </c>
      <c r="D184" s="68"/>
      <c r="E184" s="99">
        <v>53.149829864501953</v>
      </c>
      <c r="F184" s="81">
        <v>50.945148468017578</v>
      </c>
      <c r="L184" s="68">
        <v>-8.0000000000000004E-4</v>
      </c>
      <c r="M184" s="68">
        <v>8.3000000000000001E-3</v>
      </c>
      <c r="N184" s="68">
        <v>-5.8999999999999999E-3</v>
      </c>
      <c r="O184" s="68">
        <v>-4.0599999999999997E-2</v>
      </c>
      <c r="P184" s="68">
        <v>2.0000000000000001E-4</v>
      </c>
      <c r="Q184" s="15">
        <f t="shared" si="19"/>
        <v>-6.0000000000000006E-4</v>
      </c>
      <c r="R184" s="68">
        <f t="shared" si="14"/>
        <v>119031681789.21095</v>
      </c>
      <c r="S184" s="68">
        <f t="shared" si="15"/>
        <v>24745175291.306641</v>
      </c>
      <c r="T184" s="68">
        <f t="shared" si="16"/>
        <v>0</v>
      </c>
      <c r="U184" s="68">
        <f t="shared" si="17"/>
        <v>80526778280.600098</v>
      </c>
      <c r="V184" s="68">
        <f t="shared" si="20"/>
        <v>16823361245.289917</v>
      </c>
      <c r="W184" s="68">
        <f t="shared" si="18"/>
        <v>241126996606.40759</v>
      </c>
    </row>
    <row r="185" spans="1:23" x14ac:dyDescent="0.25">
      <c r="A185" s="78">
        <v>42430</v>
      </c>
      <c r="B185" s="68">
        <v>27.46855545043945</v>
      </c>
      <c r="C185" s="68">
        <v>46.42254638671875</v>
      </c>
      <c r="D185" s="68"/>
      <c r="E185" s="99">
        <v>55.474689483642578</v>
      </c>
      <c r="F185" s="81">
        <v>55.741485595703118</v>
      </c>
      <c r="L185" s="68">
        <v>6.9599999999999995E-2</v>
      </c>
      <c r="M185" s="68">
        <v>8.199999999999999E-3</v>
      </c>
      <c r="N185" s="68">
        <v>1.11E-2</v>
      </c>
      <c r="O185" s="68">
        <v>-5.1299999999999998E-2</v>
      </c>
      <c r="P185" s="68">
        <v>2.0000000000000001E-4</v>
      </c>
      <c r="Q185" s="15">
        <f t="shared" si="19"/>
        <v>6.9800000000000001E-2</v>
      </c>
      <c r="R185" s="68">
        <f t="shared" si="14"/>
        <v>125938937045.35545</v>
      </c>
      <c r="S185" s="68">
        <f t="shared" si="15"/>
        <v>27839599582.59375</v>
      </c>
      <c r="T185" s="68">
        <f t="shared" si="16"/>
        <v>0</v>
      </c>
      <c r="U185" s="68">
        <f t="shared" si="17"/>
        <v>84049149952.557129</v>
      </c>
      <c r="V185" s="68">
        <f t="shared" si="20"/>
        <v>18407231634.909176</v>
      </c>
      <c r="W185" s="68">
        <f t="shared" si="18"/>
        <v>256234918215.41553</v>
      </c>
    </row>
    <row r="186" spans="1:23" x14ac:dyDescent="0.25">
      <c r="A186" s="78">
        <v>42461</v>
      </c>
      <c r="B186" s="68">
        <v>27.324642181396481</v>
      </c>
      <c r="C186" s="68">
        <v>46.635963439941413</v>
      </c>
      <c r="D186" s="68"/>
      <c r="E186" s="99">
        <v>57.841091156005859</v>
      </c>
      <c r="F186" s="81">
        <v>53.544960021972663</v>
      </c>
      <c r="L186" s="68">
        <v>9.1999999999999998E-3</v>
      </c>
      <c r="M186" s="68">
        <v>6.8999999999999999E-3</v>
      </c>
      <c r="N186" s="68">
        <v>3.2800000000000003E-2</v>
      </c>
      <c r="O186" s="68">
        <v>-6.2600000000000003E-2</v>
      </c>
      <c r="P186" s="68">
        <v>1E-4</v>
      </c>
      <c r="Q186" s="15">
        <f t="shared" si="19"/>
        <v>9.2999999999999992E-3</v>
      </c>
      <c r="R186" s="68">
        <f t="shared" si="14"/>
        <v>125279117705.28514</v>
      </c>
      <c r="S186" s="68">
        <f t="shared" si="15"/>
        <v>27967585782.582035</v>
      </c>
      <c r="T186" s="68">
        <f t="shared" si="16"/>
        <v>0</v>
      </c>
      <c r="U186" s="68">
        <f t="shared" si="17"/>
        <v>87634461575.925293</v>
      </c>
      <c r="V186" s="68">
        <f t="shared" si="20"/>
        <v>17681883994.896244</v>
      </c>
      <c r="W186" s="68">
        <f t="shared" si="18"/>
        <v>258563049058.68872</v>
      </c>
    </row>
    <row r="187" spans="1:23" x14ac:dyDescent="0.25">
      <c r="A187" s="78">
        <v>42491</v>
      </c>
      <c r="B187" s="68">
        <v>28.594013214111332</v>
      </c>
      <c r="C187" s="68">
        <v>44.407882690429688</v>
      </c>
      <c r="D187" s="68"/>
      <c r="E187" s="99">
        <v>55.740703582763672</v>
      </c>
      <c r="F187" s="81">
        <v>54.013065338134773</v>
      </c>
      <c r="L187" s="68">
        <v>1.78E-2</v>
      </c>
      <c r="M187" s="68">
        <v>-2.7000000000000001E-3</v>
      </c>
      <c r="N187" s="68">
        <v>-1.6E-2</v>
      </c>
      <c r="O187" s="68">
        <v>2.1399999999999999E-2</v>
      </c>
      <c r="P187" s="68">
        <v>1E-4</v>
      </c>
      <c r="Q187" s="15">
        <f t="shared" si="19"/>
        <v>1.7899999999999999E-2</v>
      </c>
      <c r="R187" s="68">
        <f t="shared" si="14"/>
        <v>131098981034.63673</v>
      </c>
      <c r="S187" s="68">
        <f t="shared" si="15"/>
        <v>26631405828.398438</v>
      </c>
      <c r="T187" s="68">
        <f t="shared" si="16"/>
        <v>0</v>
      </c>
      <c r="U187" s="68">
        <f t="shared" si="17"/>
        <v>84452185266.763184</v>
      </c>
      <c r="V187" s="68">
        <f t="shared" si="20"/>
        <v>17836464069.181034</v>
      </c>
      <c r="W187" s="68">
        <f t="shared" si="18"/>
        <v>260019036198.97937</v>
      </c>
    </row>
    <row r="188" spans="1:23" x14ac:dyDescent="0.25">
      <c r="A188" s="78">
        <v>42522</v>
      </c>
      <c r="B188" s="68">
        <v>29.447769165039059</v>
      </c>
      <c r="C188" s="68">
        <v>44.92626953125</v>
      </c>
      <c r="D188" s="68"/>
      <c r="E188" s="99">
        <v>57.209827423095703</v>
      </c>
      <c r="F188" s="81">
        <v>51.735618591308587</v>
      </c>
      <c r="L188" s="68">
        <v>-5.0000000000000001E-4</v>
      </c>
      <c r="M188" s="68">
        <v>6.4000000000000003E-3</v>
      </c>
      <c r="N188" s="68">
        <v>-1.4E-2</v>
      </c>
      <c r="O188" s="68">
        <v>4.1099999999999998E-2</v>
      </c>
      <c r="P188" s="68">
        <v>2.0000000000000001E-4</v>
      </c>
      <c r="Q188" s="15">
        <f t="shared" si="19"/>
        <v>-3.0000000000000003E-4</v>
      </c>
      <c r="R188" s="68">
        <f t="shared" si="14"/>
        <v>135013315632.60936</v>
      </c>
      <c r="S188" s="68">
        <f t="shared" si="15"/>
        <v>26942282400.25</v>
      </c>
      <c r="T188" s="68">
        <f t="shared" si="16"/>
        <v>0</v>
      </c>
      <c r="U188" s="68">
        <f t="shared" si="17"/>
        <v>86678040176.529785</v>
      </c>
      <c r="V188" s="68">
        <f t="shared" si="20"/>
        <v>17084394235.42993</v>
      </c>
      <c r="W188" s="68">
        <f t="shared" si="18"/>
        <v>265718032444.81909</v>
      </c>
    </row>
    <row r="189" spans="1:23" x14ac:dyDescent="0.25">
      <c r="A189" s="78">
        <v>42552</v>
      </c>
      <c r="B189" s="68">
        <v>30.378316879272461</v>
      </c>
      <c r="C189" s="68">
        <v>48.147605895996087</v>
      </c>
      <c r="D189" s="68"/>
      <c r="E189" s="99">
        <v>60.054985046386719</v>
      </c>
      <c r="F189" s="81">
        <v>54.607292175292969</v>
      </c>
      <c r="L189" s="68">
        <v>3.95E-2</v>
      </c>
      <c r="M189" s="68">
        <v>2.5999999999999999E-2</v>
      </c>
      <c r="N189" s="68">
        <v>-1.23E-2</v>
      </c>
      <c r="O189" s="68">
        <v>-3.0800000000000001E-2</v>
      </c>
      <c r="P189" s="68">
        <v>2.0000000000000001E-4</v>
      </c>
      <c r="Q189" s="15">
        <f t="shared" si="19"/>
        <v>3.9699999999999999E-2</v>
      </c>
      <c r="R189" s="68">
        <f t="shared" si="14"/>
        <v>139279728193.40039</v>
      </c>
      <c r="S189" s="68">
        <f t="shared" si="15"/>
        <v>28874117715.105465</v>
      </c>
      <c r="T189" s="68">
        <f t="shared" si="16"/>
        <v>0</v>
      </c>
      <c r="U189" s="68">
        <f t="shared" si="17"/>
        <v>90988710176.569336</v>
      </c>
      <c r="V189" s="68">
        <f t="shared" si="20"/>
        <v>18032692621.727783</v>
      </c>
      <c r="W189" s="68">
        <f t="shared" si="18"/>
        <v>277175248706.80298</v>
      </c>
    </row>
    <row r="190" spans="1:23" x14ac:dyDescent="0.25">
      <c r="A190" s="78">
        <v>42583</v>
      </c>
      <c r="B190" s="68">
        <v>29.60427093505859</v>
      </c>
      <c r="C190" s="68">
        <v>45.374164581298828</v>
      </c>
      <c r="D190" s="68"/>
      <c r="E190" s="99">
        <v>59.374359130859382</v>
      </c>
      <c r="F190" s="81">
        <v>57.587688446044922</v>
      </c>
      <c r="L190" s="68">
        <v>5.0000000000000001E-3</v>
      </c>
      <c r="M190" s="68">
        <v>1.1299999999999999E-2</v>
      </c>
      <c r="N190" s="68">
        <v>3.3099999999999997E-2</v>
      </c>
      <c r="O190" s="68">
        <v>-3.1699999999999999E-2</v>
      </c>
      <c r="P190" s="68">
        <v>2.0000000000000001E-4</v>
      </c>
      <c r="Q190" s="15">
        <f t="shared" si="19"/>
        <v>5.1999999999999998E-3</v>
      </c>
      <c r="R190" s="68">
        <f t="shared" si="14"/>
        <v>135730851237.91405</v>
      </c>
      <c r="S190" s="68">
        <f t="shared" si="15"/>
        <v>27210885047.431641</v>
      </c>
      <c r="T190" s="68">
        <f t="shared" si="16"/>
        <v>0</v>
      </c>
      <c r="U190" s="68">
        <f t="shared" si="17"/>
        <v>89957500625.542984</v>
      </c>
      <c r="V190" s="68">
        <f t="shared" si="20"/>
        <v>19016893956.393677</v>
      </c>
      <c r="W190" s="68">
        <f t="shared" si="18"/>
        <v>271916130867.28235</v>
      </c>
    </row>
    <row r="191" spans="1:23" x14ac:dyDescent="0.25">
      <c r="A191" s="78">
        <v>42614</v>
      </c>
      <c r="B191" s="68">
        <v>30.094194412231449</v>
      </c>
      <c r="C191" s="68">
        <v>47.364475250244141</v>
      </c>
      <c r="D191" s="68"/>
      <c r="E191" s="99">
        <v>57.024631500244141</v>
      </c>
      <c r="F191" s="81">
        <v>58.664470672607422</v>
      </c>
      <c r="L191" s="68">
        <v>2.5000000000000001E-3</v>
      </c>
      <c r="M191" s="68">
        <v>2.0400000000000001E-2</v>
      </c>
      <c r="N191" s="68">
        <v>-1.21E-2</v>
      </c>
      <c r="O191" s="68">
        <v>-5.3E-3</v>
      </c>
      <c r="P191" s="68">
        <v>2.0000000000000001E-4</v>
      </c>
      <c r="Q191" s="15">
        <f t="shared" si="19"/>
        <v>2.7000000000000001E-3</v>
      </c>
      <c r="R191" s="68">
        <f t="shared" si="14"/>
        <v>137977072087.06058</v>
      </c>
      <c r="S191" s="68">
        <f t="shared" si="15"/>
        <v>28404474291.908203</v>
      </c>
      <c r="T191" s="68">
        <f t="shared" si="16"/>
        <v>0</v>
      </c>
      <c r="U191" s="68">
        <f t="shared" si="17"/>
        <v>86397451676.887207</v>
      </c>
      <c r="V191" s="68">
        <f t="shared" si="20"/>
        <v>19372474358.546021</v>
      </c>
      <c r="W191" s="68">
        <f t="shared" si="18"/>
        <v>272151472414.40201</v>
      </c>
    </row>
    <row r="192" spans="1:23" x14ac:dyDescent="0.25">
      <c r="A192" s="78">
        <v>42644</v>
      </c>
      <c r="B192" s="68">
        <v>28.043766021728519</v>
      </c>
      <c r="C192" s="68">
        <v>44.036537170410163</v>
      </c>
      <c r="D192" s="68"/>
      <c r="E192" s="99">
        <v>57.361392974853523</v>
      </c>
      <c r="F192" s="81">
        <v>57.288528442382813</v>
      </c>
      <c r="L192" s="68">
        <v>-2.0199999999999999E-2</v>
      </c>
      <c r="M192" s="68">
        <v>-4.4299999999999999E-2</v>
      </c>
      <c r="N192" s="68">
        <v>4.07E-2</v>
      </c>
      <c r="O192" s="68">
        <v>6.8999999999999999E-3</v>
      </c>
      <c r="P192" s="68">
        <v>2.0000000000000001E-4</v>
      </c>
      <c r="Q192" s="15">
        <f t="shared" si="19"/>
        <v>-0.02</v>
      </c>
      <c r="R192" s="68">
        <f t="shared" si="14"/>
        <v>128576185591.46486</v>
      </c>
      <c r="S192" s="68">
        <f t="shared" si="15"/>
        <v>26408709931.925785</v>
      </c>
      <c r="T192" s="68">
        <f t="shared" si="16"/>
        <v>0</v>
      </c>
      <c r="U192" s="68">
        <f t="shared" si="17"/>
        <v>86907675635.617691</v>
      </c>
      <c r="V192" s="68">
        <f t="shared" si="20"/>
        <v>18918103846.577637</v>
      </c>
      <c r="W192" s="68">
        <f t="shared" si="18"/>
        <v>260810675005.586</v>
      </c>
    </row>
    <row r="193" spans="1:23" x14ac:dyDescent="0.25">
      <c r="A193" s="78">
        <v>42675</v>
      </c>
      <c r="B193" s="68">
        <v>31.66349029541016</v>
      </c>
      <c r="C193" s="68">
        <v>49.041473388671882</v>
      </c>
      <c r="D193" s="68"/>
      <c r="E193" s="99">
        <v>60.459564208984382</v>
      </c>
      <c r="F193" s="81">
        <v>61.635066986083977</v>
      </c>
      <c r="L193" s="68">
        <v>4.8599999999999997E-2</v>
      </c>
      <c r="M193" s="68">
        <v>5.4699999999999999E-2</v>
      </c>
      <c r="N193" s="68">
        <v>8.2200000000000009E-2</v>
      </c>
      <c r="O193" s="68">
        <v>-4.07E-2</v>
      </c>
      <c r="P193" s="68">
        <v>1E-4</v>
      </c>
      <c r="Q193" s="15">
        <f t="shared" si="19"/>
        <v>4.87E-2</v>
      </c>
      <c r="R193" s="68">
        <f t="shared" si="14"/>
        <v>145172042925.39847</v>
      </c>
      <c r="S193" s="68">
        <f t="shared" si="15"/>
        <v>29410170021.859379</v>
      </c>
      <c r="T193" s="68">
        <f t="shared" si="16"/>
        <v>0</v>
      </c>
      <c r="U193" s="68">
        <f t="shared" si="17"/>
        <v>91601684039.449234</v>
      </c>
      <c r="V193" s="68">
        <f t="shared" si="20"/>
        <v>20353439502.399044</v>
      </c>
      <c r="W193" s="68">
        <f t="shared" si="18"/>
        <v>286537336489.10614</v>
      </c>
    </row>
    <row r="194" spans="1:23" x14ac:dyDescent="0.25">
      <c r="A194" s="78">
        <v>42705</v>
      </c>
      <c r="B194" s="68">
        <v>31.45394325256348</v>
      </c>
      <c r="C194" s="68">
        <v>48.907814025878913</v>
      </c>
      <c r="D194" s="68"/>
      <c r="E194" s="99">
        <v>61.905410766601563</v>
      </c>
      <c r="F194" s="81">
        <v>63.481361389160163</v>
      </c>
      <c r="L194" s="68">
        <v>1.8200000000000001E-2</v>
      </c>
      <c r="M194" s="68">
        <v>1.1000000000000001E-3</v>
      </c>
      <c r="N194" s="68">
        <v>3.5099999999999999E-2</v>
      </c>
      <c r="O194" s="68">
        <v>-3.8E-3</v>
      </c>
      <c r="P194" s="68">
        <v>2.9999999999999997E-4</v>
      </c>
      <c r="Q194" s="15">
        <f t="shared" si="19"/>
        <v>1.8500000000000003E-2</v>
      </c>
      <c r="R194" s="68">
        <f t="shared" si="14"/>
        <v>144211303221.24026</v>
      </c>
      <c r="S194" s="68">
        <f t="shared" si="15"/>
        <v>29330014506.269535</v>
      </c>
      <c r="T194" s="68">
        <f t="shared" si="16"/>
        <v>0</v>
      </c>
      <c r="U194" s="68">
        <f t="shared" si="17"/>
        <v>93792271769.830078</v>
      </c>
      <c r="V194" s="68">
        <f t="shared" si="20"/>
        <v>20963132056.884525</v>
      </c>
      <c r="W194" s="68">
        <f t="shared" si="18"/>
        <v>288296721554.22443</v>
      </c>
    </row>
    <row r="195" spans="1:23" x14ac:dyDescent="0.25">
      <c r="A195" s="78">
        <v>42736</v>
      </c>
      <c r="B195" s="68">
        <v>34.490955352783203</v>
      </c>
      <c r="C195" s="68">
        <v>51.460659027099609</v>
      </c>
      <c r="D195" s="68"/>
      <c r="E195" s="99">
        <v>61.933650970458977</v>
      </c>
      <c r="F195" s="81">
        <v>68.126976013183594</v>
      </c>
      <c r="L195" s="68">
        <v>1.9400000000000001E-2</v>
      </c>
      <c r="M195" s="68">
        <v>-1.06E-2</v>
      </c>
      <c r="N195" s="68">
        <v>-2.81E-2</v>
      </c>
      <c r="O195" s="68">
        <v>-9.7999999999999997E-3</v>
      </c>
      <c r="P195" s="68">
        <v>4.0000000000000002E-4</v>
      </c>
      <c r="Q195" s="15">
        <f t="shared" si="19"/>
        <v>1.9800000000000002E-2</v>
      </c>
      <c r="R195" s="68">
        <f t="shared" si="14"/>
        <v>158135518361.91797</v>
      </c>
      <c r="S195" s="68">
        <f t="shared" si="15"/>
        <v>30860955571.810547</v>
      </c>
      <c r="T195" s="68">
        <f t="shared" si="16"/>
        <v>0</v>
      </c>
      <c r="U195" s="68">
        <f t="shared" si="17"/>
        <v>93835058221.647934</v>
      </c>
      <c r="V195" s="68">
        <f t="shared" si="20"/>
        <v>22497230108.937744</v>
      </c>
      <c r="W195" s="68">
        <f t="shared" si="18"/>
        <v>305328762264.31421</v>
      </c>
    </row>
    <row r="196" spans="1:23" x14ac:dyDescent="0.25">
      <c r="A196" s="78">
        <v>42767</v>
      </c>
      <c r="B196" s="68">
        <v>34.225711822509773</v>
      </c>
      <c r="C196" s="68">
        <v>52.723934173583977</v>
      </c>
      <c r="D196" s="68"/>
      <c r="E196" s="99">
        <v>63.560081481933587</v>
      </c>
      <c r="F196" s="81">
        <v>68.2369384765625</v>
      </c>
      <c r="L196" s="68">
        <v>3.5700000000000003E-2</v>
      </c>
      <c r="M196" s="68">
        <v>-2.01E-2</v>
      </c>
      <c r="N196" s="68">
        <v>-1.7899999999999999E-2</v>
      </c>
      <c r="O196" s="68">
        <v>-1.6299999999999999E-2</v>
      </c>
      <c r="P196" s="68">
        <v>4.0000000000000002E-4</v>
      </c>
      <c r="Q196" s="15">
        <f t="shared" si="19"/>
        <v>3.61E-2</v>
      </c>
      <c r="R196" s="68">
        <f t="shared" si="14"/>
        <v>156919419163.65237</v>
      </c>
      <c r="S196" s="68">
        <f t="shared" si="15"/>
        <v>31618541636.732418</v>
      </c>
      <c r="T196" s="68">
        <f t="shared" si="16"/>
        <v>0</v>
      </c>
      <c r="U196" s="68">
        <f t="shared" si="17"/>
        <v>96299246903.346664</v>
      </c>
      <c r="V196" s="68">
        <f t="shared" si="20"/>
        <v>22533542462.527344</v>
      </c>
      <c r="W196" s="68">
        <f t="shared" si="18"/>
        <v>307370750166.25879</v>
      </c>
    </row>
    <row r="197" spans="1:23" x14ac:dyDescent="0.25">
      <c r="A197" s="78">
        <v>42795</v>
      </c>
      <c r="B197" s="68">
        <v>34.381202697753913</v>
      </c>
      <c r="C197" s="68">
        <v>52.909343719482422</v>
      </c>
      <c r="D197" s="68"/>
      <c r="E197" s="99">
        <v>63.745143890380859</v>
      </c>
      <c r="F197" s="81">
        <v>68.6456298828125</v>
      </c>
      <c r="L197" s="68">
        <v>1.6999999999999999E-3</v>
      </c>
      <c r="M197" s="68">
        <v>1.17E-2</v>
      </c>
      <c r="N197" s="68">
        <v>-3.3300000000000003E-2</v>
      </c>
      <c r="O197" s="68">
        <v>-9.1999999999999998E-3</v>
      </c>
      <c r="P197" s="68">
        <v>2.9999999999999997E-4</v>
      </c>
      <c r="Q197" s="15">
        <f t="shared" si="19"/>
        <v>2E-3</v>
      </c>
      <c r="R197" s="68">
        <f t="shared" si="14"/>
        <v>157632319977.96097</v>
      </c>
      <c r="S197" s="68">
        <f t="shared" si="15"/>
        <v>31729731735.474609</v>
      </c>
      <c r="T197" s="68">
        <f t="shared" si="16"/>
        <v>0</v>
      </c>
      <c r="U197" s="68">
        <f t="shared" si="17"/>
        <v>96579633116.644043</v>
      </c>
      <c r="V197" s="68">
        <f t="shared" si="20"/>
        <v>22668502578.886719</v>
      </c>
      <c r="W197" s="68">
        <f t="shared" si="18"/>
        <v>308610187408.96631</v>
      </c>
    </row>
    <row r="198" spans="1:23" x14ac:dyDescent="0.25">
      <c r="A198" s="78">
        <v>42826</v>
      </c>
      <c r="B198" s="68">
        <v>35.844615936279297</v>
      </c>
      <c r="C198" s="68">
        <v>53.280574798583977</v>
      </c>
      <c r="D198" s="68"/>
      <c r="E198" s="99">
        <v>67.596778869628906</v>
      </c>
      <c r="F198" s="81">
        <v>71.242279052734375</v>
      </c>
      <c r="L198" s="68">
        <v>1.09E-2</v>
      </c>
      <c r="M198" s="68">
        <v>7.1999999999999998E-3</v>
      </c>
      <c r="N198" s="68">
        <v>-2.1100000000000001E-2</v>
      </c>
      <c r="O198" s="68">
        <v>4.4000000000000003E-3</v>
      </c>
      <c r="P198" s="68">
        <v>5.0000000000000001E-4</v>
      </c>
      <c r="Q198" s="15">
        <f t="shared" si="19"/>
        <v>1.14E-2</v>
      </c>
      <c r="R198" s="68">
        <f t="shared" si="14"/>
        <v>164341835811.45703</v>
      </c>
      <c r="S198" s="68">
        <f t="shared" si="15"/>
        <v>31952359001.732418</v>
      </c>
      <c r="T198" s="68">
        <f t="shared" si="16"/>
        <v>0</v>
      </c>
      <c r="U198" s="68">
        <f t="shared" si="17"/>
        <v>102415206942.23145</v>
      </c>
      <c r="V198" s="68">
        <f t="shared" si="20"/>
        <v>23525981030.250977</v>
      </c>
      <c r="W198" s="68">
        <f t="shared" si="18"/>
        <v>322235382785.67188</v>
      </c>
    </row>
    <row r="199" spans="1:23" x14ac:dyDescent="0.25">
      <c r="A199" s="78">
        <v>42856</v>
      </c>
      <c r="B199" s="68">
        <v>38.292160034179688</v>
      </c>
      <c r="C199" s="68">
        <v>52.255260467529297</v>
      </c>
      <c r="D199" s="68"/>
      <c r="E199" s="99">
        <v>68.897689819335938</v>
      </c>
      <c r="F199" s="81">
        <v>72.605079650878906</v>
      </c>
      <c r="L199" s="68">
        <v>1.06E-2</v>
      </c>
      <c r="M199" s="68">
        <v>-2.6100000000000002E-2</v>
      </c>
      <c r="N199" s="68">
        <v>-3.6700000000000003E-2</v>
      </c>
      <c r="O199" s="68">
        <v>1.46E-2</v>
      </c>
      <c r="P199" s="68">
        <v>5.9999999999999995E-4</v>
      </c>
      <c r="Q199" s="15">
        <f t="shared" si="19"/>
        <v>1.12E-2</v>
      </c>
      <c r="R199" s="68">
        <f t="shared" si="14"/>
        <v>175563434363.20313</v>
      </c>
      <c r="S199" s="68">
        <f t="shared" si="15"/>
        <v>31337478030.208984</v>
      </c>
      <c r="T199" s="68">
        <f t="shared" si="16"/>
        <v>0</v>
      </c>
      <c r="U199" s="68">
        <f t="shared" si="17"/>
        <v>104386204175.4668</v>
      </c>
      <c r="V199" s="68">
        <f t="shared" si="20"/>
        <v>23976011846.87085</v>
      </c>
      <c r="W199" s="68">
        <f t="shared" si="18"/>
        <v>335263128415.74976</v>
      </c>
    </row>
    <row r="200" spans="1:23" x14ac:dyDescent="0.25">
      <c r="A200" s="78">
        <v>42887</v>
      </c>
      <c r="B200" s="68">
        <v>35.7479248046875</v>
      </c>
      <c r="C200" s="68">
        <v>53.130561828613281</v>
      </c>
      <c r="D200" s="68"/>
      <c r="E200" s="99">
        <v>69.7484130859375</v>
      </c>
      <c r="F200" s="81">
        <v>72.832023620605469</v>
      </c>
      <c r="L200" s="68">
        <v>7.8000000000000014E-3</v>
      </c>
      <c r="M200" s="68">
        <v>2.1499999999999998E-2</v>
      </c>
      <c r="N200" s="68">
        <v>1.4500000000000001E-2</v>
      </c>
      <c r="O200" s="68">
        <v>-3.2000000000000002E-3</v>
      </c>
      <c r="P200" s="68">
        <v>5.9999999999999995E-4</v>
      </c>
      <c r="Q200" s="15">
        <f t="shared" si="19"/>
        <v>8.4000000000000012E-3</v>
      </c>
      <c r="R200" s="68">
        <f t="shared" ref="R200:R246" si="21">+B200*$B$1</f>
        <v>163898522425.125</v>
      </c>
      <c r="S200" s="68">
        <f t="shared" ref="S200:S247" si="22">+C200*$C$1</f>
        <v>31862396228.441406</v>
      </c>
      <c r="T200" s="68">
        <f t="shared" ref="T200:T247" si="23">+D200*$D$1</f>
        <v>0</v>
      </c>
      <c r="U200" s="68">
        <f t="shared" ref="U200:U247" si="24">+E200*$E$1</f>
        <v>105675126530.29688</v>
      </c>
      <c r="V200" s="68">
        <f t="shared" si="20"/>
        <v>24050954417.458252</v>
      </c>
      <c r="W200" s="68">
        <f t="shared" ref="W200:W246" si="25">+SUM(R200:V200)</f>
        <v>325486999601.32153</v>
      </c>
    </row>
    <row r="201" spans="1:23" x14ac:dyDescent="0.25">
      <c r="A201" s="78">
        <v>42917</v>
      </c>
      <c r="B201" s="68">
        <v>37.30487060546875</v>
      </c>
      <c r="C201" s="68">
        <v>53.121650695800781</v>
      </c>
      <c r="D201" s="68"/>
      <c r="E201" s="99">
        <v>67.726387023925781</v>
      </c>
      <c r="F201" s="81">
        <v>74.414924621582031</v>
      </c>
      <c r="L201" s="68">
        <v>1.8700000000000001E-2</v>
      </c>
      <c r="M201" s="68">
        <v>-1.47E-2</v>
      </c>
      <c r="N201" s="68">
        <v>-3.5999999999999999E-3</v>
      </c>
      <c r="O201" s="68">
        <v>1.66E-2</v>
      </c>
      <c r="P201" s="68">
        <v>7.000000000000001E-4</v>
      </c>
      <c r="Q201" s="15">
        <f t="shared" ref="Q201:Q246" si="26">L201+P201</f>
        <v>1.9400000000000001E-2</v>
      </c>
      <c r="R201" s="68">
        <f t="shared" si="21"/>
        <v>171036870109.3125</v>
      </c>
      <c r="S201" s="68">
        <f t="shared" si="22"/>
        <v>31857052222.378906</v>
      </c>
      <c r="T201" s="68">
        <f t="shared" si="23"/>
        <v>0</v>
      </c>
      <c r="U201" s="68">
        <f t="shared" si="24"/>
        <v>102611574966.94629</v>
      </c>
      <c r="V201" s="68">
        <f t="shared" ref="V201:V247" si="27">+F201*$F$1</f>
        <v>24573667887.842529</v>
      </c>
      <c r="W201" s="68">
        <f t="shared" si="25"/>
        <v>330079165186.48022</v>
      </c>
    </row>
    <row r="202" spans="1:23" x14ac:dyDescent="0.25">
      <c r="A202" s="78">
        <v>42948</v>
      </c>
      <c r="B202" s="68">
        <v>37.452423095703118</v>
      </c>
      <c r="C202" s="68">
        <v>52.613685607910163</v>
      </c>
      <c r="D202" s="68"/>
      <c r="E202" s="99">
        <v>68.383270263671875</v>
      </c>
      <c r="F202" s="81">
        <v>73.683624267578125</v>
      </c>
      <c r="L202" s="68">
        <v>1.6000000000000001E-3</v>
      </c>
      <c r="M202" s="68">
        <v>-1.6199999999999999E-2</v>
      </c>
      <c r="N202" s="68">
        <v>-2.1899999999999999E-2</v>
      </c>
      <c r="O202" s="68">
        <v>3.5499999999999997E-2</v>
      </c>
      <c r="P202" s="68">
        <v>8.9999999999999998E-4</v>
      </c>
      <c r="Q202" s="15">
        <f t="shared" si="26"/>
        <v>2.5000000000000001E-3</v>
      </c>
      <c r="R202" s="68">
        <f t="shared" si="21"/>
        <v>171713374696.96872</v>
      </c>
      <c r="S202" s="68">
        <f t="shared" si="22"/>
        <v>31552425575.425785</v>
      </c>
      <c r="T202" s="68">
        <f t="shared" si="23"/>
        <v>0</v>
      </c>
      <c r="U202" s="68">
        <f t="shared" si="24"/>
        <v>103606812226.18359</v>
      </c>
      <c r="V202" s="68">
        <f t="shared" si="27"/>
        <v>24332174234.291992</v>
      </c>
      <c r="W202" s="68">
        <f t="shared" si="25"/>
        <v>331204786732.87012</v>
      </c>
    </row>
    <row r="203" spans="1:23" x14ac:dyDescent="0.25">
      <c r="A203" s="78">
        <v>42979</v>
      </c>
      <c r="B203" s="68">
        <v>35.488033294677727</v>
      </c>
      <c r="C203" s="68">
        <v>56.448440551757813</v>
      </c>
      <c r="D203" s="68"/>
      <c r="E203" s="99">
        <v>66.706787109375</v>
      </c>
      <c r="F203" s="81">
        <v>77.278984069824219</v>
      </c>
      <c r="L203" s="68">
        <v>2.5100000000000001E-2</v>
      </c>
      <c r="M203" s="68">
        <v>4.4699999999999997E-2</v>
      </c>
      <c r="N203" s="68">
        <v>3.1399999999999997E-2</v>
      </c>
      <c r="O203" s="68">
        <v>-1.18E-2</v>
      </c>
      <c r="P203" s="68">
        <v>8.9999999999999998E-4</v>
      </c>
      <c r="Q203" s="15">
        <f t="shared" si="26"/>
        <v>2.6000000000000002E-2</v>
      </c>
      <c r="R203" s="68">
        <f t="shared" si="21"/>
        <v>162706961384.47263</v>
      </c>
      <c r="S203" s="68">
        <f t="shared" si="22"/>
        <v>33852127992.539063</v>
      </c>
      <c r="T203" s="68">
        <f t="shared" si="23"/>
        <v>0</v>
      </c>
      <c r="U203" s="68">
        <f t="shared" si="24"/>
        <v>101066789283.46875</v>
      </c>
      <c r="V203" s="68">
        <f t="shared" si="27"/>
        <v>25519451896.22583</v>
      </c>
      <c r="W203" s="68">
        <f t="shared" si="25"/>
        <v>323145330556.7063</v>
      </c>
    </row>
    <row r="204" spans="1:23" x14ac:dyDescent="0.25">
      <c r="A204" s="78">
        <v>43009</v>
      </c>
      <c r="B204" s="68">
        <v>33.228542327880859</v>
      </c>
      <c r="C204" s="68">
        <v>57.903675079345703</v>
      </c>
      <c r="D204" s="68"/>
      <c r="E204" s="99">
        <v>68.821556091308594</v>
      </c>
      <c r="F204" s="81">
        <v>84.638465881347656</v>
      </c>
      <c r="L204" s="68">
        <v>2.2499999999999999E-2</v>
      </c>
      <c r="M204" s="68">
        <v>-1.95E-2</v>
      </c>
      <c r="N204" s="68">
        <v>1.1999999999999999E-3</v>
      </c>
      <c r="O204" s="68">
        <v>4.2999999999999997E-2</v>
      </c>
      <c r="P204" s="68">
        <v>8.9999999999999998E-4</v>
      </c>
      <c r="Q204" s="15">
        <f t="shared" si="26"/>
        <v>2.3400000000000001E-2</v>
      </c>
      <c r="R204" s="68">
        <f t="shared" si="21"/>
        <v>152347556386.44141</v>
      </c>
      <c r="S204" s="68">
        <f t="shared" si="22"/>
        <v>34724832092.166016</v>
      </c>
      <c r="T204" s="68">
        <f t="shared" si="23"/>
        <v>0</v>
      </c>
      <c r="U204" s="68">
        <f t="shared" si="24"/>
        <v>104270854721.81543</v>
      </c>
      <c r="V204" s="68">
        <f t="shared" si="27"/>
        <v>27949736718.560303</v>
      </c>
      <c r="W204" s="68">
        <f t="shared" si="25"/>
        <v>319292979918.98315</v>
      </c>
    </row>
    <row r="205" spans="1:23" x14ac:dyDescent="0.25">
      <c r="A205" s="78">
        <v>43040</v>
      </c>
      <c r="B205" s="68">
        <v>34.765792846679688</v>
      </c>
      <c r="C205" s="68">
        <v>58.227054595947273</v>
      </c>
      <c r="D205" s="68"/>
      <c r="E205" s="99">
        <v>69.792732238769531</v>
      </c>
      <c r="F205" s="81">
        <v>87.866943359375</v>
      </c>
      <c r="L205" s="68">
        <v>3.1199999999999999E-2</v>
      </c>
      <c r="M205" s="68">
        <v>-5.7999999999999996E-3</v>
      </c>
      <c r="N205" s="68">
        <v>-8.9999999999999998E-4</v>
      </c>
      <c r="O205" s="68">
        <v>-7.1000000000000004E-3</v>
      </c>
      <c r="P205" s="68">
        <v>8.0000000000000004E-4</v>
      </c>
      <c r="Q205" s="15">
        <f t="shared" si="26"/>
        <v>3.2000000000000001E-2</v>
      </c>
      <c r="R205" s="68">
        <f t="shared" si="21"/>
        <v>159395604350.20313</v>
      </c>
      <c r="S205" s="68">
        <f t="shared" si="22"/>
        <v>34918762777.923836</v>
      </c>
      <c r="T205" s="68">
        <f t="shared" si="23"/>
        <v>0</v>
      </c>
      <c r="U205" s="68">
        <f t="shared" si="24"/>
        <v>105742274037.68848</v>
      </c>
      <c r="V205" s="68">
        <f t="shared" si="27"/>
        <v>29015860667.914063</v>
      </c>
      <c r="W205" s="68">
        <f t="shared" si="25"/>
        <v>329072501833.72949</v>
      </c>
    </row>
    <row r="206" spans="1:23" x14ac:dyDescent="0.25">
      <c r="A206" s="78">
        <v>43070</v>
      </c>
      <c r="B206" s="68">
        <v>37.090297698974609</v>
      </c>
      <c r="C206" s="68">
        <v>63.115413665771477</v>
      </c>
      <c r="D206" s="68"/>
      <c r="E206" s="99">
        <v>73.748764038085938</v>
      </c>
      <c r="F206" s="81">
        <v>88.795372009277344</v>
      </c>
      <c r="L206" s="68">
        <v>1.06E-2</v>
      </c>
      <c r="M206" s="68">
        <v>-1.29E-2</v>
      </c>
      <c r="N206" s="68">
        <v>1.6999999999999999E-3</v>
      </c>
      <c r="O206" s="68">
        <v>-1.6299999999999999E-2</v>
      </c>
      <c r="P206" s="68">
        <v>8.9999999999999998E-4</v>
      </c>
      <c r="Q206" s="15">
        <f t="shared" si="26"/>
        <v>1.15E-2</v>
      </c>
      <c r="R206" s="68">
        <f t="shared" si="21"/>
        <v>170053087623.50391</v>
      </c>
      <c r="S206" s="68">
        <f t="shared" si="22"/>
        <v>37850311555.669914</v>
      </c>
      <c r="T206" s="68">
        <f t="shared" si="23"/>
        <v>0</v>
      </c>
      <c r="U206" s="68">
        <f t="shared" si="24"/>
        <v>111736018446.4043</v>
      </c>
      <c r="V206" s="68">
        <f t="shared" si="27"/>
        <v>29322451011.400635</v>
      </c>
      <c r="W206" s="68">
        <f t="shared" si="25"/>
        <v>348961868636.97876</v>
      </c>
    </row>
    <row r="207" spans="1:23" x14ac:dyDescent="0.25">
      <c r="A207" s="78">
        <v>43101</v>
      </c>
      <c r="B207" s="68">
        <v>39.387027740478523</v>
      </c>
      <c r="C207" s="68">
        <v>65.415809631347656</v>
      </c>
      <c r="D207" s="68"/>
      <c r="E207" s="99">
        <v>79.7841796875</v>
      </c>
      <c r="F207" s="81">
        <v>95.793243408203125</v>
      </c>
      <c r="L207" s="68">
        <v>5.5800000000000002E-2</v>
      </c>
      <c r="M207" s="68">
        <v>-3.09E-2</v>
      </c>
      <c r="N207" s="68">
        <v>-1.32E-2</v>
      </c>
      <c r="O207" s="68">
        <v>3.9399999999999998E-2</v>
      </c>
      <c r="P207" s="68">
        <v>1.1000000000000001E-3</v>
      </c>
      <c r="Q207" s="15">
        <f t="shared" si="26"/>
        <v>5.6899999999999999E-2</v>
      </c>
      <c r="R207" s="68">
        <f t="shared" si="21"/>
        <v>180583227827.96487</v>
      </c>
      <c r="S207" s="68">
        <f t="shared" si="22"/>
        <v>39229858942.613281</v>
      </c>
      <c r="T207" s="68">
        <f t="shared" si="23"/>
        <v>0</v>
      </c>
      <c r="U207" s="68">
        <f t="shared" si="24"/>
        <v>120880216632.375</v>
      </c>
      <c r="V207" s="68">
        <f t="shared" si="27"/>
        <v>31633323038.12793</v>
      </c>
      <c r="W207" s="68">
        <f t="shared" si="25"/>
        <v>372326626441.08105</v>
      </c>
    </row>
    <row r="208" spans="1:23" x14ac:dyDescent="0.25">
      <c r="A208" s="78">
        <v>43132</v>
      </c>
      <c r="B208" s="68">
        <v>33.666904449462891</v>
      </c>
      <c r="C208" s="68">
        <v>64.356178283691406</v>
      </c>
      <c r="D208" s="68"/>
      <c r="E208" s="99">
        <v>77.893760681152344</v>
      </c>
      <c r="F208" s="81">
        <v>96.316452026367188</v>
      </c>
      <c r="L208" s="68">
        <v>-3.6499999999999998E-2</v>
      </c>
      <c r="M208" s="68">
        <v>3.0000000000000001E-3</v>
      </c>
      <c r="N208" s="68">
        <v>-1.01E-2</v>
      </c>
      <c r="O208" s="68">
        <v>3.9699999999999999E-2</v>
      </c>
      <c r="P208" s="68">
        <v>1.1000000000000001E-3</v>
      </c>
      <c r="Q208" s="15">
        <f t="shared" si="26"/>
        <v>-3.5400000000000001E-2</v>
      </c>
      <c r="R208" s="68">
        <f t="shared" si="21"/>
        <v>154357376660.12109</v>
      </c>
      <c r="S208" s="68">
        <f t="shared" si="22"/>
        <v>38594398057.332031</v>
      </c>
      <c r="T208" s="68">
        <f t="shared" si="23"/>
        <v>0</v>
      </c>
      <c r="U208" s="68">
        <f t="shared" si="24"/>
        <v>118016061609.30762</v>
      </c>
      <c r="V208" s="68">
        <f t="shared" si="27"/>
        <v>31806099599.875488</v>
      </c>
      <c r="W208" s="68">
        <f t="shared" si="25"/>
        <v>342773935926.63623</v>
      </c>
    </row>
    <row r="209" spans="1:23" x14ac:dyDescent="0.25">
      <c r="A209" s="78">
        <v>43160</v>
      </c>
      <c r="B209" s="68">
        <v>31.77016448974609</v>
      </c>
      <c r="C209" s="68">
        <v>62.280128479003913</v>
      </c>
      <c r="D209" s="68"/>
      <c r="E209" s="99">
        <v>73.141189575195313</v>
      </c>
      <c r="F209" s="81">
        <v>93.702896118164063</v>
      </c>
      <c r="L209" s="68">
        <v>-2.35E-2</v>
      </c>
      <c r="M209" s="68">
        <v>4.0500000000000001E-2</v>
      </c>
      <c r="N209" s="68">
        <v>-1.1999999999999999E-3</v>
      </c>
      <c r="O209" s="68">
        <v>-1.2800000000000001E-2</v>
      </c>
      <c r="P209" s="68">
        <v>1.1999999999999999E-3</v>
      </c>
      <c r="Q209" s="15">
        <f t="shared" si="26"/>
        <v>-2.23E-2</v>
      </c>
      <c r="R209" s="68">
        <f t="shared" si="21"/>
        <v>145661127059.03903</v>
      </c>
      <c r="S209" s="68">
        <f t="shared" si="22"/>
        <v>37349391055.894539</v>
      </c>
      <c r="T209" s="68">
        <f t="shared" si="23"/>
        <v>0</v>
      </c>
      <c r="U209" s="68">
        <f t="shared" si="24"/>
        <v>110815488424.25977</v>
      </c>
      <c r="V209" s="68">
        <f t="shared" si="27"/>
        <v>30943038120.997559</v>
      </c>
      <c r="W209" s="68">
        <f t="shared" si="25"/>
        <v>324769044660.19092</v>
      </c>
    </row>
    <row r="210" spans="1:23" x14ac:dyDescent="0.25">
      <c r="A210" s="78">
        <v>43191</v>
      </c>
      <c r="B210" s="68">
        <v>29.185415267944339</v>
      </c>
      <c r="C210" s="68">
        <v>60.556720733642578</v>
      </c>
      <c r="D210" s="68"/>
      <c r="E210" s="99">
        <v>69.845108032226563</v>
      </c>
      <c r="F210" s="81">
        <v>86.058464050292969</v>
      </c>
      <c r="L210" s="68">
        <v>2.8999999999999998E-3</v>
      </c>
      <c r="M210" s="68">
        <v>1.1299999999999999E-2</v>
      </c>
      <c r="N210" s="68">
        <v>5.0000000000000001E-3</v>
      </c>
      <c r="O210" s="68">
        <v>2.7000000000000001E-3</v>
      </c>
      <c r="P210" s="68">
        <v>1.4E-3</v>
      </c>
      <c r="Q210" s="15">
        <f t="shared" si="26"/>
        <v>4.3E-3</v>
      </c>
      <c r="R210" s="68">
        <f t="shared" si="21"/>
        <v>133810464940.68166</v>
      </c>
      <c r="S210" s="68">
        <f t="shared" si="22"/>
        <v>36315863486.150391</v>
      </c>
      <c r="T210" s="68">
        <f t="shared" si="23"/>
        <v>0</v>
      </c>
      <c r="U210" s="68">
        <f t="shared" si="24"/>
        <v>105821628081.11133</v>
      </c>
      <c r="V210" s="68">
        <f t="shared" si="27"/>
        <v>28418655602.540283</v>
      </c>
      <c r="W210" s="68">
        <f t="shared" si="25"/>
        <v>304366612110.48364</v>
      </c>
    </row>
    <row r="211" spans="1:23" x14ac:dyDescent="0.25">
      <c r="A211" s="78">
        <v>43221</v>
      </c>
      <c r="B211" s="68">
        <v>29.155429840087891</v>
      </c>
      <c r="C211" s="68">
        <v>64.596267700195313</v>
      </c>
      <c r="D211" s="68"/>
      <c r="E211" s="99">
        <v>72.559844970703125</v>
      </c>
      <c r="F211" s="81">
        <v>87.305946350097656</v>
      </c>
      <c r="L211" s="68">
        <v>2.6499999999999999E-2</v>
      </c>
      <c r="M211" s="68">
        <v>5.28E-2</v>
      </c>
      <c r="N211" s="68">
        <v>-3.15E-2</v>
      </c>
      <c r="O211" s="68">
        <v>3.7999999999999999E-2</v>
      </c>
      <c r="P211" s="68">
        <v>1.4E-3</v>
      </c>
      <c r="Q211" s="15">
        <f t="shared" si="26"/>
        <v>2.7899999999999998E-2</v>
      </c>
      <c r="R211" s="68">
        <f t="shared" si="21"/>
        <v>133672986545.87109</v>
      </c>
      <c r="S211" s="68">
        <f t="shared" si="22"/>
        <v>38738379672.726563</v>
      </c>
      <c r="T211" s="68">
        <f t="shared" si="23"/>
        <v>0</v>
      </c>
      <c r="U211" s="68">
        <f t="shared" si="24"/>
        <v>109934698999.53516</v>
      </c>
      <c r="V211" s="68">
        <f t="shared" si="27"/>
        <v>28830605435.013428</v>
      </c>
      <c r="W211" s="68">
        <f t="shared" si="25"/>
        <v>311176670653.14624</v>
      </c>
    </row>
    <row r="212" spans="1:23" x14ac:dyDescent="0.25">
      <c r="A212" s="78">
        <v>43252</v>
      </c>
      <c r="B212" s="68">
        <v>30.67959022521973</v>
      </c>
      <c r="C212" s="68">
        <v>63.474075317382813</v>
      </c>
      <c r="D212" s="68"/>
      <c r="E212" s="99">
        <v>73.091964721679688</v>
      </c>
      <c r="F212" s="81">
        <v>84.8665771484375</v>
      </c>
      <c r="L212" s="68">
        <v>4.7999999999999996E-3</v>
      </c>
      <c r="M212" s="68">
        <v>1.1900000000000001E-2</v>
      </c>
      <c r="N212" s="68">
        <v>-2.3099999999999999E-2</v>
      </c>
      <c r="O212" s="68">
        <v>-2.3800000000000002E-2</v>
      </c>
      <c r="P212" s="68">
        <v>1.4E-3</v>
      </c>
      <c r="Q212" s="15">
        <f t="shared" si="26"/>
        <v>6.1999999999999998E-3</v>
      </c>
      <c r="R212" s="68">
        <f t="shared" si="21"/>
        <v>140661018338.67776</v>
      </c>
      <c r="S212" s="68">
        <f t="shared" si="22"/>
        <v>38065400936.664063</v>
      </c>
      <c r="T212" s="68">
        <f t="shared" si="23"/>
        <v>0</v>
      </c>
      <c r="U212" s="68">
        <f t="shared" si="24"/>
        <v>110740908338.58398</v>
      </c>
      <c r="V212" s="68">
        <f t="shared" si="27"/>
        <v>28025064759.910156</v>
      </c>
      <c r="W212" s="68">
        <f t="shared" si="25"/>
        <v>317492392373.83594</v>
      </c>
    </row>
    <row r="213" spans="1:23" x14ac:dyDescent="0.25">
      <c r="A213" s="78">
        <v>43282</v>
      </c>
      <c r="B213" s="68">
        <v>33.456737518310547</v>
      </c>
      <c r="C213" s="68">
        <v>66.356765747070313</v>
      </c>
      <c r="D213" s="68"/>
      <c r="E213" s="99">
        <v>79.353004455566406</v>
      </c>
      <c r="F213" s="81">
        <v>88.174156188964844</v>
      </c>
      <c r="L213" s="68">
        <v>3.1899999999999998E-2</v>
      </c>
      <c r="M213" s="68">
        <v>-2.2100000000000002E-2</v>
      </c>
      <c r="N213" s="68">
        <v>5.6999999999999993E-3</v>
      </c>
      <c r="O213" s="68">
        <v>-1.67E-2</v>
      </c>
      <c r="P213" s="68">
        <v>1.6000000000000001E-3</v>
      </c>
      <c r="Q213" s="15">
        <f t="shared" si="26"/>
        <v>3.3499999999999995E-2</v>
      </c>
      <c r="R213" s="68">
        <f t="shared" si="21"/>
        <v>153393794867.14453</v>
      </c>
      <c r="S213" s="68">
        <f t="shared" si="22"/>
        <v>39794150295.101563</v>
      </c>
      <c r="T213" s="68">
        <f t="shared" si="23"/>
        <v>0</v>
      </c>
      <c r="U213" s="68">
        <f t="shared" si="24"/>
        <v>120226947329.52832</v>
      </c>
      <c r="V213" s="68">
        <f t="shared" si="27"/>
        <v>29117310022.107666</v>
      </c>
      <c r="W213" s="68">
        <f t="shared" si="25"/>
        <v>342532202513.88208</v>
      </c>
    </row>
    <row r="214" spans="1:23" x14ac:dyDescent="0.25">
      <c r="A214" s="78">
        <v>43313</v>
      </c>
      <c r="B214" s="68">
        <v>34.789638519287109</v>
      </c>
      <c r="C214" s="68">
        <v>70.442092895507813</v>
      </c>
      <c r="D214" s="68"/>
      <c r="E214" s="99">
        <v>76.991218566894531</v>
      </c>
      <c r="F214" s="81">
        <v>86.393157958984375</v>
      </c>
      <c r="L214" s="68">
        <v>3.44E-2</v>
      </c>
      <c r="M214" s="68">
        <v>1.15E-2</v>
      </c>
      <c r="N214" s="68">
        <v>-3.9199999999999999E-2</v>
      </c>
      <c r="O214" s="68">
        <v>5.2200000000000003E-2</v>
      </c>
      <c r="P214" s="68">
        <v>1.6000000000000001E-3</v>
      </c>
      <c r="Q214" s="15">
        <f t="shared" si="26"/>
        <v>3.5999999999999997E-2</v>
      </c>
      <c r="R214" s="68">
        <f t="shared" si="21"/>
        <v>159504932948.37891</v>
      </c>
      <c r="S214" s="68">
        <f t="shared" si="22"/>
        <v>42244120855.289063</v>
      </c>
      <c r="T214" s="68">
        <f t="shared" si="23"/>
        <v>0</v>
      </c>
      <c r="U214" s="68">
        <f t="shared" si="24"/>
        <v>116648629034.09473</v>
      </c>
      <c r="V214" s="68">
        <f t="shared" si="27"/>
        <v>28529179895.860352</v>
      </c>
      <c r="W214" s="68">
        <f t="shared" si="25"/>
        <v>346926862733.62305</v>
      </c>
    </row>
    <row r="215" spans="1:23" x14ac:dyDescent="0.25">
      <c r="A215" s="78">
        <v>43344</v>
      </c>
      <c r="B215" s="68">
        <v>33.303630828857422</v>
      </c>
      <c r="C215" s="68">
        <v>70.771003723144531</v>
      </c>
      <c r="D215" s="68"/>
      <c r="E215" s="99">
        <v>82.168869018554688</v>
      </c>
      <c r="F215" s="81">
        <v>83.256851196289063</v>
      </c>
      <c r="L215" s="68">
        <v>5.9999999999999995E-4</v>
      </c>
      <c r="M215" s="68">
        <v>-2.2800000000000001E-2</v>
      </c>
      <c r="N215" s="68">
        <v>-1.6299999999999999E-2</v>
      </c>
      <c r="O215" s="68">
        <v>-5.9999999999999995E-4</v>
      </c>
      <c r="P215" s="68">
        <v>1.5E-3</v>
      </c>
      <c r="Q215" s="15">
        <f t="shared" si="26"/>
        <v>2.0999999999999999E-3</v>
      </c>
      <c r="R215" s="68">
        <f t="shared" si="21"/>
        <v>152691825163.67578</v>
      </c>
      <c r="S215" s="68">
        <f t="shared" si="22"/>
        <v>42441368668.097656</v>
      </c>
      <c r="T215" s="68">
        <f t="shared" si="23"/>
        <v>0</v>
      </c>
      <c r="U215" s="68">
        <f t="shared" si="24"/>
        <v>124493235705.42773</v>
      </c>
      <c r="V215" s="68">
        <f t="shared" si="27"/>
        <v>27493493020.239746</v>
      </c>
      <c r="W215" s="68">
        <f t="shared" si="25"/>
        <v>347119922557.44092</v>
      </c>
    </row>
    <row r="216" spans="1:23" x14ac:dyDescent="0.25">
      <c r="A216" s="78">
        <v>43374</v>
      </c>
      <c r="B216" s="68">
        <v>35.871223449707031</v>
      </c>
      <c r="C216" s="68">
        <v>62.730934143066413</v>
      </c>
      <c r="D216" s="68"/>
      <c r="E216" s="99">
        <v>73.000465393066406</v>
      </c>
      <c r="F216" s="81">
        <v>71.411705017089844</v>
      </c>
      <c r="L216" s="68">
        <v>-7.6799999999999993E-2</v>
      </c>
      <c r="M216" s="68">
        <v>-4.7800000000000002E-2</v>
      </c>
      <c r="N216" s="68">
        <v>3.4599999999999999E-2</v>
      </c>
      <c r="O216" s="68">
        <v>-1.84E-2</v>
      </c>
      <c r="P216" s="68">
        <v>1.9E-3</v>
      </c>
      <c r="Q216" s="15">
        <f t="shared" si="26"/>
        <v>-7.4899999999999994E-2</v>
      </c>
      <c r="R216" s="68">
        <f t="shared" si="21"/>
        <v>164463827008.42969</v>
      </c>
      <c r="S216" s="68">
        <f t="shared" si="22"/>
        <v>37619739198.207039</v>
      </c>
      <c r="T216" s="68">
        <f t="shared" si="23"/>
        <v>0</v>
      </c>
      <c r="U216" s="68">
        <f t="shared" si="24"/>
        <v>110602278616.40332</v>
      </c>
      <c r="V216" s="68">
        <f t="shared" si="27"/>
        <v>23581929717.974854</v>
      </c>
      <c r="W216" s="68">
        <f t="shared" si="25"/>
        <v>336267774541.01489</v>
      </c>
    </row>
    <row r="217" spans="1:23" x14ac:dyDescent="0.25">
      <c r="A217" s="78">
        <v>43405</v>
      </c>
      <c r="B217" s="68">
        <v>36.886787414550781</v>
      </c>
      <c r="C217" s="68">
        <v>62.398246765136719</v>
      </c>
      <c r="D217" s="68"/>
      <c r="E217" s="99">
        <v>71.607566833496094</v>
      </c>
      <c r="F217" s="81">
        <v>72.841453552246094</v>
      </c>
      <c r="L217" s="68">
        <v>1.6899999999999998E-2</v>
      </c>
      <c r="M217" s="68">
        <v>-7.1000000000000004E-3</v>
      </c>
      <c r="N217" s="68">
        <v>3.3999999999999998E-3</v>
      </c>
      <c r="O217" s="68">
        <v>-1.3299999999999999E-2</v>
      </c>
      <c r="P217" s="68">
        <v>1.8E-3</v>
      </c>
      <c r="Q217" s="15">
        <f t="shared" si="26"/>
        <v>1.8699999999999998E-2</v>
      </c>
      <c r="R217" s="68">
        <f t="shared" si="21"/>
        <v>169120025491.99219</v>
      </c>
      <c r="S217" s="68">
        <f t="shared" si="22"/>
        <v>37420226588.308594</v>
      </c>
      <c r="T217" s="68">
        <f t="shared" si="23"/>
        <v>0</v>
      </c>
      <c r="U217" s="68">
        <f t="shared" si="24"/>
        <v>108491911870.9248</v>
      </c>
      <c r="V217" s="68">
        <f t="shared" si="27"/>
        <v>24054068416.558838</v>
      </c>
      <c r="W217" s="68">
        <f t="shared" si="25"/>
        <v>339086232367.78442</v>
      </c>
    </row>
    <row r="218" spans="1:23" x14ac:dyDescent="0.25">
      <c r="A218" s="78">
        <v>43435</v>
      </c>
      <c r="B218" s="68">
        <v>32.196743011474609</v>
      </c>
      <c r="C218" s="68">
        <v>55.622016906738281</v>
      </c>
      <c r="D218" s="68"/>
      <c r="E218" s="99">
        <v>62.939121246337891</v>
      </c>
      <c r="F218" s="81">
        <v>72.036529541015625</v>
      </c>
      <c r="L218" s="68">
        <v>-9.5500000000000002E-2</v>
      </c>
      <c r="M218" s="68">
        <v>-2.4799999999999999E-2</v>
      </c>
      <c r="N218" s="68">
        <v>-1.89E-2</v>
      </c>
      <c r="O218" s="68">
        <v>1.8499999999999999E-2</v>
      </c>
      <c r="P218" s="68">
        <v>1.9E-3</v>
      </c>
      <c r="Q218" s="15">
        <f t="shared" si="26"/>
        <v>-9.3600000000000003E-2</v>
      </c>
      <c r="R218" s="68">
        <f t="shared" si="21"/>
        <v>147616921410.50391</v>
      </c>
      <c r="S218" s="68">
        <f t="shared" si="22"/>
        <v>33356521759.066406</v>
      </c>
      <c r="T218" s="68">
        <f t="shared" si="23"/>
        <v>0</v>
      </c>
      <c r="U218" s="68">
        <f t="shared" si="24"/>
        <v>95358436230.191895</v>
      </c>
      <c r="V218" s="68">
        <f t="shared" si="27"/>
        <v>23788262391.389648</v>
      </c>
      <c r="W218" s="68">
        <f t="shared" si="25"/>
        <v>300120141791.15186</v>
      </c>
    </row>
    <row r="219" spans="1:23" x14ac:dyDescent="0.25">
      <c r="A219" s="78">
        <v>43466</v>
      </c>
      <c r="B219" s="68">
        <v>34.771926879882813</v>
      </c>
      <c r="C219" s="68">
        <v>60.946830749511719</v>
      </c>
      <c r="D219" s="68"/>
      <c r="E219" s="99">
        <v>69.789848327636719</v>
      </c>
      <c r="F219" s="81">
        <v>77.103736877441406</v>
      </c>
      <c r="L219" s="68">
        <v>8.4100000000000008E-2</v>
      </c>
      <c r="M219" s="68">
        <v>2.8899999999999999E-2</v>
      </c>
      <c r="N219" s="68">
        <v>-4.5999999999999999E-3</v>
      </c>
      <c r="O219" s="68">
        <v>-8.6500000000000007E-2</v>
      </c>
      <c r="P219" s="68">
        <v>2.0999999999999999E-3</v>
      </c>
      <c r="Q219" s="15">
        <f t="shared" si="26"/>
        <v>8.6200000000000013E-2</v>
      </c>
      <c r="R219" s="68">
        <f t="shared" si="21"/>
        <v>159423727912.17188</v>
      </c>
      <c r="S219" s="68">
        <f t="shared" si="22"/>
        <v>36549812450.183594</v>
      </c>
      <c r="T219" s="68">
        <f t="shared" si="23"/>
        <v>0</v>
      </c>
      <c r="U219" s="68">
        <f t="shared" si="24"/>
        <v>105737904652.63184</v>
      </c>
      <c r="V219" s="68">
        <f t="shared" si="27"/>
        <v>25461580893.523193</v>
      </c>
      <c r="W219" s="68">
        <f t="shared" si="25"/>
        <v>327173025908.5105</v>
      </c>
    </row>
    <row r="220" spans="1:23" x14ac:dyDescent="0.25">
      <c r="A220" s="78">
        <v>43497</v>
      </c>
      <c r="B220" s="68">
        <v>36.7686767578125</v>
      </c>
      <c r="C220" s="68">
        <v>63.441684722900391</v>
      </c>
      <c r="D220" s="68"/>
      <c r="E220" s="99">
        <v>74.282127380371094</v>
      </c>
      <c r="F220" s="81">
        <v>78.189567565917969</v>
      </c>
      <c r="L220" s="68">
        <v>3.4000000000000002E-2</v>
      </c>
      <c r="M220" s="68">
        <v>2.12E-2</v>
      </c>
      <c r="N220" s="68">
        <v>-2.7099999999999999E-2</v>
      </c>
      <c r="O220" s="68">
        <v>8.6E-3</v>
      </c>
      <c r="P220" s="68">
        <v>1.8E-3</v>
      </c>
      <c r="Q220" s="15">
        <f t="shared" si="26"/>
        <v>3.5800000000000005E-2</v>
      </c>
      <c r="R220" s="68">
        <f t="shared" si="21"/>
        <v>168578507005.875</v>
      </c>
      <c r="S220" s="68">
        <f t="shared" si="22"/>
        <v>38045976298.189453</v>
      </c>
      <c r="T220" s="68">
        <f t="shared" si="23"/>
        <v>0</v>
      </c>
      <c r="U220" s="68">
        <f t="shared" si="24"/>
        <v>112544111938.26855</v>
      </c>
      <c r="V220" s="68">
        <f t="shared" si="27"/>
        <v>25820149323.938721</v>
      </c>
      <c r="W220" s="68">
        <f t="shared" si="25"/>
        <v>344988744566.27173</v>
      </c>
    </row>
    <row r="221" spans="1:23" x14ac:dyDescent="0.25">
      <c r="A221" s="78">
        <v>43525</v>
      </c>
      <c r="B221" s="68">
        <v>38.014263153076172</v>
      </c>
      <c r="C221" s="68">
        <v>64.199417114257813</v>
      </c>
      <c r="D221" s="68"/>
      <c r="E221" s="99">
        <v>76.638153076171875</v>
      </c>
      <c r="F221" s="81">
        <v>77.324249267578125</v>
      </c>
      <c r="L221" s="68">
        <v>1.0999999999999999E-2</v>
      </c>
      <c r="M221" s="68">
        <v>-3.0499999999999999E-2</v>
      </c>
      <c r="N221" s="68">
        <v>-4.1900000000000007E-2</v>
      </c>
      <c r="O221" s="68">
        <v>2.1399999999999999E-2</v>
      </c>
      <c r="P221" s="68">
        <v>1.9E-3</v>
      </c>
      <c r="Q221" s="15">
        <f t="shared" si="26"/>
        <v>1.29E-2</v>
      </c>
      <c r="R221" s="68">
        <f t="shared" si="21"/>
        <v>174289321573.48828</v>
      </c>
      <c r="S221" s="68">
        <f t="shared" si="22"/>
        <v>38500388389.039063</v>
      </c>
      <c r="T221" s="68">
        <f t="shared" si="23"/>
        <v>0</v>
      </c>
      <c r="U221" s="68">
        <f t="shared" si="24"/>
        <v>116113703022.80859</v>
      </c>
      <c r="V221" s="68">
        <f t="shared" si="27"/>
        <v>25534399595.791992</v>
      </c>
      <c r="W221" s="68">
        <f t="shared" si="25"/>
        <v>354437812581.12793</v>
      </c>
    </row>
    <row r="222" spans="1:23" x14ac:dyDescent="0.25">
      <c r="A222" s="78">
        <v>43556</v>
      </c>
      <c r="B222" s="68">
        <v>41.389713287353523</v>
      </c>
      <c r="C222" s="68">
        <v>66.562240600585938</v>
      </c>
      <c r="D222" s="68"/>
      <c r="E222" s="99">
        <v>84.796089172363281</v>
      </c>
      <c r="F222" s="81">
        <v>91.592124938964844</v>
      </c>
      <c r="L222" s="68">
        <v>3.9600000000000003E-2</v>
      </c>
      <c r="M222" s="68">
        <v>-1.7500000000000002E-2</v>
      </c>
      <c r="N222" s="68">
        <v>2.0199999999999999E-2</v>
      </c>
      <c r="O222" s="68">
        <v>-2.5499999999999998E-2</v>
      </c>
      <c r="P222" s="68">
        <v>2.0999999999999999E-3</v>
      </c>
      <c r="Q222" s="15">
        <f t="shared" si="26"/>
        <v>4.1700000000000001E-2</v>
      </c>
      <c r="R222" s="68">
        <f t="shared" si="21"/>
        <v>189765221015.21487</v>
      </c>
      <c r="S222" s="68">
        <f t="shared" si="22"/>
        <v>39917373558.179688</v>
      </c>
      <c r="T222" s="68">
        <f t="shared" si="23"/>
        <v>0</v>
      </c>
      <c r="U222" s="68">
        <f t="shared" si="24"/>
        <v>128473710814.36816</v>
      </c>
      <c r="V222" s="68">
        <f t="shared" si="27"/>
        <v>30246008725.232666</v>
      </c>
      <c r="W222" s="68">
        <f t="shared" si="25"/>
        <v>388402314112.99536</v>
      </c>
    </row>
    <row r="223" spans="1:23" x14ac:dyDescent="0.25">
      <c r="A223" s="78">
        <v>43586</v>
      </c>
      <c r="B223" s="68">
        <v>39.188262939453118</v>
      </c>
      <c r="C223" s="68">
        <v>56.482734680175781</v>
      </c>
      <c r="D223" s="68"/>
      <c r="E223" s="99">
        <v>75.09814453125</v>
      </c>
      <c r="F223" s="81">
        <v>80.6566162109375</v>
      </c>
      <c r="L223" s="68">
        <v>-6.9400000000000003E-2</v>
      </c>
      <c r="M223" s="68">
        <v>-1.18E-2</v>
      </c>
      <c r="N223" s="68">
        <v>-2.2800000000000001E-2</v>
      </c>
      <c r="O223" s="68">
        <v>7.5999999999999998E-2</v>
      </c>
      <c r="P223" s="68">
        <v>2.0999999999999999E-3</v>
      </c>
      <c r="Q223" s="15">
        <f t="shared" si="26"/>
        <v>-6.7299999999999999E-2</v>
      </c>
      <c r="R223" s="68">
        <f t="shared" si="21"/>
        <v>179671922979.46872</v>
      </c>
      <c r="S223" s="68">
        <f t="shared" si="22"/>
        <v>33872694180.253906</v>
      </c>
      <c r="T223" s="68">
        <f t="shared" si="23"/>
        <v>0</v>
      </c>
      <c r="U223" s="68">
        <f t="shared" si="24"/>
        <v>113780451402.5625</v>
      </c>
      <c r="V223" s="68">
        <f t="shared" si="27"/>
        <v>26634830443.003906</v>
      </c>
      <c r="W223" s="68">
        <f t="shared" si="25"/>
        <v>353959899005.28906</v>
      </c>
    </row>
    <row r="224" spans="1:23" x14ac:dyDescent="0.25">
      <c r="A224" s="78">
        <v>43617</v>
      </c>
      <c r="B224" s="68">
        <v>40.411705017089837</v>
      </c>
      <c r="C224" s="68">
        <v>63.029727935791023</v>
      </c>
      <c r="D224" s="68"/>
      <c r="E224" s="99">
        <v>77.844131469726563</v>
      </c>
      <c r="F224" s="81">
        <v>92.196205139160156</v>
      </c>
      <c r="L224" s="68">
        <v>6.93E-2</v>
      </c>
      <c r="M224" s="68">
        <v>2.2000000000000001E-3</v>
      </c>
      <c r="N224" s="68">
        <v>-7.9000000000000008E-3</v>
      </c>
      <c r="O224" s="68">
        <v>-2.1399999999999999E-2</v>
      </c>
      <c r="P224" s="68">
        <v>1.8E-3</v>
      </c>
      <c r="Q224" s="15">
        <f t="shared" si="26"/>
        <v>7.1099999999999997E-2</v>
      </c>
      <c r="R224" s="68">
        <f t="shared" si="21"/>
        <v>185281209389.60153</v>
      </c>
      <c r="S224" s="68">
        <f t="shared" si="22"/>
        <v>37798925826.142586</v>
      </c>
      <c r="T224" s="68">
        <f t="shared" si="23"/>
        <v>0</v>
      </c>
      <c r="U224" s="68">
        <f t="shared" si="24"/>
        <v>117940868884.98633</v>
      </c>
      <c r="V224" s="68">
        <f t="shared" si="27"/>
        <v>30445491104.509521</v>
      </c>
      <c r="W224" s="68">
        <f t="shared" si="25"/>
        <v>371466495205.23999</v>
      </c>
    </row>
    <row r="225" spans="1:23" x14ac:dyDescent="0.25">
      <c r="A225" s="78">
        <v>43647</v>
      </c>
      <c r="B225" s="68">
        <v>41.262378692626953</v>
      </c>
      <c r="C225" s="68">
        <v>61.291496276855469</v>
      </c>
      <c r="D225" s="68"/>
      <c r="E225" s="99">
        <v>79.876930236816406</v>
      </c>
      <c r="F225" s="81">
        <v>88.942680358886719</v>
      </c>
      <c r="L225" s="68">
        <v>1.1900000000000001E-2</v>
      </c>
      <c r="M225" s="68">
        <v>-2.0799999999999999E-2</v>
      </c>
      <c r="N225" s="68">
        <v>3.3999999999999998E-3</v>
      </c>
      <c r="O225" s="68">
        <v>2.7199999999999998E-2</v>
      </c>
      <c r="P225" s="68">
        <v>1.9E-3</v>
      </c>
      <c r="Q225" s="15">
        <f t="shared" si="26"/>
        <v>1.3800000000000002E-2</v>
      </c>
      <c r="R225" s="68">
        <f t="shared" si="21"/>
        <v>189181412247.48047</v>
      </c>
      <c r="S225" s="68">
        <f t="shared" si="22"/>
        <v>36756508355.902344</v>
      </c>
      <c r="T225" s="68">
        <f t="shared" si="23"/>
        <v>0</v>
      </c>
      <c r="U225" s="68">
        <f t="shared" si="24"/>
        <v>121020742066.59082</v>
      </c>
      <c r="V225" s="68">
        <f t="shared" si="27"/>
        <v>29371095909.971924</v>
      </c>
      <c r="W225" s="68">
        <f t="shared" si="25"/>
        <v>376329758579.94556</v>
      </c>
    </row>
    <row r="226" spans="1:23" x14ac:dyDescent="0.25">
      <c r="A226" s="78">
        <v>43678</v>
      </c>
      <c r="B226" s="68">
        <v>42.513240814208977</v>
      </c>
      <c r="C226" s="68">
        <v>56.294082641601563</v>
      </c>
      <c r="D226" s="68"/>
      <c r="E226" s="99">
        <v>77.868049621582031</v>
      </c>
      <c r="F226" s="81">
        <v>87.80682373046875</v>
      </c>
      <c r="L226" s="68">
        <v>-2.58E-2</v>
      </c>
      <c r="M226" s="68">
        <v>-2.4E-2</v>
      </c>
      <c r="N226" s="68">
        <v>-4.8499999999999988E-2</v>
      </c>
      <c r="O226" s="68">
        <v>7.6399999999999996E-2</v>
      </c>
      <c r="P226" s="68">
        <v>1.6000000000000001E-3</v>
      </c>
      <c r="Q226" s="15">
        <f t="shared" si="26"/>
        <v>-2.4199999999999999E-2</v>
      </c>
      <c r="R226" s="68">
        <f t="shared" si="21"/>
        <v>194916415177.16013</v>
      </c>
      <c r="S226" s="68">
        <f t="shared" si="22"/>
        <v>33759559558.757813</v>
      </c>
      <c r="T226" s="68">
        <f t="shared" si="23"/>
        <v>0</v>
      </c>
      <c r="U226" s="68">
        <f t="shared" si="24"/>
        <v>117977107038.8291</v>
      </c>
      <c r="V226" s="68">
        <f t="shared" si="27"/>
        <v>28996007663.939453</v>
      </c>
      <c r="W226" s="68">
        <f t="shared" si="25"/>
        <v>375649089438.68652</v>
      </c>
    </row>
    <row r="227" spans="1:23" x14ac:dyDescent="0.25">
      <c r="A227" s="78">
        <v>43709</v>
      </c>
      <c r="B227" s="68">
        <v>43.300884246826172</v>
      </c>
      <c r="C227" s="68">
        <v>63.70831298828125</v>
      </c>
      <c r="D227" s="68"/>
      <c r="E227" s="99">
        <v>82.108268737792969</v>
      </c>
      <c r="F227" s="81">
        <v>90.149940490722656</v>
      </c>
      <c r="L227" s="68">
        <v>1.43E-2</v>
      </c>
      <c r="M227" s="68">
        <v>-1.0500000000000001E-2</v>
      </c>
      <c r="N227" s="68">
        <v>6.7699999999999996E-2</v>
      </c>
      <c r="O227" s="68">
        <v>-6.8499999999999991E-2</v>
      </c>
      <c r="P227" s="68">
        <v>1.8E-3</v>
      </c>
      <c r="Q227" s="15">
        <f t="shared" si="26"/>
        <v>1.61E-2</v>
      </c>
      <c r="R227" s="68">
        <f t="shared" si="21"/>
        <v>198527634443.98828</v>
      </c>
      <c r="S227" s="68">
        <f t="shared" si="22"/>
        <v>38205873260.40625</v>
      </c>
      <c r="T227" s="68">
        <f t="shared" si="23"/>
        <v>0</v>
      </c>
      <c r="U227" s="68">
        <f t="shared" si="24"/>
        <v>124401420823.13965</v>
      </c>
      <c r="V227" s="68">
        <f t="shared" si="27"/>
        <v>29769763377.349365</v>
      </c>
      <c r="W227" s="68">
        <f t="shared" si="25"/>
        <v>390904691904.88354</v>
      </c>
    </row>
    <row r="228" spans="1:23" x14ac:dyDescent="0.25">
      <c r="A228" s="78">
        <v>43739</v>
      </c>
      <c r="B228" s="68">
        <v>43.051139831542969</v>
      </c>
      <c r="C228" s="68">
        <v>66.843215942382813</v>
      </c>
      <c r="D228" s="68"/>
      <c r="E228" s="99">
        <v>86.354415893554688</v>
      </c>
      <c r="F228" s="81">
        <v>86.589614868164063</v>
      </c>
      <c r="L228" s="68">
        <v>2.06E-2</v>
      </c>
      <c r="M228" s="68">
        <v>2.3999999999999998E-3</v>
      </c>
      <c r="N228" s="68">
        <v>-1.8800000000000001E-2</v>
      </c>
      <c r="O228" s="68">
        <v>2.8999999999999998E-3</v>
      </c>
      <c r="P228" s="68">
        <v>1.5E-3</v>
      </c>
      <c r="Q228" s="15">
        <f t="shared" si="26"/>
        <v>2.2100000000000002E-2</v>
      </c>
      <c r="R228" s="68">
        <f t="shared" si="21"/>
        <v>197382596211.07031</v>
      </c>
      <c r="S228" s="68">
        <f t="shared" si="22"/>
        <v>40085874461.664063</v>
      </c>
      <c r="T228" s="68">
        <f t="shared" si="23"/>
        <v>0</v>
      </c>
      <c r="U228" s="68">
        <f t="shared" si="24"/>
        <v>130834716121.17773</v>
      </c>
      <c r="V228" s="68">
        <f t="shared" si="27"/>
        <v>28594054877.122559</v>
      </c>
      <c r="W228" s="68">
        <f t="shared" si="25"/>
        <v>396897241671.03467</v>
      </c>
    </row>
    <row r="229" spans="1:23" x14ac:dyDescent="0.25">
      <c r="A229" s="78">
        <v>43770</v>
      </c>
      <c r="B229" s="68">
        <v>42.606063842773438</v>
      </c>
      <c r="C229" s="68">
        <v>70.378326416015625</v>
      </c>
      <c r="D229" s="68"/>
      <c r="E229" s="99">
        <v>89.217247009277344</v>
      </c>
      <c r="F229" s="81">
        <v>89.695220947265625</v>
      </c>
      <c r="L229" s="68">
        <v>3.8699999999999998E-2</v>
      </c>
      <c r="M229" s="68">
        <v>9.1000000000000004E-3</v>
      </c>
      <c r="N229" s="68">
        <v>-2.0500000000000001E-2</v>
      </c>
      <c r="O229" s="68">
        <v>-2.5999999999999999E-2</v>
      </c>
      <c r="P229" s="68">
        <v>1.1999999999999999E-3</v>
      </c>
      <c r="Q229" s="15">
        <f t="shared" si="26"/>
        <v>3.9899999999999998E-2</v>
      </c>
      <c r="R229" s="68">
        <f t="shared" si="21"/>
        <v>195341993929.26563</v>
      </c>
      <c r="S229" s="68">
        <f t="shared" si="22"/>
        <v>42205880099.578125</v>
      </c>
      <c r="T229" s="68">
        <f t="shared" si="23"/>
        <v>0</v>
      </c>
      <c r="U229" s="68">
        <f t="shared" si="24"/>
        <v>135172163053.71387</v>
      </c>
      <c r="V229" s="68">
        <f t="shared" si="27"/>
        <v>29619603619.749023</v>
      </c>
      <c r="W229" s="68">
        <f t="shared" si="25"/>
        <v>402339640702.30664</v>
      </c>
    </row>
    <row r="230" spans="1:23" x14ac:dyDescent="0.25">
      <c r="A230" s="78">
        <v>43800</v>
      </c>
      <c r="B230" s="68">
        <v>43.397396087646477</v>
      </c>
      <c r="C230" s="68">
        <v>73.162361145019531</v>
      </c>
      <c r="D230" s="68"/>
      <c r="E230" s="99">
        <v>90.5198974609375</v>
      </c>
      <c r="F230" s="81">
        <v>93.19024658203125</v>
      </c>
      <c r="L230" s="68">
        <v>2.7699999999999999E-2</v>
      </c>
      <c r="M230" s="68">
        <v>6.7000000000000002E-3</v>
      </c>
      <c r="N230" s="68">
        <v>1.9099999999999999E-2</v>
      </c>
      <c r="O230" s="68">
        <v>-2.2700000000000001E-2</v>
      </c>
      <c r="P230" s="68">
        <v>1.4E-3</v>
      </c>
      <c r="Q230" s="15">
        <f t="shared" si="26"/>
        <v>2.9099999999999997E-2</v>
      </c>
      <c r="R230" s="68">
        <f t="shared" si="21"/>
        <v>198970125810.78513</v>
      </c>
      <c r="S230" s="68">
        <f t="shared" si="22"/>
        <v>43875465637.472656</v>
      </c>
      <c r="T230" s="68">
        <f t="shared" si="23"/>
        <v>0</v>
      </c>
      <c r="U230" s="68">
        <f t="shared" si="24"/>
        <v>137145795789.04688</v>
      </c>
      <c r="V230" s="68">
        <f t="shared" si="27"/>
        <v>30773748432.029297</v>
      </c>
      <c r="W230" s="68">
        <f t="shared" si="25"/>
        <v>410765135669.33398</v>
      </c>
    </row>
    <row r="231" spans="1:23" x14ac:dyDescent="0.25">
      <c r="A231" s="78">
        <v>43831</v>
      </c>
      <c r="B231" s="68">
        <v>41.679634094238281</v>
      </c>
      <c r="C231" s="68">
        <v>68.720428466796875</v>
      </c>
      <c r="D231" s="68"/>
      <c r="E231" s="99">
        <v>90.785850524902344</v>
      </c>
      <c r="F231" s="81">
        <v>89.631446838378906</v>
      </c>
      <c r="L231" s="68">
        <v>-1.1000000000000001E-3</v>
      </c>
      <c r="M231" s="68">
        <v>-3.0800000000000001E-2</v>
      </c>
      <c r="N231" s="68">
        <v>-6.2699999999999992E-2</v>
      </c>
      <c r="O231" s="68">
        <v>5.4299999999999987E-2</v>
      </c>
      <c r="P231" s="68">
        <v>1.2999999999999999E-3</v>
      </c>
      <c r="Q231" s="15">
        <f t="shared" si="26"/>
        <v>1.9999999999999987E-4</v>
      </c>
      <c r="R231" s="68">
        <f t="shared" si="21"/>
        <v>191094461583.11719</v>
      </c>
      <c r="S231" s="68">
        <f t="shared" si="22"/>
        <v>41211638752.484375</v>
      </c>
      <c r="T231" s="68">
        <f t="shared" si="23"/>
        <v>0</v>
      </c>
      <c r="U231" s="68">
        <f t="shared" si="24"/>
        <v>137548738629.49512</v>
      </c>
      <c r="V231" s="68">
        <f t="shared" si="27"/>
        <v>29598543815.1521</v>
      </c>
      <c r="W231" s="68">
        <f t="shared" si="25"/>
        <v>399453382780.24878</v>
      </c>
    </row>
    <row r="232" spans="1:23" x14ac:dyDescent="0.25">
      <c r="A232" s="78">
        <v>43862</v>
      </c>
      <c r="B232" s="68">
        <v>39.200435638427727</v>
      </c>
      <c r="C232" s="68">
        <v>61.505893707275391</v>
      </c>
      <c r="D232" s="68"/>
      <c r="E232" s="99">
        <v>78.93292236328125</v>
      </c>
      <c r="F232" s="81">
        <v>80.578849792480469</v>
      </c>
      <c r="L232" s="68">
        <v>-8.1300000000000011E-2</v>
      </c>
      <c r="M232" s="68">
        <v>1.0200000000000001E-2</v>
      </c>
      <c r="N232" s="68">
        <v>-3.9199999999999999E-2</v>
      </c>
      <c r="O232" s="68">
        <v>-2.3E-3</v>
      </c>
      <c r="P232" s="68">
        <v>1.1999999999999999E-3</v>
      </c>
      <c r="Q232" s="15">
        <f t="shared" si="26"/>
        <v>-8.0100000000000005E-2</v>
      </c>
      <c r="R232" s="68">
        <f t="shared" si="21"/>
        <v>179727732858.97263</v>
      </c>
      <c r="S232" s="68">
        <f t="shared" si="22"/>
        <v>36885082488.064453</v>
      </c>
      <c r="T232" s="68">
        <f t="shared" si="23"/>
        <v>0</v>
      </c>
      <c r="U232" s="68">
        <f t="shared" si="24"/>
        <v>119590485132.16406</v>
      </c>
      <c r="V232" s="68">
        <f t="shared" si="27"/>
        <v>26609150028.091064</v>
      </c>
      <c r="W232" s="68">
        <f t="shared" si="25"/>
        <v>362812450507.29224</v>
      </c>
    </row>
    <row r="233" spans="1:23" x14ac:dyDescent="0.25">
      <c r="A233" s="78">
        <v>43891</v>
      </c>
      <c r="B233" s="68">
        <v>33.334430694580078</v>
      </c>
      <c r="C233" s="68">
        <v>46.019660949707031</v>
      </c>
      <c r="D233" s="68"/>
      <c r="E233" s="99">
        <v>57.287513732910163</v>
      </c>
      <c r="F233" s="81">
        <v>61.541915893554688</v>
      </c>
      <c r="L233" s="68">
        <v>-0.1338</v>
      </c>
      <c r="M233" s="68">
        <v>-5.0299999999999997E-2</v>
      </c>
      <c r="N233" s="68">
        <v>-0.1396</v>
      </c>
      <c r="O233" s="68">
        <v>8.539999999999999E-2</v>
      </c>
      <c r="P233" s="68">
        <v>1.1999999999999999E-3</v>
      </c>
      <c r="Q233" s="15">
        <f t="shared" si="26"/>
        <v>-0.1326</v>
      </c>
      <c r="R233" s="68">
        <f t="shared" si="21"/>
        <v>152833037625.94922</v>
      </c>
      <c r="S233" s="68">
        <f t="shared" si="22"/>
        <v>27597989198.910156</v>
      </c>
      <c r="T233" s="68">
        <f t="shared" si="23"/>
        <v>0</v>
      </c>
      <c r="U233" s="68">
        <f t="shared" si="24"/>
        <v>86795741931.395523</v>
      </c>
      <c r="V233" s="68">
        <f t="shared" si="27"/>
        <v>20322678683.61377</v>
      </c>
      <c r="W233" s="68">
        <f t="shared" si="25"/>
        <v>287549447439.86865</v>
      </c>
    </row>
    <row r="234" spans="1:23" x14ac:dyDescent="0.25">
      <c r="A234" s="78">
        <v>43922</v>
      </c>
      <c r="B234" s="68">
        <v>36.723587036132813</v>
      </c>
      <c r="C234" s="68">
        <v>55.078720092773438</v>
      </c>
      <c r="D234" s="68"/>
      <c r="E234" s="99">
        <v>62.542610168457031</v>
      </c>
      <c r="F234" s="81">
        <v>71.782615661621094</v>
      </c>
      <c r="L234" s="68">
        <v>0.13650000000000001</v>
      </c>
      <c r="M234" s="68">
        <v>2.75E-2</v>
      </c>
      <c r="N234" s="68">
        <v>-1.3899999999999999E-2</v>
      </c>
      <c r="O234" s="68">
        <v>-5.4899999999999997E-2</v>
      </c>
      <c r="P234" s="68">
        <v>0</v>
      </c>
      <c r="Q234" s="15">
        <f t="shared" si="26"/>
        <v>0.13650000000000001</v>
      </c>
      <c r="R234" s="68">
        <f t="shared" si="21"/>
        <v>168371777837.67188</v>
      </c>
      <c r="S234" s="68">
        <f t="shared" si="22"/>
        <v>33030706677.117188</v>
      </c>
      <c r="T234" s="68">
        <f t="shared" si="23"/>
        <v>0</v>
      </c>
      <c r="U234" s="68">
        <f t="shared" si="24"/>
        <v>94757686242.172852</v>
      </c>
      <c r="V234" s="68">
        <f t="shared" si="27"/>
        <v>23704413682.5979</v>
      </c>
      <c r="W234" s="68">
        <f t="shared" si="25"/>
        <v>319864584439.55981</v>
      </c>
    </row>
    <row r="235" spans="1:23" x14ac:dyDescent="0.25">
      <c r="A235" s="78">
        <v>43952</v>
      </c>
      <c r="B235" s="68">
        <v>38.646129608154297</v>
      </c>
      <c r="C235" s="68">
        <v>58.932205200195313</v>
      </c>
      <c r="D235" s="68"/>
      <c r="E235" s="99">
        <v>62.262760162353523</v>
      </c>
      <c r="F235" s="81">
        <v>79.394737243652344</v>
      </c>
      <c r="L235" s="68">
        <v>5.5800000000000002E-2</v>
      </c>
      <c r="M235" s="68">
        <v>2.4899999999999999E-2</v>
      </c>
      <c r="N235" s="68">
        <v>-5.0500000000000003E-2</v>
      </c>
      <c r="O235" s="68">
        <v>6.7000000000000002E-3</v>
      </c>
      <c r="P235" s="68">
        <v>1E-4</v>
      </c>
      <c r="Q235" s="15">
        <f t="shared" si="26"/>
        <v>5.5900000000000005E-2</v>
      </c>
      <c r="R235" s="68">
        <f t="shared" si="21"/>
        <v>177186328292.70703</v>
      </c>
      <c r="S235" s="68">
        <f t="shared" si="22"/>
        <v>35341641572.726563</v>
      </c>
      <c r="T235" s="68">
        <f t="shared" si="23"/>
        <v>0</v>
      </c>
      <c r="U235" s="68">
        <f t="shared" si="24"/>
        <v>94333688282.992691</v>
      </c>
      <c r="V235" s="68">
        <f t="shared" si="27"/>
        <v>26218126471.127197</v>
      </c>
      <c r="W235" s="68">
        <f t="shared" si="25"/>
        <v>333079784619.55347</v>
      </c>
    </row>
    <row r="236" spans="1:23" x14ac:dyDescent="0.25">
      <c r="A236" s="78">
        <v>43983</v>
      </c>
      <c r="B236" s="68">
        <v>38.041069030761719</v>
      </c>
      <c r="C236" s="68">
        <v>60.490406036376953</v>
      </c>
      <c r="D236" s="68"/>
      <c r="E236" s="99">
        <v>59.990943908691413</v>
      </c>
      <c r="F236" s="81">
        <v>80.179100036621094</v>
      </c>
      <c r="L236" s="68">
        <v>2.46E-2</v>
      </c>
      <c r="M236" s="68">
        <v>2.7099999999999999E-2</v>
      </c>
      <c r="N236" s="68">
        <v>-2.35E-2</v>
      </c>
      <c r="O236" s="68">
        <v>-7.4999999999999997E-3</v>
      </c>
      <c r="P236" s="68">
        <v>1E-4</v>
      </c>
      <c r="Q236" s="15">
        <f t="shared" si="26"/>
        <v>2.47E-2</v>
      </c>
      <c r="R236" s="68">
        <f t="shared" si="21"/>
        <v>174412222238.88281</v>
      </c>
      <c r="S236" s="68">
        <f t="shared" si="22"/>
        <v>36276094564.322266</v>
      </c>
      <c r="T236" s="68">
        <f t="shared" si="23"/>
        <v>0</v>
      </c>
      <c r="U236" s="68">
        <f t="shared" si="24"/>
        <v>90891682086.184586</v>
      </c>
      <c r="V236" s="68">
        <f t="shared" si="27"/>
        <v>26477142668.1604</v>
      </c>
      <c r="W236" s="68">
        <f t="shared" si="25"/>
        <v>328057141557.55005</v>
      </c>
    </row>
    <row r="237" spans="1:23" x14ac:dyDescent="0.25">
      <c r="A237" s="78">
        <v>44013</v>
      </c>
      <c r="B237" s="68">
        <v>42.017227172851563</v>
      </c>
      <c r="C237" s="68">
        <v>60.470897674560547</v>
      </c>
      <c r="D237" s="68"/>
      <c r="E237" s="99">
        <v>55.181541442871087</v>
      </c>
      <c r="F237" s="81">
        <v>87.572677612304688</v>
      </c>
      <c r="L237" s="68">
        <v>5.7699999999999987E-2</v>
      </c>
      <c r="M237" s="68">
        <v>-2.18E-2</v>
      </c>
      <c r="N237" s="68">
        <v>-1.3899999999999999E-2</v>
      </c>
      <c r="O237" s="68">
        <v>7.6100000000000001E-2</v>
      </c>
      <c r="P237" s="68">
        <v>1E-4</v>
      </c>
      <c r="Q237" s="15">
        <f t="shared" si="26"/>
        <v>5.779999999999999E-2</v>
      </c>
      <c r="R237" s="68">
        <f t="shared" si="21"/>
        <v>192642271898.48438</v>
      </c>
      <c r="S237" s="68">
        <f t="shared" si="22"/>
        <v>36264395400.365234</v>
      </c>
      <c r="T237" s="68">
        <f t="shared" si="23"/>
        <v>0</v>
      </c>
      <c r="U237" s="68">
        <f t="shared" si="24"/>
        <v>83605004273.393539</v>
      </c>
      <c r="V237" s="68">
        <f t="shared" si="27"/>
        <v>28918686763.941895</v>
      </c>
      <c r="W237" s="68">
        <f t="shared" si="25"/>
        <v>341430358336.18506</v>
      </c>
    </row>
    <row r="238" spans="1:23" x14ac:dyDescent="0.25">
      <c r="A238" s="78">
        <v>44044</v>
      </c>
      <c r="B238" s="68">
        <v>43.990470886230469</v>
      </c>
      <c r="C238" s="68">
        <v>67.745742797851563</v>
      </c>
      <c r="D238" s="68"/>
      <c r="E238" s="99">
        <v>59.387332916259773</v>
      </c>
      <c r="F238" s="81">
        <v>94.976097106933594</v>
      </c>
      <c r="L238" s="68">
        <v>7.6299999999999993E-2</v>
      </c>
      <c r="M238" s="68">
        <v>-2.5000000000000001E-3</v>
      </c>
      <c r="N238" s="68">
        <v>-2.9399999999999999E-2</v>
      </c>
      <c r="O238" s="68">
        <v>5.1000000000000004E-3</v>
      </c>
      <c r="P238" s="68">
        <v>1E-4</v>
      </c>
      <c r="Q238" s="15">
        <f t="shared" si="26"/>
        <v>7.6399999999999996E-2</v>
      </c>
      <c r="R238" s="68">
        <f t="shared" si="21"/>
        <v>201689278984.19531</v>
      </c>
      <c r="S238" s="68">
        <f t="shared" si="22"/>
        <v>40627119788.007813</v>
      </c>
      <c r="T238" s="68">
        <f t="shared" si="23"/>
        <v>0</v>
      </c>
      <c r="U238" s="68">
        <f t="shared" si="24"/>
        <v>89977157078.688004</v>
      </c>
      <c r="V238" s="68">
        <f t="shared" si="27"/>
        <v>31363480907.328369</v>
      </c>
      <c r="W238" s="68">
        <f t="shared" si="25"/>
        <v>363657036758.21948</v>
      </c>
    </row>
    <row r="239" spans="1:23" x14ac:dyDescent="0.25">
      <c r="A239" s="78">
        <v>44075</v>
      </c>
      <c r="B239" s="68">
        <v>45.413948059082031</v>
      </c>
      <c r="C239" s="68">
        <v>64.391006469726563</v>
      </c>
      <c r="D239" s="68"/>
      <c r="E239" s="99">
        <v>56.435775756835938</v>
      </c>
      <c r="F239" s="81">
        <v>96.589263916015625</v>
      </c>
      <c r="L239" s="68">
        <v>-3.6299999999999999E-2</v>
      </c>
      <c r="M239" s="68">
        <v>5.9999999999999995E-4</v>
      </c>
      <c r="N239" s="68">
        <v>-2.5100000000000001E-2</v>
      </c>
      <c r="O239" s="68">
        <v>3.0499999999999999E-2</v>
      </c>
      <c r="P239" s="68">
        <v>1E-4</v>
      </c>
      <c r="Q239" s="15">
        <f t="shared" si="26"/>
        <v>-3.6199999999999996E-2</v>
      </c>
      <c r="R239" s="68">
        <f t="shared" si="21"/>
        <v>208215694338.67969</v>
      </c>
      <c r="S239" s="68">
        <f t="shared" si="22"/>
        <v>38615284519.382813</v>
      </c>
      <c r="T239" s="68">
        <f t="shared" si="23"/>
        <v>0</v>
      </c>
      <c r="U239" s="68">
        <f t="shared" si="24"/>
        <v>85505282200.341797</v>
      </c>
      <c r="V239" s="68">
        <f t="shared" si="27"/>
        <v>31896188903.952148</v>
      </c>
      <c r="W239" s="68">
        <f t="shared" si="25"/>
        <v>364232449962.35645</v>
      </c>
    </row>
    <row r="240" spans="1:23" x14ac:dyDescent="0.25">
      <c r="A240" s="78">
        <v>44105</v>
      </c>
      <c r="B240" s="68">
        <v>41.467472076416023</v>
      </c>
      <c r="C240" s="68">
        <v>63.625030517578118</v>
      </c>
      <c r="D240" s="68"/>
      <c r="E240" s="99">
        <v>53.277568817138672</v>
      </c>
      <c r="F240" s="81">
        <v>95.739387512207031</v>
      </c>
      <c r="L240" s="68">
        <v>-2.1000000000000001E-2</v>
      </c>
      <c r="M240" s="68">
        <v>4.4400000000000002E-2</v>
      </c>
      <c r="N240" s="68">
        <v>4.0300000000000002E-2</v>
      </c>
      <c r="O240" s="68">
        <v>-3.0300000000000001E-2</v>
      </c>
      <c r="P240" s="68">
        <v>1E-4</v>
      </c>
      <c r="Q240" s="15">
        <f t="shared" si="26"/>
        <v>-2.0900000000000002E-2</v>
      </c>
      <c r="R240" s="68">
        <f t="shared" si="21"/>
        <v>190121732636.58987</v>
      </c>
      <c r="S240" s="68">
        <f t="shared" si="22"/>
        <v>38155928765.390617</v>
      </c>
      <c r="T240" s="68">
        <f t="shared" si="23"/>
        <v>0</v>
      </c>
      <c r="U240" s="68">
        <f t="shared" si="24"/>
        <v>80720314296.481934</v>
      </c>
      <c r="V240" s="68">
        <f t="shared" si="27"/>
        <v>31615538475.303467</v>
      </c>
      <c r="W240" s="68">
        <f t="shared" si="25"/>
        <v>340613514173.76587</v>
      </c>
    </row>
    <row r="241" spans="1:23" x14ac:dyDescent="0.25">
      <c r="A241" s="78">
        <v>44136</v>
      </c>
      <c r="B241" s="68">
        <v>49.570037841796882</v>
      </c>
      <c r="C241" s="68">
        <v>75.438720703125</v>
      </c>
      <c r="D241" s="68"/>
      <c r="E241" s="99">
        <v>70.343658447265625</v>
      </c>
      <c r="F241" s="81">
        <v>112.6281814575195</v>
      </c>
      <c r="L241" s="68">
        <v>0.12470000000000001</v>
      </c>
      <c r="M241" s="68">
        <v>5.4800000000000001E-2</v>
      </c>
      <c r="N241" s="68">
        <v>2.1100000000000001E-2</v>
      </c>
      <c r="O241" s="68">
        <v>-0.1225</v>
      </c>
      <c r="P241" s="68">
        <v>1E-4</v>
      </c>
      <c r="Q241" s="15">
        <f t="shared" si="26"/>
        <v>0.12480000000000001</v>
      </c>
      <c r="R241" s="68">
        <f t="shared" si="21"/>
        <v>227270701816.03128</v>
      </c>
      <c r="S241" s="68">
        <f t="shared" si="22"/>
        <v>45240598391.625</v>
      </c>
      <c r="T241" s="68">
        <f t="shared" si="23"/>
        <v>0</v>
      </c>
      <c r="U241" s="68">
        <f t="shared" si="24"/>
        <v>106576976853.36328</v>
      </c>
      <c r="V241" s="68">
        <f t="shared" si="27"/>
        <v>37192640320.783928</v>
      </c>
      <c r="W241" s="68">
        <f t="shared" si="25"/>
        <v>416280917381.80347</v>
      </c>
    </row>
    <row r="242" spans="1:23" x14ac:dyDescent="0.25">
      <c r="A242" s="78">
        <v>44166</v>
      </c>
      <c r="B242" s="68">
        <v>51.701236724853523</v>
      </c>
      <c r="C242" s="68">
        <v>79.460647583007813</v>
      </c>
      <c r="D242" s="68"/>
      <c r="E242" s="99">
        <v>70.647293090820313</v>
      </c>
      <c r="F242" s="81">
        <v>120.16748046875</v>
      </c>
      <c r="L242" s="68">
        <v>4.6300000000000001E-2</v>
      </c>
      <c r="M242" s="68">
        <v>4.8099999999999997E-2</v>
      </c>
      <c r="N242" s="68">
        <v>-1.3599999999999999E-2</v>
      </c>
      <c r="O242" s="68">
        <v>-2.4199999999999999E-2</v>
      </c>
      <c r="P242" s="68">
        <v>1E-4</v>
      </c>
      <c r="Q242" s="15">
        <f t="shared" si="26"/>
        <v>4.6400000000000004E-2</v>
      </c>
      <c r="R242" s="68">
        <f t="shared" si="21"/>
        <v>237041908112.21487</v>
      </c>
      <c r="S242" s="68">
        <f t="shared" si="22"/>
        <v>47652547812.789063</v>
      </c>
      <c r="T242" s="68">
        <f t="shared" si="23"/>
        <v>0</v>
      </c>
      <c r="U242" s="68">
        <f t="shared" si="24"/>
        <v>107037010680.04102</v>
      </c>
      <c r="V242" s="68">
        <f t="shared" si="27"/>
        <v>39682305276.453125</v>
      </c>
      <c r="W242" s="68">
        <f t="shared" si="25"/>
        <v>431413771881.49805</v>
      </c>
    </row>
    <row r="243" spans="1:23" x14ac:dyDescent="0.25">
      <c r="A243" s="78">
        <v>44197</v>
      </c>
      <c r="B243" s="68">
        <v>48.908969879150391</v>
      </c>
      <c r="C243" s="68">
        <v>78.452178955078125</v>
      </c>
      <c r="D243" s="68"/>
      <c r="E243" s="99">
        <v>65.924957275390625</v>
      </c>
      <c r="F243" s="81">
        <v>119.5024719238281</v>
      </c>
      <c r="L243" s="68">
        <v>-2.9999999999999997E-4</v>
      </c>
      <c r="M243" s="68">
        <v>7.1900000000000006E-2</v>
      </c>
      <c r="N243" s="68">
        <v>2.8500000000000001E-2</v>
      </c>
      <c r="O243" s="68">
        <v>4.36E-2</v>
      </c>
      <c r="P243" s="68">
        <v>0</v>
      </c>
      <c r="Q243" s="15">
        <f t="shared" si="26"/>
        <v>-2.9999999999999997E-4</v>
      </c>
      <c r="R243" s="68">
        <f t="shared" si="21"/>
        <v>224239810851.24609</v>
      </c>
      <c r="S243" s="68">
        <f t="shared" si="22"/>
        <v>47047769208.890625</v>
      </c>
      <c r="T243" s="68">
        <f t="shared" si="23"/>
        <v>0</v>
      </c>
      <c r="U243" s="68">
        <f t="shared" si="24"/>
        <v>99882246682.769531</v>
      </c>
      <c r="V243" s="68">
        <f t="shared" si="27"/>
        <v>39462702835.02636</v>
      </c>
      <c r="W243" s="68">
        <f t="shared" si="25"/>
        <v>410632529577.93262</v>
      </c>
    </row>
    <row r="244" spans="1:23" x14ac:dyDescent="0.25">
      <c r="A244" s="78">
        <v>44228</v>
      </c>
      <c r="B244" s="68">
        <v>52.254913330078118</v>
      </c>
      <c r="C244" s="68">
        <v>84.928077697753906</v>
      </c>
      <c r="D244" s="68"/>
      <c r="E244" s="99">
        <v>71.121498107910156</v>
      </c>
      <c r="F244" s="81">
        <v>129.06068420410159</v>
      </c>
      <c r="L244" s="68">
        <v>2.7799999999999998E-2</v>
      </c>
      <c r="M244" s="68">
        <v>2.1100000000000001E-2</v>
      </c>
      <c r="N244" s="68">
        <v>7.0800000000000002E-2</v>
      </c>
      <c r="O244" s="68">
        <v>-7.6700000000000004E-2</v>
      </c>
      <c r="P244" s="68">
        <v>0</v>
      </c>
      <c r="Q244" s="15">
        <f t="shared" si="26"/>
        <v>2.7799999999999998E-2</v>
      </c>
      <c r="R244" s="68">
        <f t="shared" si="21"/>
        <v>239580426865.21872</v>
      </c>
      <c r="S244" s="68">
        <f t="shared" si="22"/>
        <v>50931365477.644531</v>
      </c>
      <c r="T244" s="68">
        <f t="shared" si="23"/>
        <v>0</v>
      </c>
      <c r="U244" s="68">
        <f t="shared" si="24"/>
        <v>107755473982.14551</v>
      </c>
      <c r="V244" s="68">
        <f t="shared" si="27"/>
        <v>42619063408.813972</v>
      </c>
      <c r="W244" s="68">
        <f t="shared" si="25"/>
        <v>440886329733.82275</v>
      </c>
    </row>
    <row r="245" spans="1:23" x14ac:dyDescent="0.25">
      <c r="A245" s="78">
        <v>44256</v>
      </c>
      <c r="B245" s="68">
        <v>53.632652282714837</v>
      </c>
      <c r="C245" s="68">
        <v>89.73193359375</v>
      </c>
      <c r="D245" s="68"/>
      <c r="E245" s="99">
        <v>76.807518005371094</v>
      </c>
      <c r="F245" s="81">
        <v>128.62351989746091</v>
      </c>
      <c r="L245" s="68">
        <v>3.0800000000000001E-2</v>
      </c>
      <c r="M245" s="68">
        <v>-2.4799999999999999E-2</v>
      </c>
      <c r="N245" s="68">
        <v>7.400000000000001E-2</v>
      </c>
      <c r="O245" s="68">
        <v>-5.8299999999999998E-2</v>
      </c>
      <c r="P245" s="68">
        <v>0</v>
      </c>
      <c r="Q245" s="15">
        <f t="shared" si="26"/>
        <v>3.0800000000000001E-2</v>
      </c>
      <c r="R245" s="68">
        <f t="shared" si="21"/>
        <v>245897139789.35153</v>
      </c>
      <c r="S245" s="68">
        <f t="shared" si="22"/>
        <v>53812237704.75</v>
      </c>
      <c r="T245" s="68">
        <f t="shared" si="23"/>
        <v>0</v>
      </c>
      <c r="U245" s="68">
        <f t="shared" si="24"/>
        <v>116370306141.51855</v>
      </c>
      <c r="V245" s="68">
        <f t="shared" si="27"/>
        <v>42474700829.150871</v>
      </c>
      <c r="W245" s="68">
        <f t="shared" si="25"/>
        <v>458554384464.771</v>
      </c>
    </row>
    <row r="246" spans="1:23" x14ac:dyDescent="0.25">
      <c r="A246" s="78">
        <v>44287</v>
      </c>
      <c r="B246" s="68">
        <v>55.654655456542969</v>
      </c>
      <c r="C246" s="68">
        <v>90.000465393066406</v>
      </c>
      <c r="D246" s="68"/>
      <c r="E246" s="99">
        <v>82.741790771484375</v>
      </c>
      <c r="F246" s="81">
        <v>133.96333312988281</v>
      </c>
      <c r="L246" s="68">
        <v>4.9299999999999997E-2</v>
      </c>
      <c r="M246" s="68">
        <v>-3.09E-2</v>
      </c>
      <c r="N246" s="68">
        <v>-7.4000000000000003E-3</v>
      </c>
      <c r="O246" s="68">
        <v>1.01E-2</v>
      </c>
      <c r="P246" s="68">
        <v>0</v>
      </c>
      <c r="Q246" s="15">
        <f t="shared" si="26"/>
        <v>4.9299999999999997E-2</v>
      </c>
      <c r="R246" s="68">
        <f t="shared" si="21"/>
        <v>255167701209.07031</v>
      </c>
      <c r="S246" s="68">
        <f t="shared" si="22"/>
        <v>53973276216.207031</v>
      </c>
      <c r="T246" s="68">
        <f t="shared" si="23"/>
        <v>0</v>
      </c>
      <c r="U246" s="68">
        <f t="shared" si="24"/>
        <v>125361263751.57422</v>
      </c>
      <c r="V246" s="68">
        <f t="shared" si="27"/>
        <v>44238040611.108887</v>
      </c>
      <c r="W246" s="68">
        <f t="shared" si="25"/>
        <v>478740281787.96045</v>
      </c>
    </row>
    <row r="247" spans="1:23" x14ac:dyDescent="0.25">
      <c r="A247" s="78">
        <v>44317</v>
      </c>
      <c r="B247" s="68">
        <v>57.094619750976563</v>
      </c>
      <c r="C247" s="68">
        <v>95.172340393066406</v>
      </c>
      <c r="D247" s="68"/>
      <c r="E247" s="99">
        <v>88.179054260253906</v>
      </c>
      <c r="F247" s="81">
        <v>135.16876220703119</v>
      </c>
      <c r="L247" s="68">
        <v>2.8999999999999998E-3</v>
      </c>
      <c r="M247" s="68">
        <v>-2.2000000000000001E-3</v>
      </c>
      <c r="N247" s="68">
        <v>7.0499999999999993E-2</v>
      </c>
      <c r="O247" s="68">
        <v>5.1999999999999998E-3</v>
      </c>
      <c r="P247" s="68">
        <v>0</v>
      </c>
      <c r="Q247" s="15">
        <f>L247+P247</f>
        <v>2.8999999999999998E-3</v>
      </c>
      <c r="R247" s="68">
        <f>+B247*$B$1</f>
        <v>261769707381.23438</v>
      </c>
      <c r="S247" s="68">
        <f t="shared" si="22"/>
        <v>57074849488.207031</v>
      </c>
      <c r="T247" s="68">
        <f t="shared" si="23"/>
        <v>0</v>
      </c>
      <c r="U247" s="68">
        <f t="shared" si="24"/>
        <v>133599207551.7627</v>
      </c>
      <c r="V247" s="68">
        <f t="shared" si="27"/>
        <v>44636103418.466782</v>
      </c>
      <c r="W247" s="68">
        <f>+SUM(R247:V247)</f>
        <v>497079867839.6709</v>
      </c>
    </row>
    <row r="248" spans="1:23" x14ac:dyDescent="0.25">
      <c r="R248" s="68"/>
    </row>
    <row r="249" spans="1:23" x14ac:dyDescent="0.25">
      <c r="P249" t="s">
        <v>22</v>
      </c>
    </row>
    <row r="250" spans="1:23" x14ac:dyDescent="0.25">
      <c r="P250" s="3">
        <f>+AVERAGE(P7:P247)</f>
        <v>1.0502074688796665E-3</v>
      </c>
    </row>
  </sheetData>
  <mergeCells count="4">
    <mergeCell ref="B4:F4"/>
    <mergeCell ref="G4:K4"/>
    <mergeCell ref="L4:P4"/>
    <mergeCell ref="R4:V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>
      <selection activeCell="M10" sqref="M10"/>
    </sheetView>
  </sheetViews>
  <sheetFormatPr baseColWidth="10" defaultRowHeight="15" x14ac:dyDescent="0.25"/>
  <cols>
    <col min="1" max="1" width="23.140625" customWidth="1"/>
    <col min="2" max="2" width="12" bestFit="1" customWidth="1"/>
    <col min="12" max="12" width="15.140625" customWidth="1"/>
  </cols>
  <sheetData>
    <row r="1" spans="1:12" x14ac:dyDescent="0.25">
      <c r="A1" s="99" t="s">
        <v>0</v>
      </c>
      <c r="B1" s="79" t="s">
        <v>116</v>
      </c>
      <c r="C1" s="79" t="s">
        <v>117</v>
      </c>
      <c r="D1" s="79" t="s">
        <v>119</v>
      </c>
      <c r="E1" s="79" t="s">
        <v>120</v>
      </c>
      <c r="G1" s="135" t="s">
        <v>148</v>
      </c>
      <c r="H1" s="135" t="s">
        <v>150</v>
      </c>
      <c r="I1" s="135" t="s">
        <v>149</v>
      </c>
      <c r="J1" s="135" t="s">
        <v>151</v>
      </c>
      <c r="K1" s="136" t="s">
        <v>152</v>
      </c>
      <c r="L1" s="136" t="s">
        <v>153</v>
      </c>
    </row>
    <row r="2" spans="1:12" x14ac:dyDescent="0.25">
      <c r="A2" s="78">
        <v>37012</v>
      </c>
      <c r="K2">
        <f>MIN(J3:J242)</f>
        <v>1.9297503819711723E-2</v>
      </c>
      <c r="L2">
        <f>AVERAGE(G3:G242)</f>
        <v>2.4072048928412202</v>
      </c>
    </row>
    <row r="3" spans="1:12" x14ac:dyDescent="0.25">
      <c r="A3" s="78">
        <v>37043</v>
      </c>
      <c r="B3">
        <f>('1.a'!R8/'1.a'!$W$8)^2</f>
        <v>0.36957303942807479</v>
      </c>
      <c r="C3" s="99">
        <f>('1.a'!S8/'1.a'!$W$8)^2</f>
        <v>1.4631175091918249E-2</v>
      </c>
      <c r="D3" s="99">
        <f>('1.a'!U8/'1.a'!$W$8)^2</f>
        <v>7.3503567334825159E-2</v>
      </c>
      <c r="E3" s="99">
        <f>('1.a'!V8/'1.a'!$W$8)^2</f>
        <v>0</v>
      </c>
      <c r="G3">
        <f>SUM(B3:E3)</f>
        <v>0.4577077818548182</v>
      </c>
      <c r="H3">
        <f>1/G3</f>
        <v>2.1848000834672137</v>
      </c>
      <c r="I3">
        <f>COUNTIF(B3:E3,"&gt;0")</f>
        <v>3</v>
      </c>
      <c r="J3">
        <f>H3/I3</f>
        <v>0.72826669448907122</v>
      </c>
    </row>
    <row r="4" spans="1:12" x14ac:dyDescent="0.25">
      <c r="A4" s="78">
        <v>37073</v>
      </c>
      <c r="B4" s="99">
        <f>('1.a'!R9/'1.a'!$W$8)^2</f>
        <v>0.27873502356023</v>
      </c>
      <c r="C4" s="99">
        <f>('1.a'!S9/'1.a'!$W$8)^2</f>
        <v>1.3151850929530303E-2</v>
      </c>
      <c r="D4" s="99">
        <f>('1.a'!U9/'1.a'!$W$8)^2</f>
        <v>7.3784758624991231E-2</v>
      </c>
      <c r="E4" s="99">
        <f>('1.a'!V9/'1.a'!$W$8)^2</f>
        <v>0</v>
      </c>
      <c r="G4" s="99">
        <f t="shared" ref="G4:G7" si="0">SUM(B4:E4)</f>
        <v>0.36567163311475154</v>
      </c>
      <c r="H4" s="99">
        <f t="shared" ref="H4:H67" si="1">1/G4</f>
        <v>2.7346939424371199</v>
      </c>
      <c r="I4" s="99">
        <f>COUNTIF(B4:E4,"&gt;0")</f>
        <v>3</v>
      </c>
      <c r="J4" s="99">
        <f t="shared" ref="J4:J67" si="2">H4/I4</f>
        <v>0.91156464747903998</v>
      </c>
    </row>
    <row r="5" spans="1:12" x14ac:dyDescent="0.25">
      <c r="A5" s="78">
        <v>37104</v>
      </c>
      <c r="B5" s="99">
        <f>('1.a'!R10/'1.a'!$W$8)^2</f>
        <v>0.26676044157255424</v>
      </c>
      <c r="C5" s="99">
        <f>('1.a'!S10/'1.a'!$W$8)^2</f>
        <v>1.1484122837420081E-2</v>
      </c>
      <c r="D5" s="99">
        <f>('1.a'!U10/'1.a'!$W$8)^2</f>
        <v>6.4074735641556621E-2</v>
      </c>
      <c r="E5" s="99">
        <f>('1.a'!V10/'1.a'!$W$8)^2</f>
        <v>0</v>
      </c>
      <c r="G5" s="99">
        <f t="shared" si="0"/>
        <v>0.34231930005153094</v>
      </c>
      <c r="H5" s="99">
        <f t="shared" si="1"/>
        <v>2.9212492542765345</v>
      </c>
      <c r="I5" s="99">
        <f t="shared" ref="I5:I68" si="3">COUNTIF(B5:E5,"&gt;0")</f>
        <v>3</v>
      </c>
      <c r="J5" s="99">
        <f t="shared" si="2"/>
        <v>0.97374975142551146</v>
      </c>
    </row>
    <row r="6" spans="1:12" x14ac:dyDescent="0.25">
      <c r="A6" s="78">
        <v>37135</v>
      </c>
      <c r="B6" s="99">
        <f>('1.a'!R11/'1.a'!$W$8)^2</f>
        <v>0.25319378277867888</v>
      </c>
      <c r="C6" s="99">
        <f>('1.a'!S11/'1.a'!$W$8)^2</f>
        <v>8.9751985589045877E-3</v>
      </c>
      <c r="D6" s="99">
        <f>('1.a'!U11/'1.a'!$W$8)^2</f>
        <v>2.979857454511653E-2</v>
      </c>
      <c r="E6" s="99">
        <f>('1.a'!V11/'1.a'!$W$8)^2</f>
        <v>0</v>
      </c>
      <c r="G6" s="99">
        <f t="shared" si="0"/>
        <v>0.29196755588270001</v>
      </c>
      <c r="H6" s="99">
        <f t="shared" si="1"/>
        <v>3.4250380901971069</v>
      </c>
      <c r="I6" s="99">
        <f t="shared" si="3"/>
        <v>3</v>
      </c>
      <c r="J6" s="99">
        <f t="shared" si="2"/>
        <v>1.1416793633990356</v>
      </c>
    </row>
    <row r="7" spans="1:12" x14ac:dyDescent="0.25">
      <c r="A7" s="78">
        <v>37165</v>
      </c>
      <c r="B7" s="99">
        <f>('1.a'!R12/'1.a'!$W$8)^2</f>
        <v>0.25490614288990787</v>
      </c>
      <c r="C7" s="99">
        <f>('1.a'!S12/'1.a'!$W$8)^2</f>
        <v>9.7383742948481903E-3</v>
      </c>
      <c r="D7" s="99">
        <f>('1.a'!U12/'1.a'!$W$8)^2</f>
        <v>4.00226658357535E-2</v>
      </c>
      <c r="E7" s="99">
        <f>('1.a'!V12/'1.a'!$W$8)^2</f>
        <v>0</v>
      </c>
      <c r="G7" s="99">
        <f>SUM(B7:E7)</f>
        <v>0.30466718302050955</v>
      </c>
      <c r="H7" s="99">
        <f t="shared" si="1"/>
        <v>3.2822701483168344</v>
      </c>
      <c r="I7" s="99">
        <f t="shared" si="3"/>
        <v>3</v>
      </c>
      <c r="J7" s="99">
        <f t="shared" si="2"/>
        <v>1.0940900494389447</v>
      </c>
    </row>
    <row r="8" spans="1:12" x14ac:dyDescent="0.25">
      <c r="A8" s="78">
        <v>37196</v>
      </c>
      <c r="B8" s="99">
        <f>('1.a'!R13/'1.a'!$W$8)^2</f>
        <v>0.28701563973450456</v>
      </c>
      <c r="C8" s="99">
        <f>('1.a'!S13/'1.a'!$W$8)^2</f>
        <v>1.1843815163465235E-2</v>
      </c>
      <c r="D8" s="99">
        <f>('1.a'!U13/'1.a'!$W$8)^2</f>
        <v>4.9943914236758369E-2</v>
      </c>
      <c r="E8" s="99">
        <f>('1.a'!V13/'1.a'!$W$8)^2</f>
        <v>0</v>
      </c>
      <c r="G8" s="99">
        <f t="shared" ref="G8:G71" si="4">SUM(B8:E8)</f>
        <v>0.34880336913472815</v>
      </c>
      <c r="H8" s="99">
        <f t="shared" si="1"/>
        <v>2.8669447846237457</v>
      </c>
      <c r="I8" s="99">
        <f t="shared" si="3"/>
        <v>3</v>
      </c>
      <c r="J8" s="99">
        <f t="shared" si="2"/>
        <v>0.9556482615412486</v>
      </c>
    </row>
    <row r="9" spans="1:12" x14ac:dyDescent="0.25">
      <c r="A9" s="78">
        <v>37226</v>
      </c>
      <c r="B9" s="99">
        <f>('1.a'!R14/'1.a'!$W$8)^2</f>
        <v>0.25964413425956467</v>
      </c>
      <c r="C9" s="99">
        <f>('1.a'!S14/'1.a'!$W$8)^2</f>
        <v>1.3406723949870704E-2</v>
      </c>
      <c r="D9" s="99">
        <f>('1.a'!U14/'1.a'!$W$8)^2</f>
        <v>5.8022538887442493E-2</v>
      </c>
      <c r="E9" s="99">
        <f>('1.a'!V14/'1.a'!$W$8)^2</f>
        <v>0</v>
      </c>
      <c r="G9" s="99">
        <f t="shared" si="4"/>
        <v>0.33107339709687789</v>
      </c>
      <c r="H9" s="99">
        <f t="shared" si="1"/>
        <v>3.0204782648464579</v>
      </c>
      <c r="I9" s="99">
        <f t="shared" si="3"/>
        <v>3</v>
      </c>
      <c r="J9" s="99">
        <f t="shared" si="2"/>
        <v>1.0068260882821527</v>
      </c>
    </row>
    <row r="10" spans="1:12" x14ac:dyDescent="0.25">
      <c r="A10" s="78">
        <v>37257</v>
      </c>
      <c r="B10" s="99">
        <f>('1.a'!R15/'1.a'!$W$8)^2</f>
        <v>0.25676715430306862</v>
      </c>
      <c r="C10" s="99">
        <f>('1.a'!S15/'1.a'!$W$8)^2</f>
        <v>1.3804067285928886E-2</v>
      </c>
      <c r="D10" s="99">
        <f>('1.a'!U15/'1.a'!$W$8)^2</f>
        <v>6.5617621886098543E-2</v>
      </c>
      <c r="E10" s="99">
        <f>('1.a'!V15/'1.a'!$W$8)^2</f>
        <v>0</v>
      </c>
      <c r="G10" s="99">
        <f t="shared" si="4"/>
        <v>0.33618884347509603</v>
      </c>
      <c r="H10" s="99">
        <f t="shared" si="1"/>
        <v>2.9745186950978559</v>
      </c>
      <c r="I10" s="99">
        <f t="shared" si="3"/>
        <v>3</v>
      </c>
      <c r="J10" s="99">
        <f t="shared" si="2"/>
        <v>0.99150623169928531</v>
      </c>
    </row>
    <row r="11" spans="1:12" x14ac:dyDescent="0.25">
      <c r="A11" s="78">
        <v>37288</v>
      </c>
      <c r="B11" s="99">
        <f>('1.a'!R16/'1.a'!$W$8)^2</f>
        <v>0.24178722985236623</v>
      </c>
      <c r="C11" s="99">
        <f>('1.a'!S16/'1.a'!$W$8)^2</f>
        <v>1.363779975244183E-2</v>
      </c>
      <c r="D11" s="99">
        <f>('1.a'!U16/'1.a'!$W$8)^2</f>
        <v>7.3922734028834897E-2</v>
      </c>
      <c r="E11" s="99">
        <f>('1.a'!V16/'1.a'!$W$8)^2</f>
        <v>0</v>
      </c>
      <c r="G11" s="99">
        <f t="shared" si="4"/>
        <v>0.32934776363364293</v>
      </c>
      <c r="H11" s="99">
        <f t="shared" si="1"/>
        <v>3.0363042061289702</v>
      </c>
      <c r="I11" s="99">
        <f t="shared" si="3"/>
        <v>3</v>
      </c>
      <c r="J11" s="99">
        <f t="shared" si="2"/>
        <v>1.0121014020429902</v>
      </c>
    </row>
    <row r="12" spans="1:12" x14ac:dyDescent="0.25">
      <c r="A12" s="78">
        <v>37316</v>
      </c>
      <c r="B12" s="99">
        <f>('1.a'!R17/'1.a'!$W$8)^2</f>
        <v>0.22416417809380898</v>
      </c>
      <c r="C12" s="99">
        <f>('1.a'!S17/'1.a'!$W$8)^2</f>
        <v>1.3727573202310878E-2</v>
      </c>
      <c r="D12" s="99">
        <f>('1.a'!U17/'1.a'!$W$8)^2</f>
        <v>7.7028724910467486E-2</v>
      </c>
      <c r="E12" s="99">
        <f>('1.a'!V17/'1.a'!$W$8)^2</f>
        <v>0</v>
      </c>
      <c r="G12" s="99">
        <f t="shared" si="4"/>
        <v>0.31492047620658736</v>
      </c>
      <c r="H12" s="99">
        <f t="shared" si="1"/>
        <v>3.1754048261504644</v>
      </c>
      <c r="I12" s="99">
        <f t="shared" si="3"/>
        <v>3</v>
      </c>
      <c r="J12" s="99">
        <f t="shared" si="2"/>
        <v>1.0584682753834882</v>
      </c>
    </row>
    <row r="13" spans="1:12" x14ac:dyDescent="0.25">
      <c r="A13" s="78">
        <v>37347</v>
      </c>
      <c r="B13" s="99">
        <f>('1.a'!R18/'1.a'!$W$8)^2</f>
        <v>0.15920750243869616</v>
      </c>
      <c r="C13" s="99">
        <f>('1.a'!S18/'1.a'!$W$8)^2</f>
        <v>1.1880664515492889E-2</v>
      </c>
      <c r="D13" s="99">
        <f>('1.a'!U18/'1.a'!$W$8)^2</f>
        <v>6.8888616981073444E-2</v>
      </c>
      <c r="E13" s="99">
        <f>('1.a'!V18/'1.a'!$W$8)^2</f>
        <v>0</v>
      </c>
      <c r="G13" s="99">
        <f t="shared" si="4"/>
        <v>0.23997678393526251</v>
      </c>
      <c r="H13" s="99">
        <f t="shared" si="1"/>
        <v>4.1670697623390343</v>
      </c>
      <c r="I13" s="99">
        <f t="shared" si="3"/>
        <v>3</v>
      </c>
      <c r="J13" s="99">
        <f t="shared" si="2"/>
        <v>1.3890232541130114</v>
      </c>
    </row>
    <row r="14" spans="1:12" x14ac:dyDescent="0.25">
      <c r="A14" s="78">
        <v>37377</v>
      </c>
      <c r="B14" s="99">
        <f>('1.a'!R19/'1.a'!$W$8)^2</f>
        <v>0.17624471312322335</v>
      </c>
      <c r="C14" s="99">
        <f>('1.a'!S19/'1.a'!$W$8)^2</f>
        <v>1.3948506275173553E-2</v>
      </c>
      <c r="D14" s="99">
        <f>('1.a'!U19/'1.a'!$W$8)^2</f>
        <v>6.6359729983698476E-2</v>
      </c>
      <c r="E14" s="99">
        <f>('1.a'!V19/'1.a'!$W$8)^2</f>
        <v>0</v>
      </c>
      <c r="G14" s="99">
        <f t="shared" si="4"/>
        <v>0.25655294938209539</v>
      </c>
      <c r="H14" s="99">
        <f t="shared" si="1"/>
        <v>3.8978308470375711</v>
      </c>
      <c r="I14" s="99">
        <f t="shared" si="3"/>
        <v>3</v>
      </c>
      <c r="J14" s="99">
        <f t="shared" si="2"/>
        <v>1.2992769490125238</v>
      </c>
    </row>
    <row r="15" spans="1:12" x14ac:dyDescent="0.25">
      <c r="A15" s="78">
        <v>37408</v>
      </c>
      <c r="B15" s="99">
        <f>('1.a'!R20/'1.a'!$W$8)^2</f>
        <v>0.11732873636951793</v>
      </c>
      <c r="C15" s="99">
        <f>('1.a'!S20/'1.a'!$W$8)^2</f>
        <v>1.2091582608400474E-2</v>
      </c>
      <c r="D15" s="99">
        <f>('1.a'!U20/'1.a'!$W$8)^2</f>
        <v>6.4951767729622259E-2</v>
      </c>
      <c r="E15" s="99">
        <f>('1.a'!V20/'1.a'!$W$8)^2</f>
        <v>0</v>
      </c>
      <c r="G15" s="99">
        <f t="shared" si="4"/>
        <v>0.19437208670754069</v>
      </c>
      <c r="H15" s="99">
        <f t="shared" si="1"/>
        <v>5.144771643598375</v>
      </c>
      <c r="I15" s="99">
        <f t="shared" si="3"/>
        <v>3</v>
      </c>
      <c r="J15" s="99">
        <f t="shared" si="2"/>
        <v>1.7149238811994583</v>
      </c>
    </row>
    <row r="16" spans="1:12" x14ac:dyDescent="0.25">
      <c r="A16" s="78">
        <v>37438</v>
      </c>
      <c r="B16" s="99">
        <f>('1.a'!R21/'1.a'!$W$8)^2</f>
        <v>9.4513364830434543E-2</v>
      </c>
      <c r="C16" s="99">
        <f>('1.a'!S21/'1.a'!$W$8)^2</f>
        <v>1.0962305973531638E-2</v>
      </c>
      <c r="D16" s="99">
        <f>('1.a'!U21/'1.a'!$W$8)^2</f>
        <v>6.8048954571282225E-2</v>
      </c>
      <c r="E16" s="99">
        <f>('1.a'!V21/'1.a'!$W$8)^2</f>
        <v>0</v>
      </c>
      <c r="G16" s="99">
        <f t="shared" si="4"/>
        <v>0.1735246253752484</v>
      </c>
      <c r="H16" s="99">
        <f t="shared" si="1"/>
        <v>5.7628708192712814</v>
      </c>
      <c r="I16" s="99">
        <f t="shared" si="3"/>
        <v>3</v>
      </c>
      <c r="J16" s="99">
        <f t="shared" si="2"/>
        <v>1.9209569397570938</v>
      </c>
    </row>
    <row r="17" spans="1:10" x14ac:dyDescent="0.25">
      <c r="A17" s="78">
        <v>37469</v>
      </c>
      <c r="B17" s="99">
        <f>('1.a'!R22/'1.a'!$W$8)^2</f>
        <v>0.12084547648932455</v>
      </c>
      <c r="C17" s="99">
        <f>('1.a'!S22/'1.a'!$W$8)^2</f>
        <v>1.0048393820318524E-2</v>
      </c>
      <c r="D17" s="99">
        <f>('1.a'!U22/'1.a'!$W$8)^2</f>
        <v>4.9691059481294722E-2</v>
      </c>
      <c r="E17" s="99">
        <f>('1.a'!V22/'1.a'!$W$8)^2</f>
        <v>0</v>
      </c>
      <c r="G17" s="99">
        <f t="shared" si="4"/>
        <v>0.18058492979093776</v>
      </c>
      <c r="H17" s="99">
        <f t="shared" si="1"/>
        <v>5.5375606433919753</v>
      </c>
      <c r="I17" s="99">
        <f t="shared" si="3"/>
        <v>3</v>
      </c>
      <c r="J17" s="99">
        <f t="shared" si="2"/>
        <v>1.845853547797325</v>
      </c>
    </row>
    <row r="18" spans="1:10" x14ac:dyDescent="0.25">
      <c r="A18" s="78">
        <v>37500</v>
      </c>
      <c r="B18" s="99">
        <f>('1.a'!R23/'1.a'!$W$8)^2</f>
        <v>9.1149755521454531E-2</v>
      </c>
      <c r="C18" s="99">
        <f>('1.a'!S23/'1.a'!$W$8)^2</f>
        <v>8.2902229825762373E-3</v>
      </c>
      <c r="D18" s="99">
        <f>('1.a'!U23/'1.a'!$W$8)^2</f>
        <v>4.5310979542687244E-2</v>
      </c>
      <c r="E18" s="99">
        <f>('1.a'!V23/'1.a'!$W$8)^2</f>
        <v>0</v>
      </c>
      <c r="G18" s="99">
        <f t="shared" si="4"/>
        <v>0.144750958046718</v>
      </c>
      <c r="H18" s="99">
        <f t="shared" si="1"/>
        <v>6.9084171427539189</v>
      </c>
      <c r="I18" s="99">
        <f t="shared" si="3"/>
        <v>3</v>
      </c>
      <c r="J18" s="99">
        <f t="shared" si="2"/>
        <v>2.3028057142513063</v>
      </c>
    </row>
    <row r="19" spans="1:10" x14ac:dyDescent="0.25">
      <c r="A19" s="78">
        <v>37530</v>
      </c>
      <c r="B19" s="99">
        <f>('1.a'!R24/'1.a'!$W$8)^2</f>
        <v>0.11007512173001092</v>
      </c>
      <c r="C19" s="99">
        <f>('1.a'!S24/'1.a'!$W$8)^2</f>
        <v>9.9673508191369976E-3</v>
      </c>
      <c r="D19" s="99">
        <f>('1.a'!U24/'1.a'!$W$8)^2</f>
        <v>5.4001781297041133E-2</v>
      </c>
      <c r="E19" s="99">
        <f>('1.a'!V24/'1.a'!$W$8)^2</f>
        <v>0</v>
      </c>
      <c r="G19" s="99">
        <f t="shared" si="4"/>
        <v>0.17404425384618905</v>
      </c>
      <c r="H19" s="99">
        <f t="shared" si="1"/>
        <v>5.7456651276964665</v>
      </c>
      <c r="I19" s="99">
        <f t="shared" si="3"/>
        <v>3</v>
      </c>
      <c r="J19" s="99">
        <f t="shared" si="2"/>
        <v>1.9152217092321555</v>
      </c>
    </row>
    <row r="20" spans="1:10" x14ac:dyDescent="0.25">
      <c r="A20" s="78">
        <v>37561</v>
      </c>
      <c r="B20" s="99">
        <f>('1.a'!R25/'1.a'!$W$8)^2</f>
        <v>0.11007512173001092</v>
      </c>
      <c r="C20" s="99">
        <f>('1.a'!S25/'1.a'!$W$8)^2</f>
        <v>1.1677627645012295E-2</v>
      </c>
      <c r="D20" s="99">
        <f>('1.a'!U25/'1.a'!$W$8)^2</f>
        <v>5.5411932163923913E-2</v>
      </c>
      <c r="E20" s="99">
        <f>('1.a'!V25/'1.a'!$W$8)^2</f>
        <v>0</v>
      </c>
      <c r="G20" s="99">
        <f t="shared" si="4"/>
        <v>0.17716468153894713</v>
      </c>
      <c r="H20" s="99">
        <f t="shared" si="1"/>
        <v>5.6444658795052458</v>
      </c>
      <c r="I20" s="99">
        <f t="shared" si="3"/>
        <v>3</v>
      </c>
      <c r="J20" s="99">
        <f t="shared" si="2"/>
        <v>1.8814886265017485</v>
      </c>
    </row>
    <row r="21" spans="1:10" x14ac:dyDescent="0.25">
      <c r="A21" s="78">
        <v>37591</v>
      </c>
      <c r="B21" s="99">
        <f>('1.a'!R26/'1.a'!$W$8)^2</f>
        <v>0.11129951226301206</v>
      </c>
      <c r="C21" s="99">
        <f>('1.a'!S26/'1.a'!$W$8)^2</f>
        <v>1.1278964485902059E-2</v>
      </c>
      <c r="D21" s="99">
        <f>('1.a'!U26/'1.a'!$W$8)^2</f>
        <v>5.4907222890994686E-2</v>
      </c>
      <c r="E21" s="99">
        <f>('1.a'!V26/'1.a'!$W$8)^2</f>
        <v>0</v>
      </c>
      <c r="G21" s="99">
        <f t="shared" si="4"/>
        <v>0.17748569963990879</v>
      </c>
      <c r="H21" s="99">
        <f t="shared" si="1"/>
        <v>5.6342567431001278</v>
      </c>
      <c r="I21" s="99">
        <f t="shared" si="3"/>
        <v>3</v>
      </c>
      <c r="J21" s="99">
        <f t="shared" si="2"/>
        <v>1.8780855810333759</v>
      </c>
    </row>
    <row r="22" spans="1:10" x14ac:dyDescent="0.25">
      <c r="A22" s="78">
        <v>37622</v>
      </c>
      <c r="B22" s="99">
        <f>('1.a'!R27/'1.a'!$W$8)^2</f>
        <v>0.14207444394078034</v>
      </c>
      <c r="C22" s="99">
        <f>('1.a'!S27/'1.a'!$W$8)^2</f>
        <v>9.6070213524176162E-3</v>
      </c>
      <c r="D22" s="99">
        <f>('1.a'!U27/'1.a'!$W$8)^2</f>
        <v>5.7853301560629726E-2</v>
      </c>
      <c r="E22" s="99">
        <f>('1.a'!V27/'1.a'!$W$8)^2</f>
        <v>0</v>
      </c>
      <c r="G22" s="99">
        <f t="shared" si="4"/>
        <v>0.20953476685382769</v>
      </c>
      <c r="H22" s="99">
        <f t="shared" si="1"/>
        <v>4.7724776895740844</v>
      </c>
      <c r="I22" s="99">
        <f t="shared" si="3"/>
        <v>3</v>
      </c>
      <c r="J22" s="99">
        <f t="shared" si="2"/>
        <v>1.5908258965246949</v>
      </c>
    </row>
    <row r="23" spans="1:10" x14ac:dyDescent="0.25">
      <c r="A23" s="78">
        <v>37653</v>
      </c>
      <c r="B23" s="99">
        <f>('1.a'!R28/'1.a'!$W$8)^2</f>
        <v>0.17105435623211371</v>
      </c>
      <c r="C23" s="99">
        <f>('1.a'!S28/'1.a'!$W$8)^2</f>
        <v>9.6644214765789563E-3</v>
      </c>
      <c r="D23" s="99">
        <f>('1.a'!U28/'1.a'!$W$8)^2</f>
        <v>4.9111794762713726E-2</v>
      </c>
      <c r="E23" s="99">
        <f>('1.a'!V28/'1.a'!$W$8)^2</f>
        <v>0</v>
      </c>
      <c r="G23" s="99">
        <f t="shared" si="4"/>
        <v>0.22983057247140637</v>
      </c>
      <c r="H23" s="99">
        <f t="shared" si="1"/>
        <v>4.351031236822994</v>
      </c>
      <c r="I23" s="99">
        <f t="shared" si="3"/>
        <v>3</v>
      </c>
      <c r="J23" s="99">
        <f t="shared" si="2"/>
        <v>1.4503437456076647</v>
      </c>
    </row>
    <row r="24" spans="1:10" x14ac:dyDescent="0.25">
      <c r="A24" s="78">
        <v>37681</v>
      </c>
      <c r="B24" s="99">
        <f>('1.a'!R29/'1.a'!$W$8)^2</f>
        <v>0.16375790526275052</v>
      </c>
      <c r="C24" s="99">
        <f>('1.a'!S29/'1.a'!$W$8)^2</f>
        <v>9.1269222599110258E-3</v>
      </c>
      <c r="D24" s="99">
        <f>('1.a'!U29/'1.a'!$W$8)^2</f>
        <v>4.8155670126467716E-2</v>
      </c>
      <c r="E24" s="99">
        <f>('1.a'!V29/'1.a'!$W$8)^2</f>
        <v>0</v>
      </c>
      <c r="G24" s="99">
        <f t="shared" si="4"/>
        <v>0.22104049764912925</v>
      </c>
      <c r="H24" s="99">
        <f t="shared" si="1"/>
        <v>4.5240578565261806</v>
      </c>
      <c r="I24" s="99">
        <f t="shared" si="3"/>
        <v>3</v>
      </c>
      <c r="J24" s="99">
        <f t="shared" si="2"/>
        <v>1.5080192855087269</v>
      </c>
    </row>
    <row r="25" spans="1:10" x14ac:dyDescent="0.25">
      <c r="A25" s="78">
        <v>37712</v>
      </c>
      <c r="B25" s="99">
        <f>('1.a'!R30/'1.a'!$W$8)^2</f>
        <v>0.20387097091272285</v>
      </c>
      <c r="C25" s="99">
        <f>('1.a'!S30/'1.a'!$W$8)^2</f>
        <v>1.1407372890018568E-2</v>
      </c>
      <c r="D25" s="99">
        <f>('1.a'!U30/'1.a'!$W$8)^2</f>
        <v>5.5107375895160737E-2</v>
      </c>
      <c r="E25" s="99">
        <f>('1.a'!V30/'1.a'!$W$8)^2</f>
        <v>0</v>
      </c>
      <c r="G25" s="99">
        <f t="shared" si="4"/>
        <v>0.27038571969790215</v>
      </c>
      <c r="H25" s="99">
        <f t="shared" si="1"/>
        <v>3.6984201721795249</v>
      </c>
      <c r="I25" s="99">
        <f t="shared" si="3"/>
        <v>3</v>
      </c>
      <c r="J25" s="99">
        <f t="shared" si="2"/>
        <v>1.2328067240598417</v>
      </c>
    </row>
    <row r="26" spans="1:10" x14ac:dyDescent="0.25">
      <c r="A26" s="78">
        <v>37742</v>
      </c>
      <c r="B26" s="99">
        <f>('1.a'!R31/'1.a'!$W$8)^2</f>
        <v>0.18042872535913482</v>
      </c>
      <c r="C26" s="99">
        <f>('1.a'!S31/'1.a'!$W$8)^2</f>
        <v>1.2138734953611504E-2</v>
      </c>
      <c r="D26" s="99">
        <f>('1.a'!U31/'1.a'!$W$8)^2</f>
        <v>6.7188955118447163E-2</v>
      </c>
      <c r="E26" s="99">
        <f>('1.a'!V31/'1.a'!$W$8)^2</f>
        <v>0</v>
      </c>
      <c r="G26" s="99">
        <f t="shared" si="4"/>
        <v>0.25975641543119349</v>
      </c>
      <c r="H26" s="99">
        <f t="shared" si="1"/>
        <v>3.8497605471649594</v>
      </c>
      <c r="I26" s="99">
        <f t="shared" si="3"/>
        <v>3</v>
      </c>
      <c r="J26" s="99">
        <f t="shared" si="2"/>
        <v>1.2832535157216531</v>
      </c>
    </row>
    <row r="27" spans="1:10" x14ac:dyDescent="0.25">
      <c r="A27" s="78">
        <v>37773</v>
      </c>
      <c r="B27" s="99">
        <f>('1.a'!R32/'1.a'!$W$8)^2</f>
        <v>0.18247889886028515</v>
      </c>
      <c r="C27" s="99">
        <f>('1.a'!S32/'1.a'!$W$8)^2</f>
        <v>1.1773998187905319E-2</v>
      </c>
      <c r="D27" s="99">
        <f>('1.a'!U32/'1.a'!$W$8)^2</f>
        <v>7.2949013419943406E-2</v>
      </c>
      <c r="E27" s="99">
        <f>('1.a'!V32/'1.a'!$W$8)^2</f>
        <v>0</v>
      </c>
      <c r="G27" s="99">
        <f t="shared" si="4"/>
        <v>0.26720191046813385</v>
      </c>
      <c r="H27" s="99">
        <f t="shared" si="1"/>
        <v>3.7424882114353695</v>
      </c>
      <c r="I27" s="99">
        <f t="shared" si="3"/>
        <v>3</v>
      </c>
      <c r="J27" s="99">
        <f t="shared" si="2"/>
        <v>1.2474960704784566</v>
      </c>
    </row>
    <row r="28" spans="1:10" x14ac:dyDescent="0.25">
      <c r="A28" s="78">
        <v>37803</v>
      </c>
      <c r="B28" s="99">
        <f>('1.a'!R33/'1.a'!$W$8)^2</f>
        <v>0.18612454400267495</v>
      </c>
      <c r="C28" s="99">
        <f>('1.a'!S33/'1.a'!$W$8)^2</f>
        <v>1.3002615783088384E-2</v>
      </c>
      <c r="D28" s="99">
        <f>('1.a'!U33/'1.a'!$W$8)^2</f>
        <v>8.2293803920287387E-2</v>
      </c>
      <c r="E28" s="99">
        <f>('1.a'!V33/'1.a'!$W$8)^2</f>
        <v>0</v>
      </c>
      <c r="G28" s="99">
        <f t="shared" si="4"/>
        <v>0.28142096370605074</v>
      </c>
      <c r="H28" s="99">
        <f t="shared" si="1"/>
        <v>3.5533955496098648</v>
      </c>
      <c r="I28" s="99">
        <f t="shared" si="3"/>
        <v>3</v>
      </c>
      <c r="J28" s="99">
        <f t="shared" si="2"/>
        <v>1.1844651832032882</v>
      </c>
    </row>
    <row r="29" spans="1:10" x14ac:dyDescent="0.25">
      <c r="A29" s="78">
        <v>37834</v>
      </c>
      <c r="B29" s="99">
        <f>('1.a'!R34/'1.a'!$W$8)^2</f>
        <v>0.17743504287184253</v>
      </c>
      <c r="C29" s="99">
        <f>('1.a'!S34/'1.a'!$W$8)^2</f>
        <v>1.4019340807211619E-2</v>
      </c>
      <c r="D29" s="99">
        <f>('1.a'!U34/'1.a'!$W$8)^2</f>
        <v>9.3642929742996164E-2</v>
      </c>
      <c r="E29" s="99">
        <f>('1.a'!V34/'1.a'!$W$8)^2</f>
        <v>0</v>
      </c>
      <c r="G29" s="99">
        <f t="shared" si="4"/>
        <v>0.2850973134220503</v>
      </c>
      <c r="H29" s="99">
        <f t="shared" si="1"/>
        <v>3.507574266473803</v>
      </c>
      <c r="I29" s="99">
        <f t="shared" si="3"/>
        <v>3</v>
      </c>
      <c r="J29" s="99">
        <f t="shared" si="2"/>
        <v>1.1691914221579343</v>
      </c>
    </row>
    <row r="30" spans="1:10" x14ac:dyDescent="0.25">
      <c r="A30" s="78">
        <v>37865</v>
      </c>
      <c r="B30" s="99">
        <f>('1.a'!R35/'1.a'!$W$8)^2</f>
        <v>0.19030014636260642</v>
      </c>
      <c r="C30" s="99">
        <f>('1.a'!S35/'1.a'!$W$8)^2</f>
        <v>1.2688424731528486E-2</v>
      </c>
      <c r="D30" s="99">
        <f>('1.a'!U35/'1.a'!$W$8)^2</f>
        <v>8.7438523628152132E-2</v>
      </c>
      <c r="E30" s="99">
        <f>('1.a'!V35/'1.a'!$W$8)^2</f>
        <v>0</v>
      </c>
      <c r="G30" s="99">
        <f t="shared" si="4"/>
        <v>0.290427094722287</v>
      </c>
      <c r="H30" s="99">
        <f t="shared" si="1"/>
        <v>3.4432049150105044</v>
      </c>
      <c r="I30" s="99">
        <f t="shared" si="3"/>
        <v>3</v>
      </c>
      <c r="J30" s="99">
        <f t="shared" si="2"/>
        <v>1.1477349716701681</v>
      </c>
    </row>
    <row r="31" spans="1:10" x14ac:dyDescent="0.25">
      <c r="A31" s="78">
        <v>37895</v>
      </c>
      <c r="B31" s="99">
        <f>('1.a'!R36/'1.a'!$W$8)^2</f>
        <v>0.22982857833097564</v>
      </c>
      <c r="C31" s="99">
        <f>('1.a'!S36/'1.a'!$W$8)^2</f>
        <v>1.4741539573180537E-2</v>
      </c>
      <c r="D31" s="99">
        <f>('1.a'!U36/'1.a'!$W$8)^2</f>
        <v>0.10501061791615689</v>
      </c>
      <c r="E31" s="99">
        <f>('1.a'!V36/'1.a'!$W$8)^2</f>
        <v>0</v>
      </c>
      <c r="G31" s="99">
        <f t="shared" si="4"/>
        <v>0.34958073582031307</v>
      </c>
      <c r="H31" s="99">
        <f t="shared" si="1"/>
        <v>2.860569526674396</v>
      </c>
      <c r="I31" s="99">
        <f t="shared" si="3"/>
        <v>3</v>
      </c>
      <c r="J31" s="99">
        <f t="shared" si="2"/>
        <v>0.95352317555813204</v>
      </c>
    </row>
    <row r="32" spans="1:10" x14ac:dyDescent="0.25">
      <c r="A32" s="78">
        <v>37926</v>
      </c>
      <c r="B32" s="99">
        <f>('1.a'!R37/'1.a'!$W$8)^2</f>
        <v>0.2000543623902403</v>
      </c>
      <c r="C32" s="99">
        <f>('1.a'!S37/'1.a'!$W$8)^2</f>
        <v>1.7054558114563651E-2</v>
      </c>
      <c r="D32" s="99">
        <f>('1.a'!U37/'1.a'!$W$8)^2</f>
        <v>0.10753018635291121</v>
      </c>
      <c r="E32" s="99">
        <f>('1.a'!V37/'1.a'!$W$8)^2</f>
        <v>0</v>
      </c>
      <c r="G32" s="99">
        <f t="shared" si="4"/>
        <v>0.32463910685771519</v>
      </c>
      <c r="H32" s="99">
        <f t="shared" si="1"/>
        <v>3.0803436150355297</v>
      </c>
      <c r="I32" s="99">
        <f t="shared" si="3"/>
        <v>3</v>
      </c>
      <c r="J32" s="99">
        <f t="shared" si="2"/>
        <v>1.0267812050118432</v>
      </c>
    </row>
    <row r="33" spans="1:10" x14ac:dyDescent="0.25">
      <c r="A33" s="78">
        <v>37956</v>
      </c>
      <c r="B33" s="99">
        <f>('1.a'!R38/'1.a'!$W$8)^2</f>
        <v>0.21540544932221595</v>
      </c>
      <c r="C33" s="99">
        <f>('1.a'!S38/'1.a'!$W$8)^2</f>
        <v>1.9450241737032224E-2</v>
      </c>
      <c r="D33" s="99">
        <f>('1.a'!U38/'1.a'!$W$8)^2</f>
        <v>0.13258165632050722</v>
      </c>
      <c r="E33" s="99">
        <f>('1.a'!V38/'1.a'!$W$8)^2</f>
        <v>0</v>
      </c>
      <c r="G33" s="99">
        <f t="shared" si="4"/>
        <v>0.36743734737975542</v>
      </c>
      <c r="H33" s="99">
        <f t="shared" si="1"/>
        <v>2.7215524146664265</v>
      </c>
      <c r="I33" s="99">
        <f t="shared" si="3"/>
        <v>3</v>
      </c>
      <c r="J33" s="99">
        <f t="shared" si="2"/>
        <v>0.90718413822214217</v>
      </c>
    </row>
    <row r="34" spans="1:10" x14ac:dyDescent="0.25">
      <c r="A34" s="78">
        <v>37987</v>
      </c>
      <c r="B34" s="99">
        <f>('1.a'!R39/'1.a'!$W$8)^2</f>
        <v>0.23296081135042851</v>
      </c>
      <c r="C34" s="99">
        <f>('1.a'!S39/'1.a'!$W$8)^2</f>
        <v>1.8942931024636563E-2</v>
      </c>
      <c r="D34" s="99">
        <f>('1.a'!U39/'1.a'!$W$8)^2</f>
        <v>0.13474491518800799</v>
      </c>
      <c r="E34" s="99">
        <f>('1.a'!V39/'1.a'!$W$8)^2</f>
        <v>0</v>
      </c>
      <c r="G34" s="99">
        <f t="shared" si="4"/>
        <v>0.38664865756307309</v>
      </c>
      <c r="H34" s="99">
        <f t="shared" si="1"/>
        <v>2.5863273554412181</v>
      </c>
      <c r="I34" s="99">
        <f t="shared" si="3"/>
        <v>3</v>
      </c>
      <c r="J34" s="99">
        <f t="shared" si="2"/>
        <v>0.86210911848040606</v>
      </c>
    </row>
    <row r="35" spans="1:10" x14ac:dyDescent="0.25">
      <c r="A35" s="78">
        <v>38018</v>
      </c>
      <c r="B35" s="99">
        <f>('1.a'!R40/'1.a'!$W$8)^2</f>
        <v>0.17970784294961537</v>
      </c>
      <c r="C35" s="99">
        <f>('1.a'!S40/'1.a'!$W$8)^2</f>
        <v>1.8110377268882427E-2</v>
      </c>
      <c r="D35" s="99">
        <f>('1.a'!U40/'1.a'!$W$8)^2</f>
        <v>0.12524358980406827</v>
      </c>
      <c r="E35" s="99">
        <f>('1.a'!V40/'1.a'!$W$8)^2</f>
        <v>0</v>
      </c>
      <c r="G35" s="99">
        <f t="shared" si="4"/>
        <v>0.32306181002256606</v>
      </c>
      <c r="H35" s="99">
        <f t="shared" si="1"/>
        <v>3.0953828926116316</v>
      </c>
      <c r="I35" s="99">
        <f t="shared" si="3"/>
        <v>3</v>
      </c>
      <c r="J35" s="99">
        <f t="shared" si="2"/>
        <v>1.0317942975372105</v>
      </c>
    </row>
    <row r="36" spans="1:10" x14ac:dyDescent="0.25">
      <c r="A36" s="78">
        <v>38047</v>
      </c>
      <c r="B36" s="99">
        <f>('1.a'!R41/'1.a'!$W$8)^2</f>
        <v>0.16571106904096319</v>
      </c>
      <c r="C36" s="99">
        <f>('1.a'!S41/'1.a'!$W$8)^2</f>
        <v>1.6865883935104891E-2</v>
      </c>
      <c r="D36" s="99">
        <f>('1.a'!U41/'1.a'!$W$8)^2</f>
        <v>0.1107520732931188</v>
      </c>
      <c r="E36" s="99">
        <f>('1.a'!V41/'1.a'!$W$8)^2</f>
        <v>0</v>
      </c>
      <c r="G36" s="99">
        <f t="shared" si="4"/>
        <v>0.29332902626918689</v>
      </c>
      <c r="H36" s="99">
        <f t="shared" si="1"/>
        <v>3.4091409660982679</v>
      </c>
      <c r="I36" s="99">
        <f t="shared" si="3"/>
        <v>3</v>
      </c>
      <c r="J36" s="99">
        <f t="shared" si="2"/>
        <v>1.136380322032756</v>
      </c>
    </row>
    <row r="37" spans="1:10" x14ac:dyDescent="0.25">
      <c r="A37" s="78">
        <v>38078</v>
      </c>
      <c r="B37" s="99">
        <f>('1.a'!R42/'1.a'!$W$8)^2</f>
        <v>0.18223706688310856</v>
      </c>
      <c r="C37" s="99">
        <f>('1.a'!S42/'1.a'!$W$8)^2</f>
        <v>1.703519894774495E-2</v>
      </c>
      <c r="D37" s="99">
        <f>('1.a'!U42/'1.a'!$W$8)^2</f>
        <v>0.11064940424132093</v>
      </c>
      <c r="E37" s="99">
        <f>('1.a'!V42/'1.a'!$W$8)^2</f>
        <v>0</v>
      </c>
      <c r="G37" s="99">
        <f t="shared" si="4"/>
        <v>0.30992167007217442</v>
      </c>
      <c r="H37" s="99">
        <f t="shared" si="1"/>
        <v>3.2266217453175199</v>
      </c>
      <c r="I37" s="99">
        <f t="shared" si="3"/>
        <v>3</v>
      </c>
      <c r="J37" s="99">
        <f t="shared" si="2"/>
        <v>1.0755405817725066</v>
      </c>
    </row>
    <row r="38" spans="1:10" x14ac:dyDescent="0.25">
      <c r="A38" s="78">
        <v>38108</v>
      </c>
      <c r="B38" s="99">
        <f>('1.a'!R43/'1.a'!$W$8)^2</f>
        <v>0.16790761386631559</v>
      </c>
      <c r="C38" s="99">
        <f>('1.a'!S43/'1.a'!$W$8)^2</f>
        <v>1.6742279798478567E-2</v>
      </c>
      <c r="D38" s="99">
        <f>('1.a'!U43/'1.a'!$W$8)^2</f>
        <v>0.10645683624063898</v>
      </c>
      <c r="E38" s="99">
        <f>('1.a'!V43/'1.a'!$W$8)^2</f>
        <v>0</v>
      </c>
      <c r="G38" s="99">
        <f t="shared" si="4"/>
        <v>0.29110672990543313</v>
      </c>
      <c r="H38" s="99">
        <f t="shared" si="1"/>
        <v>3.4351662028729222</v>
      </c>
      <c r="I38" s="99">
        <f t="shared" si="3"/>
        <v>3</v>
      </c>
      <c r="J38" s="99">
        <f t="shared" si="2"/>
        <v>1.1450554009576408</v>
      </c>
    </row>
    <row r="39" spans="1:10" x14ac:dyDescent="0.25">
      <c r="A39" s="78">
        <v>38139</v>
      </c>
      <c r="B39" s="99">
        <f>('1.a'!R44/'1.a'!$W$8)^2</f>
        <v>0.15819255049774172</v>
      </c>
      <c r="C39" s="99">
        <f>('1.a'!S44/'1.a'!$W$8)^2</f>
        <v>1.9235606496454432E-2</v>
      </c>
      <c r="D39" s="99">
        <f>('1.a'!U44/'1.a'!$W$8)^2</f>
        <v>0.12551236813486635</v>
      </c>
      <c r="E39" s="99">
        <f>('1.a'!V44/'1.a'!$W$8)^2</f>
        <v>0</v>
      </c>
      <c r="G39" s="99">
        <f t="shared" si="4"/>
        <v>0.3029405251290625</v>
      </c>
      <c r="H39" s="99">
        <f t="shared" si="1"/>
        <v>3.3009779710851412</v>
      </c>
      <c r="I39" s="99">
        <f t="shared" si="3"/>
        <v>3</v>
      </c>
      <c r="J39" s="99">
        <f t="shared" si="2"/>
        <v>1.1003259903617137</v>
      </c>
    </row>
    <row r="40" spans="1:10" x14ac:dyDescent="0.25">
      <c r="A40" s="78">
        <v>38169</v>
      </c>
      <c r="B40" s="99">
        <f>('1.a'!R45/'1.a'!$W$8)^2</f>
        <v>0.15040940290315297</v>
      </c>
      <c r="C40" s="99">
        <f>('1.a'!S45/'1.a'!$W$8)^2</f>
        <v>1.7548981722078076E-2</v>
      </c>
      <c r="D40" s="99">
        <f>('1.a'!U45/'1.a'!$W$8)^2</f>
        <v>0.1311165075800492</v>
      </c>
      <c r="E40" s="99">
        <f>('1.a'!V45/'1.a'!$W$8)^2</f>
        <v>0</v>
      </c>
      <c r="G40" s="99">
        <f t="shared" si="4"/>
        <v>0.29907489220528027</v>
      </c>
      <c r="H40" s="99">
        <f t="shared" si="1"/>
        <v>3.3436441040781713</v>
      </c>
      <c r="I40" s="99">
        <f t="shared" si="3"/>
        <v>3</v>
      </c>
      <c r="J40" s="99">
        <f t="shared" si="2"/>
        <v>1.1145480346927237</v>
      </c>
    </row>
    <row r="41" spans="1:10" x14ac:dyDescent="0.25">
      <c r="A41" s="78">
        <v>38200</v>
      </c>
      <c r="B41" s="99">
        <f>('1.a'!R46/'1.a'!$W$8)^2</f>
        <v>0.15898178764997831</v>
      </c>
      <c r="C41" s="99">
        <f>('1.a'!S46/'1.a'!$W$8)^2</f>
        <v>1.8456675083679871E-2</v>
      </c>
      <c r="D41" s="99">
        <f>('1.a'!U46/'1.a'!$W$8)^2</f>
        <v>0.13226891372168689</v>
      </c>
      <c r="E41" s="99">
        <f>('1.a'!V46/'1.a'!$W$8)^2</f>
        <v>0</v>
      </c>
      <c r="G41" s="99">
        <f t="shared" si="4"/>
        <v>0.30970737645534507</v>
      </c>
      <c r="H41" s="99">
        <f t="shared" si="1"/>
        <v>3.228854318696488</v>
      </c>
      <c r="I41" s="99">
        <f t="shared" si="3"/>
        <v>3</v>
      </c>
      <c r="J41" s="99">
        <f t="shared" si="2"/>
        <v>1.0762847728988294</v>
      </c>
    </row>
    <row r="42" spans="1:10" x14ac:dyDescent="0.25">
      <c r="A42" s="78">
        <v>38231</v>
      </c>
      <c r="B42" s="99">
        <f>('1.a'!R47/'1.a'!$W$8)^2</f>
        <v>0.15977288478262133</v>
      </c>
      <c r="C42" s="99">
        <f>('1.a'!S47/'1.a'!$W$8)^2</f>
        <v>1.8484462003948071E-2</v>
      </c>
      <c r="D42" s="99">
        <f>('1.a'!U47/'1.a'!$W$8)^2</f>
        <v>0.13177904830598294</v>
      </c>
      <c r="E42" s="99">
        <f>('1.a'!V47/'1.a'!$W$8)^2</f>
        <v>0</v>
      </c>
      <c r="G42" s="99">
        <f t="shared" si="4"/>
        <v>0.31003639509255232</v>
      </c>
      <c r="H42" s="99">
        <f t="shared" si="1"/>
        <v>3.225427775024539</v>
      </c>
      <c r="I42" s="99">
        <f t="shared" si="3"/>
        <v>3</v>
      </c>
      <c r="J42" s="99">
        <f t="shared" si="2"/>
        <v>1.0751425916748463</v>
      </c>
    </row>
    <row r="43" spans="1:10" x14ac:dyDescent="0.25">
      <c r="A43" s="78">
        <v>38261</v>
      </c>
      <c r="B43" s="99">
        <f>('1.a'!R48/'1.a'!$W$8)^2</f>
        <v>0.17434839237070679</v>
      </c>
      <c r="C43" s="99">
        <f>('1.a'!S48/'1.a'!$W$8)^2</f>
        <v>1.979720981662219E-2</v>
      </c>
      <c r="D43" s="99">
        <f>('1.a'!U48/'1.a'!$W$8)^2</f>
        <v>0.13020326202863181</v>
      </c>
      <c r="E43" s="99">
        <f>('1.a'!V48/'1.a'!$W$8)^2</f>
        <v>0</v>
      </c>
      <c r="G43" s="99">
        <f t="shared" si="4"/>
        <v>0.32434886421596076</v>
      </c>
      <c r="H43" s="99">
        <f t="shared" si="1"/>
        <v>3.0831000515980578</v>
      </c>
      <c r="I43" s="99">
        <f t="shared" si="3"/>
        <v>3</v>
      </c>
      <c r="J43" s="99">
        <f t="shared" si="2"/>
        <v>1.0277000171993527</v>
      </c>
    </row>
    <row r="44" spans="1:10" x14ac:dyDescent="0.25">
      <c r="A44" s="78">
        <v>38292</v>
      </c>
      <c r="B44" s="99">
        <f>('1.a'!R49/'1.a'!$W$8)^2</f>
        <v>0.18078970768358496</v>
      </c>
      <c r="C44" s="99">
        <f>('1.a'!S49/'1.a'!$W$8)^2</f>
        <v>2.1546585235837672E-2</v>
      </c>
      <c r="D44" s="99">
        <f>('1.a'!U49/'1.a'!$W$8)^2</f>
        <v>0.14389971993449677</v>
      </c>
      <c r="E44" s="99">
        <f>('1.a'!V49/'1.a'!$W$8)^2</f>
        <v>0</v>
      </c>
      <c r="G44" s="99">
        <f t="shared" si="4"/>
        <v>0.34623601285391936</v>
      </c>
      <c r="H44" s="99">
        <f t="shared" si="1"/>
        <v>2.8882033147196347</v>
      </c>
      <c r="I44" s="99">
        <f t="shared" si="3"/>
        <v>3</v>
      </c>
      <c r="J44" s="99">
        <f t="shared" si="2"/>
        <v>0.96273443823987825</v>
      </c>
    </row>
    <row r="45" spans="1:10" x14ac:dyDescent="0.25">
      <c r="A45" s="78">
        <v>38322</v>
      </c>
      <c r="B45" s="99">
        <f>('1.a'!R50/'1.a'!$W$8)^2</f>
        <v>0.22189126608439447</v>
      </c>
      <c r="C45" s="99">
        <f>('1.a'!S50/'1.a'!$W$8)^2</f>
        <v>2.400631870270907E-2</v>
      </c>
      <c r="D45" s="99">
        <f>('1.a'!U50/'1.a'!$W$8)^2</f>
        <v>0.16258721214927532</v>
      </c>
      <c r="E45" s="99">
        <f>('1.a'!V50/'1.a'!$W$8)^2</f>
        <v>0</v>
      </c>
      <c r="G45" s="99">
        <f t="shared" si="4"/>
        <v>0.40848479693637885</v>
      </c>
      <c r="H45" s="99">
        <f t="shared" si="1"/>
        <v>2.4480715255499437</v>
      </c>
      <c r="I45" s="99">
        <f t="shared" si="3"/>
        <v>3</v>
      </c>
      <c r="J45" s="99">
        <f t="shared" si="2"/>
        <v>0.81602384184998122</v>
      </c>
    </row>
    <row r="46" spans="1:10" x14ac:dyDescent="0.25">
      <c r="A46" s="78">
        <v>38353</v>
      </c>
      <c r="B46" s="99">
        <f>('1.a'!R51/'1.a'!$W$8)^2</f>
        <v>0.20759432649418477</v>
      </c>
      <c r="C46" s="99">
        <f>('1.a'!S51/'1.a'!$W$8)^2</f>
        <v>2.2087398954125211E-2</v>
      </c>
      <c r="D46" s="99">
        <f>('1.a'!U51/'1.a'!$W$8)^2</f>
        <v>0.15429501857742955</v>
      </c>
      <c r="E46" s="99">
        <f>('1.a'!V51/'1.a'!$W$8)^2</f>
        <v>0</v>
      </c>
      <c r="G46" s="99">
        <f t="shared" si="4"/>
        <v>0.38397674402573956</v>
      </c>
      <c r="H46" s="99">
        <f t="shared" si="1"/>
        <v>2.6043243908880216</v>
      </c>
      <c r="I46" s="99">
        <f t="shared" si="3"/>
        <v>3</v>
      </c>
      <c r="J46" s="99">
        <f t="shared" si="2"/>
        <v>0.8681081302960072</v>
      </c>
    </row>
    <row r="47" spans="1:10" x14ac:dyDescent="0.25">
      <c r="A47" s="78">
        <v>38384</v>
      </c>
      <c r="B47" s="99">
        <f>('1.a'!R52/'1.a'!$W$8)^2</f>
        <v>0.21109153783146781</v>
      </c>
      <c r="C47" s="99">
        <f>('1.a'!S52/'1.a'!$W$8)^2</f>
        <v>2.1487118170965408E-2</v>
      </c>
      <c r="D47" s="99">
        <f>('1.a'!U52/'1.a'!$W$8)^2</f>
        <v>0.15185277145418613</v>
      </c>
      <c r="E47" s="99">
        <f>('1.a'!V52/'1.a'!$W$8)^2</f>
        <v>0</v>
      </c>
      <c r="G47" s="99">
        <f t="shared" si="4"/>
        <v>0.38443142745661935</v>
      </c>
      <c r="H47" s="99">
        <f t="shared" si="1"/>
        <v>2.6012441454538564</v>
      </c>
      <c r="I47" s="99">
        <f t="shared" si="3"/>
        <v>3</v>
      </c>
      <c r="J47" s="99">
        <f t="shared" si="2"/>
        <v>0.86708138181795213</v>
      </c>
    </row>
    <row r="48" spans="1:10" x14ac:dyDescent="0.25">
      <c r="A48" s="78">
        <v>38412</v>
      </c>
      <c r="B48" s="99">
        <f>('1.a'!R53/'1.a'!$W$8)^2</f>
        <v>0.22860879649961466</v>
      </c>
      <c r="C48" s="99">
        <f>('1.a'!S53/'1.a'!$W$8)^2</f>
        <v>2.0846953724963622E-2</v>
      </c>
      <c r="D48" s="99">
        <f>('1.a'!U53/'1.a'!$W$8)^2</f>
        <v>0.15866907989664236</v>
      </c>
      <c r="E48" s="99">
        <f>('1.a'!V53/'1.a'!$W$8)^2</f>
        <v>0</v>
      </c>
      <c r="G48" s="99">
        <f t="shared" si="4"/>
        <v>0.40812483012122064</v>
      </c>
      <c r="H48" s="99">
        <f t="shared" si="1"/>
        <v>2.45023072892424</v>
      </c>
      <c r="I48" s="99">
        <f t="shared" si="3"/>
        <v>3</v>
      </c>
      <c r="J48" s="99">
        <f t="shared" si="2"/>
        <v>0.81674357630808003</v>
      </c>
    </row>
    <row r="49" spans="1:10" x14ac:dyDescent="0.25">
      <c r="A49" s="78">
        <v>38443</v>
      </c>
      <c r="B49" s="99">
        <f>('1.a'!R54/'1.a'!$W$8)^2</f>
        <v>0.20643512820937246</v>
      </c>
      <c r="C49" s="99">
        <f>('1.a'!S54/'1.a'!$W$8)^2</f>
        <v>1.9420987263673337E-2</v>
      </c>
      <c r="D49" s="99">
        <f>('1.a'!U54/'1.a'!$W$8)^2</f>
        <v>0.15885654879725505</v>
      </c>
      <c r="E49" s="99">
        <f>('1.a'!V54/'1.a'!$W$8)^2</f>
        <v>0</v>
      </c>
      <c r="G49" s="99">
        <f t="shared" si="4"/>
        <v>0.38471266427030082</v>
      </c>
      <c r="H49" s="99">
        <f t="shared" si="1"/>
        <v>2.5993425558182186</v>
      </c>
      <c r="I49" s="99">
        <f t="shared" si="3"/>
        <v>3</v>
      </c>
      <c r="J49" s="99">
        <f t="shared" si="2"/>
        <v>0.86644751860607283</v>
      </c>
    </row>
    <row r="50" spans="1:10" x14ac:dyDescent="0.25">
      <c r="A50" s="78">
        <v>38473</v>
      </c>
      <c r="B50" s="99">
        <f>('1.a'!R55/'1.a'!$W$8)^2</f>
        <v>0.20772340563344333</v>
      </c>
      <c r="C50" s="99">
        <f>('1.a'!S55/'1.a'!$W$8)^2</f>
        <v>2.1847597793196796E-2</v>
      </c>
      <c r="D50" s="99">
        <f>('1.a'!U55/'1.a'!$W$8)^2</f>
        <v>0.17479184850668031</v>
      </c>
      <c r="E50" s="99">
        <f>('1.a'!V55/'1.a'!$W$8)^2</f>
        <v>0</v>
      </c>
      <c r="G50" s="99">
        <f t="shared" si="4"/>
        <v>0.40436285193332044</v>
      </c>
      <c r="H50" s="99">
        <f t="shared" si="1"/>
        <v>2.4730263801900882</v>
      </c>
      <c r="I50" s="99">
        <f t="shared" si="3"/>
        <v>3</v>
      </c>
      <c r="J50" s="99">
        <f t="shared" si="2"/>
        <v>0.82434212673002938</v>
      </c>
    </row>
    <row r="51" spans="1:10" x14ac:dyDescent="0.25">
      <c r="A51" s="78">
        <v>38504</v>
      </c>
      <c r="B51" s="99">
        <f>('1.a'!R56/'1.a'!$W$8)^2</f>
        <v>0.18845208898003729</v>
      </c>
      <c r="C51" s="99">
        <f>('1.a'!S56/'1.a'!$W$8)^2</f>
        <v>1.9640467370130241E-2</v>
      </c>
      <c r="D51" s="99">
        <f>('1.a'!U56/'1.a'!$W$8)^2</f>
        <v>0.16330237345798029</v>
      </c>
      <c r="E51" s="99">
        <f>('1.a'!V56/'1.a'!$W$8)^2</f>
        <v>0</v>
      </c>
      <c r="G51" s="99">
        <f t="shared" si="4"/>
        <v>0.37139492980814781</v>
      </c>
      <c r="H51" s="99">
        <f t="shared" si="1"/>
        <v>2.6925515663786039</v>
      </c>
      <c r="I51" s="99">
        <f t="shared" si="3"/>
        <v>3</v>
      </c>
      <c r="J51" s="99">
        <f t="shared" si="2"/>
        <v>0.89751718879286801</v>
      </c>
    </row>
    <row r="52" spans="1:10" x14ac:dyDescent="0.25">
      <c r="A52" s="78">
        <v>38534</v>
      </c>
      <c r="B52" s="99">
        <f>('1.a'!R57/'1.a'!$W$8)^2</f>
        <v>0.18919032935787405</v>
      </c>
      <c r="C52" s="99">
        <f>('1.a'!S57/'1.a'!$W$8)^2</f>
        <v>2.1678965284460488E-2</v>
      </c>
      <c r="D52" s="99">
        <f>('1.a'!U57/'1.a'!$W$8)^2</f>
        <v>0.15919441432744882</v>
      </c>
      <c r="E52" s="99">
        <f>('1.a'!V57/'1.a'!$W$8)^2</f>
        <v>0</v>
      </c>
      <c r="G52" s="99">
        <f t="shared" si="4"/>
        <v>0.37006370896978336</v>
      </c>
      <c r="H52" s="99">
        <f t="shared" si="1"/>
        <v>2.7022374141573891</v>
      </c>
      <c r="I52" s="99">
        <f t="shared" si="3"/>
        <v>3</v>
      </c>
      <c r="J52" s="99">
        <f t="shared" si="2"/>
        <v>0.90074580471912968</v>
      </c>
    </row>
    <row r="53" spans="1:10" x14ac:dyDescent="0.25">
      <c r="A53" s="78">
        <v>38565</v>
      </c>
      <c r="B53" s="99">
        <f>('1.a'!R58/'1.a'!$W$8)^2</f>
        <v>0.18931335137305674</v>
      </c>
      <c r="C53" s="99">
        <f>('1.a'!S58/'1.a'!$W$8)^2</f>
        <v>2.2665182909971729E-2</v>
      </c>
      <c r="D53" s="99">
        <f>('1.a'!U58/'1.a'!$W$8)^2</f>
        <v>0.1548287786163412</v>
      </c>
      <c r="E53" s="99">
        <f>('1.a'!V58/'1.a'!$W$8)^2</f>
        <v>0</v>
      </c>
      <c r="G53" s="99">
        <f t="shared" si="4"/>
        <v>0.36680731289936969</v>
      </c>
      <c r="H53" s="99">
        <f t="shared" si="1"/>
        <v>2.726226999390116</v>
      </c>
      <c r="I53" s="99">
        <f t="shared" si="3"/>
        <v>3</v>
      </c>
      <c r="J53" s="99">
        <f t="shared" si="2"/>
        <v>0.90874233313003872</v>
      </c>
    </row>
    <row r="54" spans="1:10" x14ac:dyDescent="0.25">
      <c r="A54" s="78">
        <v>38596</v>
      </c>
      <c r="B54" s="99">
        <f>('1.a'!R59/'1.a'!$W$8)^2</f>
        <v>0.1729327478764465</v>
      </c>
      <c r="C54" s="99">
        <f>('1.a'!S59/'1.a'!$W$8)^2</f>
        <v>2.6128634747206083E-2</v>
      </c>
      <c r="D54" s="99">
        <f>('1.a'!U59/'1.a'!$W$8)^2</f>
        <v>0.16786642794620704</v>
      </c>
      <c r="E54" s="99">
        <f>('1.a'!V59/'1.a'!$W$8)^2</f>
        <v>0</v>
      </c>
      <c r="G54" s="99">
        <f t="shared" si="4"/>
        <v>0.36692781056985962</v>
      </c>
      <c r="H54" s="99">
        <f t="shared" si="1"/>
        <v>2.7253317170125193</v>
      </c>
      <c r="I54" s="99">
        <f t="shared" si="3"/>
        <v>3</v>
      </c>
      <c r="J54" s="99">
        <f t="shared" si="2"/>
        <v>0.90844390567083977</v>
      </c>
    </row>
    <row r="55" spans="1:10" x14ac:dyDescent="0.25">
      <c r="A55" s="78">
        <v>38626</v>
      </c>
      <c r="B55" s="99">
        <f>('1.a'!R60/'1.a'!$W$8)^2</f>
        <v>0.15494437747202169</v>
      </c>
      <c r="C55" s="99">
        <f>('1.a'!S60/'1.a'!$W$8)^2</f>
        <v>2.4516687375242794E-2</v>
      </c>
      <c r="D55" s="99">
        <f>('1.a'!U60/'1.a'!$W$8)^2</f>
        <v>0.16425936591527707</v>
      </c>
      <c r="E55" s="99">
        <f>('1.a'!V60/'1.a'!$W$8)^2</f>
        <v>0</v>
      </c>
      <c r="G55" s="99">
        <f t="shared" si="4"/>
        <v>0.34372043076254155</v>
      </c>
      <c r="H55" s="99">
        <f t="shared" si="1"/>
        <v>2.9093411694542173</v>
      </c>
      <c r="I55" s="99">
        <f t="shared" si="3"/>
        <v>3</v>
      </c>
      <c r="J55" s="99">
        <f t="shared" si="2"/>
        <v>0.96978038981807246</v>
      </c>
    </row>
    <row r="56" spans="1:10" x14ac:dyDescent="0.25">
      <c r="A56" s="78">
        <v>38657</v>
      </c>
      <c r="B56" s="99">
        <f>('1.a'!R61/'1.a'!$W$8)^2</f>
        <v>0.13963091936262728</v>
      </c>
      <c r="C56" s="99">
        <f>('1.a'!S61/'1.a'!$W$8)^2</f>
        <v>2.8975176792825942E-2</v>
      </c>
      <c r="D56" s="99">
        <f>('1.a'!U61/'1.a'!$W$8)^2</f>
        <v>0.18106905401144494</v>
      </c>
      <c r="E56" s="99">
        <f>('1.a'!V61/'1.a'!$W$8)^2</f>
        <v>0</v>
      </c>
      <c r="G56" s="99">
        <f t="shared" si="4"/>
        <v>0.34967515016689815</v>
      </c>
      <c r="H56" s="99">
        <f t="shared" si="1"/>
        <v>2.8597971560824531</v>
      </c>
      <c r="I56" s="99">
        <f t="shared" si="3"/>
        <v>3</v>
      </c>
      <c r="J56" s="99">
        <f t="shared" si="2"/>
        <v>0.953265718694151</v>
      </c>
    </row>
    <row r="57" spans="1:10" x14ac:dyDescent="0.25">
      <c r="A57" s="78">
        <v>38687</v>
      </c>
      <c r="B57" s="99">
        <f>('1.a'!R62/'1.a'!$W$8)^2</f>
        <v>0.13459964967347107</v>
      </c>
      <c r="C57" s="99">
        <f>('1.a'!S62/'1.a'!$W$8)^2</f>
        <v>2.8639292642552557E-2</v>
      </c>
      <c r="D57" s="99">
        <f>('1.a'!U62/'1.a'!$W$8)^2</f>
        <v>0.19687831337543324</v>
      </c>
      <c r="E57" s="99">
        <f>('1.a'!V62/'1.a'!$W$8)^2</f>
        <v>0</v>
      </c>
      <c r="G57" s="99">
        <f t="shared" si="4"/>
        <v>0.36011725569145686</v>
      </c>
      <c r="H57" s="99">
        <f t="shared" si="1"/>
        <v>2.7768733216627233</v>
      </c>
      <c r="I57" s="99">
        <f t="shared" si="3"/>
        <v>3</v>
      </c>
      <c r="J57" s="99">
        <f t="shared" si="2"/>
        <v>0.92562444055424109</v>
      </c>
    </row>
    <row r="58" spans="1:10" x14ac:dyDescent="0.25">
      <c r="A58" s="78">
        <v>38718</v>
      </c>
      <c r="B58" s="99">
        <f>('1.a'!R63/'1.a'!$W$8)^2</f>
        <v>0.15505581406373753</v>
      </c>
      <c r="C58" s="99">
        <f>('1.a'!S63/'1.a'!$W$8)^2</f>
        <v>3.0786738551916784E-2</v>
      </c>
      <c r="D58" s="99">
        <f>('1.a'!U63/'1.a'!$W$8)^2</f>
        <v>0.21458467108050747</v>
      </c>
      <c r="E58" s="99">
        <f>('1.a'!V63/'1.a'!$W$8)^2</f>
        <v>0</v>
      </c>
      <c r="G58" s="99">
        <f t="shared" si="4"/>
        <v>0.40042722369616179</v>
      </c>
      <c r="H58" s="99">
        <f t="shared" si="1"/>
        <v>2.4973327007326183</v>
      </c>
      <c r="I58" s="99">
        <f t="shared" si="3"/>
        <v>3</v>
      </c>
      <c r="J58" s="99">
        <f t="shared" si="2"/>
        <v>0.83244423357753938</v>
      </c>
    </row>
    <row r="59" spans="1:10" x14ac:dyDescent="0.25">
      <c r="A59" s="78">
        <v>38749</v>
      </c>
      <c r="B59" s="99">
        <f>('1.a'!R64/'1.a'!$W$8)^2</f>
        <v>0.14421657217943207</v>
      </c>
      <c r="C59" s="99">
        <f>('1.a'!S64/'1.a'!$W$8)^2</f>
        <v>3.4350529801412788E-2</v>
      </c>
      <c r="D59" s="99">
        <f>('1.a'!U64/'1.a'!$W$8)^2</f>
        <v>0.21554135360559504</v>
      </c>
      <c r="E59" s="99">
        <f>('1.a'!V64/'1.a'!$W$8)^2</f>
        <v>0</v>
      </c>
      <c r="G59" s="99">
        <f t="shared" si="4"/>
        <v>0.39410845558643992</v>
      </c>
      <c r="H59" s="99">
        <f t="shared" si="1"/>
        <v>2.5373726085424466</v>
      </c>
      <c r="I59" s="99">
        <f t="shared" si="3"/>
        <v>3</v>
      </c>
      <c r="J59" s="99">
        <f t="shared" si="2"/>
        <v>0.84579086951414884</v>
      </c>
    </row>
    <row r="60" spans="1:10" x14ac:dyDescent="0.25">
      <c r="A60" s="78">
        <v>38777</v>
      </c>
      <c r="B60" s="99">
        <f>('1.a'!R65/'1.a'!$W$8)^2</f>
        <v>0.13710382205389771</v>
      </c>
      <c r="C60" s="99">
        <f>('1.a'!S65/'1.a'!$W$8)^2</f>
        <v>3.6277848712587726E-2</v>
      </c>
      <c r="D60" s="99">
        <f>('1.a'!U65/'1.a'!$W$8)^2</f>
        <v>0.21326487956308879</v>
      </c>
      <c r="E60" s="99">
        <f>('1.a'!V65/'1.a'!$W$8)^2</f>
        <v>0</v>
      </c>
      <c r="G60" s="99">
        <f t="shared" si="4"/>
        <v>0.38664655032957418</v>
      </c>
      <c r="H60" s="99">
        <f t="shared" si="1"/>
        <v>2.5863414509908562</v>
      </c>
      <c r="I60" s="99">
        <f t="shared" si="3"/>
        <v>3</v>
      </c>
      <c r="J60" s="99">
        <f t="shared" si="2"/>
        <v>0.86211381699695211</v>
      </c>
    </row>
    <row r="61" spans="1:10" x14ac:dyDescent="0.25">
      <c r="A61" s="78">
        <v>38808</v>
      </c>
      <c r="B61" s="99">
        <f>('1.a'!R66/'1.a'!$W$8)^2</f>
        <v>0.1919090339349861</v>
      </c>
      <c r="C61" s="99">
        <f>('1.a'!S66/'1.a'!$W$8)^2</f>
        <v>3.7432108227522611E-2</v>
      </c>
      <c r="D61" s="99">
        <f>('1.a'!U66/'1.a'!$W$8)^2</f>
        <v>0.25036286294622384</v>
      </c>
      <c r="E61" s="99">
        <f>('1.a'!V66/'1.a'!$W$8)^2</f>
        <v>0</v>
      </c>
      <c r="G61" s="99">
        <f t="shared" si="4"/>
        <v>0.47970400510873257</v>
      </c>
      <c r="H61" s="99">
        <f t="shared" si="1"/>
        <v>2.0846188260890881</v>
      </c>
      <c r="I61" s="99">
        <f t="shared" si="3"/>
        <v>3</v>
      </c>
      <c r="J61" s="99">
        <f t="shared" si="2"/>
        <v>0.69487294202969607</v>
      </c>
    </row>
    <row r="62" spans="1:10" x14ac:dyDescent="0.25">
      <c r="A62" s="78">
        <v>38838</v>
      </c>
      <c r="B62" s="99">
        <f>('1.a'!R67/'1.a'!$W$8)^2</f>
        <v>0.20682130889430575</v>
      </c>
      <c r="C62" s="99">
        <f>('1.a'!S67/'1.a'!$W$8)^2</f>
        <v>3.5321257799213912E-2</v>
      </c>
      <c r="D62" s="99">
        <f>('1.a'!U67/'1.a'!$W$8)^2</f>
        <v>0.24805662412768006</v>
      </c>
      <c r="E62" s="99">
        <f>('1.a'!V67/'1.a'!$W$8)^2</f>
        <v>0</v>
      </c>
      <c r="G62" s="99">
        <f t="shared" si="4"/>
        <v>0.49019919082119973</v>
      </c>
      <c r="H62" s="99">
        <f t="shared" si="1"/>
        <v>2.039987047560734</v>
      </c>
      <c r="I62" s="99">
        <f t="shared" si="3"/>
        <v>3</v>
      </c>
      <c r="J62" s="99">
        <f t="shared" si="2"/>
        <v>0.67999568252024467</v>
      </c>
    </row>
    <row r="63" spans="1:10" x14ac:dyDescent="0.25">
      <c r="A63" s="78">
        <v>38869</v>
      </c>
      <c r="B63" s="99">
        <f>('1.a'!R68/'1.a'!$W$8)^2</f>
        <v>0.21474896458170106</v>
      </c>
      <c r="C63" s="99">
        <f>('1.a'!S68/'1.a'!$W$8)^2</f>
        <v>3.680813016195178E-2</v>
      </c>
      <c r="D63" s="99">
        <f>('1.a'!U68/'1.a'!$W$8)^2</f>
        <v>0.25733765807151787</v>
      </c>
      <c r="E63" s="99">
        <f>('1.a'!V68/'1.a'!$W$8)^2</f>
        <v>0</v>
      </c>
      <c r="G63" s="99">
        <f t="shared" si="4"/>
        <v>0.50889475281517071</v>
      </c>
      <c r="H63" s="99">
        <f t="shared" si="1"/>
        <v>1.965042858996028</v>
      </c>
      <c r="I63" s="99">
        <f t="shared" si="3"/>
        <v>3</v>
      </c>
      <c r="J63" s="99">
        <f t="shared" si="2"/>
        <v>0.65501428633200931</v>
      </c>
    </row>
    <row r="64" spans="1:10" x14ac:dyDescent="0.25">
      <c r="A64" s="78">
        <v>38899</v>
      </c>
      <c r="B64" s="99">
        <f>('1.a'!R69/'1.a'!$W$8)^2</f>
        <v>0.23680197975247411</v>
      </c>
      <c r="C64" s="99">
        <f>('1.a'!S69/'1.a'!$W$8)^2</f>
        <v>3.2638216248401825E-2</v>
      </c>
      <c r="D64" s="99">
        <f>('1.a'!U69/'1.a'!$W$8)^2</f>
        <v>0.24745254359912439</v>
      </c>
      <c r="E64" s="99">
        <f>('1.a'!V69/'1.a'!$W$8)^2</f>
        <v>0</v>
      </c>
      <c r="G64" s="99">
        <f t="shared" si="4"/>
        <v>0.51689273960000026</v>
      </c>
      <c r="H64" s="99">
        <f t="shared" si="1"/>
        <v>1.9346373500503304</v>
      </c>
      <c r="I64" s="99">
        <f t="shared" si="3"/>
        <v>3</v>
      </c>
      <c r="J64" s="99">
        <f t="shared" si="2"/>
        <v>0.64487911668344344</v>
      </c>
    </row>
    <row r="65" spans="1:10" x14ac:dyDescent="0.25">
      <c r="A65" s="78">
        <v>38930</v>
      </c>
      <c r="B65" s="99">
        <f>('1.a'!R70/'1.a'!$W$8)^2</f>
        <v>0.24598134285715673</v>
      </c>
      <c r="C65" s="99">
        <f>('1.a'!S70/'1.a'!$W$8)^2</f>
        <v>3.5364471464589958E-2</v>
      </c>
      <c r="D65" s="99">
        <f>('1.a'!U70/'1.a'!$W$8)^2</f>
        <v>0.2516080034104739</v>
      </c>
      <c r="E65" s="99">
        <f>('1.a'!V70/'1.a'!$W$8)^2</f>
        <v>0</v>
      </c>
      <c r="G65" s="99">
        <f t="shared" si="4"/>
        <v>0.53295381773222061</v>
      </c>
      <c r="H65" s="99">
        <f t="shared" si="1"/>
        <v>1.8763351846415404</v>
      </c>
      <c r="I65" s="99">
        <f t="shared" si="3"/>
        <v>3</v>
      </c>
      <c r="J65" s="99">
        <f t="shared" si="2"/>
        <v>0.62544506154718016</v>
      </c>
    </row>
    <row r="66" spans="1:10" x14ac:dyDescent="0.25">
      <c r="A66" s="78">
        <v>38961</v>
      </c>
      <c r="B66" s="99">
        <f>('1.a'!R71/'1.a'!$W$8)^2</f>
        <v>0.27278872853600006</v>
      </c>
      <c r="C66" s="99">
        <f>('1.a'!S71/'1.a'!$W$8)^2</f>
        <v>3.7268712016992819E-2</v>
      </c>
      <c r="D66" s="99">
        <f>('1.a'!U71/'1.a'!$W$8)^2</f>
        <v>0.2590142761277478</v>
      </c>
      <c r="E66" s="99">
        <f>('1.a'!V71/'1.a'!$W$8)^2</f>
        <v>0</v>
      </c>
      <c r="G66" s="99">
        <f t="shared" si="4"/>
        <v>0.56907171668074064</v>
      </c>
      <c r="H66" s="99">
        <f t="shared" si="1"/>
        <v>1.7572477610252026</v>
      </c>
      <c r="I66" s="99">
        <f t="shared" si="3"/>
        <v>3</v>
      </c>
      <c r="J66" s="99">
        <f t="shared" si="2"/>
        <v>0.58574925367506758</v>
      </c>
    </row>
    <row r="67" spans="1:10" x14ac:dyDescent="0.25">
      <c r="A67" s="78">
        <v>38991</v>
      </c>
      <c r="B67" s="99">
        <f>('1.a'!R72/'1.a'!$W$8)^2</f>
        <v>0.33137687210314221</v>
      </c>
      <c r="C67" s="99">
        <f>('1.a'!S72/'1.a'!$W$8)^2</f>
        <v>3.7750236625755877E-2</v>
      </c>
      <c r="D67" s="99">
        <f>('1.a'!U72/'1.a'!$W$8)^2</f>
        <v>0.2787567568708903</v>
      </c>
      <c r="E67" s="99">
        <f>('1.a'!V72/'1.a'!$W$8)^2</f>
        <v>0</v>
      </c>
      <c r="G67" s="99">
        <f t="shared" si="4"/>
        <v>0.64788386559978839</v>
      </c>
      <c r="H67" s="99">
        <f t="shared" si="1"/>
        <v>1.5434864998131026</v>
      </c>
      <c r="I67" s="99">
        <f t="shared" si="3"/>
        <v>3</v>
      </c>
      <c r="J67" s="99">
        <f t="shared" si="2"/>
        <v>0.51449549993770083</v>
      </c>
    </row>
    <row r="68" spans="1:10" x14ac:dyDescent="0.25">
      <c r="A68" s="78">
        <v>39022</v>
      </c>
      <c r="B68" s="99">
        <f>('1.a'!R73/'1.a'!$W$8)^2</f>
        <v>0.32796352616141511</v>
      </c>
      <c r="C68" s="99">
        <f>('1.a'!S73/'1.a'!$W$8)^2</f>
        <v>3.9835744890022638E-2</v>
      </c>
      <c r="D68" s="99">
        <f>('1.a'!U73/'1.a'!$W$8)^2</f>
        <v>0.26875321960339588</v>
      </c>
      <c r="E68" s="99">
        <f>('1.a'!V73/'1.a'!$W$8)^2</f>
        <v>0</v>
      </c>
      <c r="G68" s="99">
        <f t="shared" si="4"/>
        <v>0.63655249065483366</v>
      </c>
      <c r="H68" s="99">
        <f t="shared" ref="H68:H131" si="5">1/G68</f>
        <v>1.5709623553138266</v>
      </c>
      <c r="I68" s="99">
        <f t="shared" si="3"/>
        <v>3</v>
      </c>
      <c r="J68" s="99">
        <f t="shared" ref="J68:J131" si="6">H68/I68</f>
        <v>0.52365411843794218</v>
      </c>
    </row>
    <row r="69" spans="1:10" x14ac:dyDescent="0.25">
      <c r="A69" s="78">
        <v>39052</v>
      </c>
      <c r="B69" s="99">
        <f>('1.a'!R74/'1.a'!$W$8)^2</f>
        <v>0.35897990411460973</v>
      </c>
      <c r="C69" s="99">
        <f>('1.a'!S74/'1.a'!$W$8)^2</f>
        <v>4.1705502108935671E-2</v>
      </c>
      <c r="D69" s="99">
        <f>('1.a'!U74/'1.a'!$W$8)^2</f>
        <v>0.25432179843929786</v>
      </c>
      <c r="E69" s="99">
        <f>('1.a'!V74/'1.a'!$W$8)^2</f>
        <v>0</v>
      </c>
      <c r="G69" s="99">
        <f t="shared" si="4"/>
        <v>0.65500720466284323</v>
      </c>
      <c r="H69" s="99">
        <f t="shared" si="5"/>
        <v>1.5267007643293595</v>
      </c>
      <c r="I69" s="99">
        <f t="shared" ref="I69:I132" si="7">COUNTIF(B69:E69,"&gt;0")</f>
        <v>3</v>
      </c>
      <c r="J69" s="99">
        <f t="shared" si="6"/>
        <v>0.50890025477645318</v>
      </c>
    </row>
    <row r="70" spans="1:10" x14ac:dyDescent="0.25">
      <c r="A70" s="78">
        <v>39083</v>
      </c>
      <c r="B70" s="99">
        <f>('1.a'!R75/'1.a'!$W$8)^2</f>
        <v>0.39405892374879942</v>
      </c>
      <c r="C70" s="99">
        <f>('1.a'!S75/'1.a'!$W$8)^2</f>
        <v>4.3386939094509136E-2</v>
      </c>
      <c r="D70" s="99">
        <f>('1.a'!U75/'1.a'!$W$8)^2</f>
        <v>0.30103634949392871</v>
      </c>
      <c r="E70" s="99">
        <f>('1.a'!V75/'1.a'!$W$8)^2</f>
        <v>0</v>
      </c>
      <c r="G70" s="99">
        <f t="shared" si="4"/>
        <v>0.73848221233723721</v>
      </c>
      <c r="H70" s="99">
        <f t="shared" si="5"/>
        <v>1.3541287566495066</v>
      </c>
      <c r="I70" s="99">
        <f t="shared" si="7"/>
        <v>3</v>
      </c>
      <c r="J70" s="99">
        <f t="shared" si="6"/>
        <v>0.45137625221650218</v>
      </c>
    </row>
    <row r="71" spans="1:10" x14ac:dyDescent="0.25">
      <c r="A71" s="78">
        <v>39114</v>
      </c>
      <c r="B71" s="99">
        <f>('1.a'!R76/'1.a'!$W$8)^2</f>
        <v>0.29819342305054819</v>
      </c>
      <c r="C71" s="99">
        <f>('1.a'!S76/'1.a'!$W$8)^2</f>
        <v>3.9761180172843219E-2</v>
      </c>
      <c r="D71" s="99">
        <f>('1.a'!U76/'1.a'!$W$8)^2</f>
        <v>0.28033863878437015</v>
      </c>
      <c r="E71" s="99">
        <f>('1.a'!V76/'1.a'!$W$8)^2</f>
        <v>0</v>
      </c>
      <c r="G71" s="99">
        <f t="shared" si="4"/>
        <v>0.61829324200776159</v>
      </c>
      <c r="H71" s="99">
        <f t="shared" si="5"/>
        <v>1.6173555395053902</v>
      </c>
      <c r="I71" s="99">
        <f t="shared" si="7"/>
        <v>3</v>
      </c>
      <c r="J71" s="99">
        <f t="shared" si="6"/>
        <v>0.53911851316846338</v>
      </c>
    </row>
    <row r="72" spans="1:10" x14ac:dyDescent="0.25">
      <c r="A72" s="78">
        <v>39142</v>
      </c>
      <c r="B72" s="99">
        <f>('1.a'!R77/'1.a'!$W$8)^2</f>
        <v>0.30355049661730532</v>
      </c>
      <c r="C72" s="99">
        <f>('1.a'!S77/'1.a'!$W$8)^2</f>
        <v>4.0308758185446318E-2</v>
      </c>
      <c r="D72" s="99">
        <f>('1.a'!U77/'1.a'!$W$8)^2</f>
        <v>0.27707971306938067</v>
      </c>
      <c r="E72" s="99">
        <f>('1.a'!V77/'1.a'!$W$8)^2</f>
        <v>0</v>
      </c>
      <c r="G72" s="99">
        <f t="shared" ref="G72:G135" si="8">SUM(B72:E72)</f>
        <v>0.62093896787213232</v>
      </c>
      <c r="H72" s="99">
        <f t="shared" si="5"/>
        <v>1.6104642351998857</v>
      </c>
      <c r="I72" s="99">
        <f t="shared" si="7"/>
        <v>3</v>
      </c>
      <c r="J72" s="99">
        <f t="shared" si="6"/>
        <v>0.53682141173329523</v>
      </c>
    </row>
    <row r="73" spans="1:10" x14ac:dyDescent="0.25">
      <c r="A73" s="78">
        <v>39173</v>
      </c>
      <c r="B73" s="99">
        <f>('1.a'!R78/'1.a'!$W$8)^2</f>
        <v>0.32038821737264767</v>
      </c>
      <c r="C73" s="99">
        <f>('1.a'!S78/'1.a'!$W$8)^2</f>
        <v>4.7935552449636369E-2</v>
      </c>
      <c r="D73" s="99">
        <f>('1.a'!U78/'1.a'!$W$8)^2</f>
        <v>0.29553627697393464</v>
      </c>
      <c r="E73" s="99">
        <f>('1.a'!V78/'1.a'!$W$8)^2</f>
        <v>0</v>
      </c>
      <c r="G73" s="99">
        <f t="shared" si="8"/>
        <v>0.66386004679621868</v>
      </c>
      <c r="H73" s="99">
        <f t="shared" si="5"/>
        <v>1.5063415923672301</v>
      </c>
      <c r="I73" s="99">
        <f t="shared" si="7"/>
        <v>3</v>
      </c>
      <c r="J73" s="99">
        <f t="shared" si="6"/>
        <v>0.50211386412240999</v>
      </c>
    </row>
    <row r="74" spans="1:10" x14ac:dyDescent="0.25">
      <c r="A74" s="78">
        <v>39203</v>
      </c>
      <c r="B74" s="99">
        <f>('1.a'!R79/'1.a'!$W$8)^2</f>
        <v>0.33866807198227822</v>
      </c>
      <c r="C74" s="99">
        <f>('1.a'!S79/'1.a'!$W$8)^2</f>
        <v>5.0960552920126884E-2</v>
      </c>
      <c r="D74" s="99">
        <f>('1.a'!U79/'1.a'!$W$8)^2</f>
        <v>0.32641600255397868</v>
      </c>
      <c r="E74" s="99">
        <f>('1.a'!V79/'1.a'!$W$8)^2</f>
        <v>0</v>
      </c>
      <c r="G74" s="99">
        <f t="shared" si="8"/>
        <v>0.71604462745638386</v>
      </c>
      <c r="H74" s="99">
        <f t="shared" si="5"/>
        <v>1.3965609986521581</v>
      </c>
      <c r="I74" s="99">
        <f t="shared" si="7"/>
        <v>3</v>
      </c>
      <c r="J74" s="99">
        <f t="shared" si="6"/>
        <v>0.4655203328840527</v>
      </c>
    </row>
    <row r="75" spans="1:10" x14ac:dyDescent="0.25">
      <c r="A75" s="78">
        <v>39234</v>
      </c>
      <c r="B75" s="99">
        <f>('1.a'!R80/'1.a'!$W$8)^2</f>
        <v>0.35644045600913171</v>
      </c>
      <c r="C75" s="99">
        <f>('1.a'!S80/'1.a'!$W$8)^2</f>
        <v>4.8088864783737702E-2</v>
      </c>
      <c r="D75" s="99">
        <f>('1.a'!U80/'1.a'!$W$8)^2</f>
        <v>0.33250989088378768</v>
      </c>
      <c r="E75" s="99">
        <f>('1.a'!V80/'1.a'!$W$8)^2</f>
        <v>0</v>
      </c>
      <c r="G75" s="99">
        <f t="shared" si="8"/>
        <v>0.73703921167665709</v>
      </c>
      <c r="H75" s="99">
        <f t="shared" si="5"/>
        <v>1.3567799163970466</v>
      </c>
      <c r="I75" s="99">
        <f t="shared" si="7"/>
        <v>3</v>
      </c>
      <c r="J75" s="99">
        <f t="shared" si="6"/>
        <v>0.45225997213234886</v>
      </c>
    </row>
    <row r="76" spans="1:10" x14ac:dyDescent="0.25">
      <c r="A76" s="78">
        <v>39264</v>
      </c>
      <c r="B76" s="99">
        <f>('1.a'!R81/'1.a'!$W$8)^2</f>
        <v>0.31108309093161607</v>
      </c>
      <c r="C76" s="99">
        <f>('1.a'!S81/'1.a'!$W$8)^2</f>
        <v>4.8645386216380163E-2</v>
      </c>
      <c r="D76" s="99">
        <f>('1.a'!U81/'1.a'!$W$8)^2</f>
        <v>0.35191131325940417</v>
      </c>
      <c r="E76" s="99">
        <f>('1.a'!V81/'1.a'!$W$8)^2</f>
        <v>1.0921564592834008E-2</v>
      </c>
      <c r="G76" s="99">
        <f t="shared" si="8"/>
        <v>0.72256135500023433</v>
      </c>
      <c r="H76" s="99">
        <f t="shared" si="5"/>
        <v>1.3839655180557999</v>
      </c>
      <c r="I76" s="99">
        <f t="shared" si="7"/>
        <v>4</v>
      </c>
      <c r="J76" s="99">
        <f t="shared" si="6"/>
        <v>0.34599137951394998</v>
      </c>
    </row>
    <row r="77" spans="1:10" x14ac:dyDescent="0.25">
      <c r="A77" s="78">
        <v>39295</v>
      </c>
      <c r="B77" s="99">
        <f>('1.a'!R82/'1.a'!$W$8)^2</f>
        <v>0.30683456431483852</v>
      </c>
      <c r="C77" s="99">
        <f>('1.a'!S82/'1.a'!$W$8)^2</f>
        <v>5.3212375063289928E-2</v>
      </c>
      <c r="D77" s="99">
        <f>('1.a'!U82/'1.a'!$W$8)^2</f>
        <v>0.36810439491445857</v>
      </c>
      <c r="E77" s="99">
        <f>('1.a'!V82/'1.a'!$W$8)^2</f>
        <v>1.0349936585762352E-2</v>
      </c>
      <c r="G77" s="99">
        <f t="shared" si="8"/>
        <v>0.73850127087834927</v>
      </c>
      <c r="H77" s="99">
        <f t="shared" si="5"/>
        <v>1.3540938105775129</v>
      </c>
      <c r="I77" s="99">
        <f t="shared" si="7"/>
        <v>4</v>
      </c>
      <c r="J77" s="99">
        <f t="shared" si="6"/>
        <v>0.33852345264437822</v>
      </c>
    </row>
    <row r="78" spans="1:10" x14ac:dyDescent="0.25">
      <c r="A78" s="78">
        <v>39326</v>
      </c>
      <c r="B78" s="99">
        <f>('1.a'!R83/'1.a'!$W$8)^2</f>
        <v>0.26355359917582588</v>
      </c>
      <c r="C78" s="99">
        <f>('1.a'!S83/'1.a'!$W$8)^2</f>
        <v>6.2889444027337496E-2</v>
      </c>
      <c r="D78" s="99">
        <f>('1.a'!U83/'1.a'!$W$8)^2</f>
        <v>0.43186501913567965</v>
      </c>
      <c r="E78" s="99">
        <f>('1.a'!V83/'1.a'!$W$8)^2</f>
        <v>1.068503852645954E-2</v>
      </c>
      <c r="G78" s="99">
        <f t="shared" si="8"/>
        <v>0.76899310086530248</v>
      </c>
      <c r="H78" s="99">
        <f t="shared" si="5"/>
        <v>1.3004017836762893</v>
      </c>
      <c r="I78" s="99">
        <f t="shared" si="7"/>
        <v>4</v>
      </c>
      <c r="J78" s="99">
        <f t="shared" si="6"/>
        <v>0.32510044591907233</v>
      </c>
    </row>
    <row r="79" spans="1:10" x14ac:dyDescent="0.25">
      <c r="A79" s="78">
        <v>39356</v>
      </c>
      <c r="B79" s="99">
        <f>('1.a'!R84/'1.a'!$W$8)^2</f>
        <v>0.19973793953121002</v>
      </c>
      <c r="C79" s="99">
        <f>('1.a'!S84/'1.a'!$W$8)^2</f>
        <v>6.0664287822734107E-2</v>
      </c>
      <c r="D79" s="99">
        <f>('1.a'!U84/'1.a'!$W$8)^2</f>
        <v>0.39112541452561411</v>
      </c>
      <c r="E79" s="99">
        <f>('1.a'!V84/'1.a'!$W$8)^2</f>
        <v>1.0917019075676987E-2</v>
      </c>
      <c r="G79" s="99">
        <f t="shared" si="8"/>
        <v>0.66244466095523524</v>
      </c>
      <c r="H79" s="99">
        <f t="shared" si="5"/>
        <v>1.5095600567721612</v>
      </c>
      <c r="I79" s="99">
        <f t="shared" si="7"/>
        <v>4</v>
      </c>
      <c r="J79" s="99">
        <f t="shared" si="6"/>
        <v>0.3773900141930403</v>
      </c>
    </row>
    <row r="80" spans="1:10" x14ac:dyDescent="0.25">
      <c r="A80" s="78">
        <v>39387</v>
      </c>
      <c r="B80" s="99">
        <f>('1.a'!R85/'1.a'!$W$8)^2</f>
        <v>0.19017648665452283</v>
      </c>
      <c r="C80" s="99">
        <f>('1.a'!S85/'1.a'!$W$8)^2</f>
        <v>7.2190902074313029E-2</v>
      </c>
      <c r="D80" s="99">
        <f>('1.a'!U85/'1.a'!$W$8)^2</f>
        <v>0.37275770209817982</v>
      </c>
      <c r="E80" s="99">
        <f>('1.a'!V85/'1.a'!$W$8)^2</f>
        <v>1.1995231362352697E-2</v>
      </c>
      <c r="G80" s="99">
        <f t="shared" si="8"/>
        <v>0.64712032218936832</v>
      </c>
      <c r="H80" s="99">
        <f t="shared" si="5"/>
        <v>1.5453076741845355</v>
      </c>
      <c r="I80" s="99">
        <f t="shared" si="7"/>
        <v>4</v>
      </c>
      <c r="J80" s="99">
        <f t="shared" si="6"/>
        <v>0.38632691854613388</v>
      </c>
    </row>
    <row r="81" spans="1:10" x14ac:dyDescent="0.25">
      <c r="A81" s="78">
        <v>39417</v>
      </c>
      <c r="B81" s="99">
        <f>('1.a'!R86/'1.a'!$W$8)^2</f>
        <v>0.15029952802954585</v>
      </c>
      <c r="C81" s="99">
        <f>('1.a'!S86/'1.a'!$W$8)^2</f>
        <v>7.2057750671281812E-2</v>
      </c>
      <c r="D81" s="99">
        <f>('1.a'!U86/'1.a'!$W$8)^2</f>
        <v>0.39395487728560469</v>
      </c>
      <c r="E81" s="99">
        <f>('1.a'!V86/'1.a'!$W$8)^2</f>
        <v>1.1828974099247708E-2</v>
      </c>
      <c r="G81" s="99">
        <f t="shared" si="8"/>
        <v>0.62814113008568007</v>
      </c>
      <c r="H81" s="99">
        <f t="shared" si="5"/>
        <v>1.5919989188792611</v>
      </c>
      <c r="I81" s="99">
        <f t="shared" si="7"/>
        <v>4</v>
      </c>
      <c r="J81" s="99">
        <f t="shared" si="6"/>
        <v>0.39799972971981529</v>
      </c>
    </row>
    <row r="82" spans="1:10" x14ac:dyDescent="0.25">
      <c r="A82" s="78">
        <v>39448</v>
      </c>
      <c r="B82" s="99">
        <f>('1.a'!R87/'1.a'!$W$8)^2</f>
        <v>0.14865790643426499</v>
      </c>
      <c r="C82" s="99">
        <f>('1.a'!S87/'1.a'!$W$8)^2</f>
        <v>5.787793951392671E-2</v>
      </c>
      <c r="D82" s="99">
        <f>('1.a'!U87/'1.a'!$W$8)^2</f>
        <v>0.36101214379205426</v>
      </c>
      <c r="E82" s="99">
        <f>('1.a'!V87/'1.a'!$W$8)^2</f>
        <v>9.7675955686747761E-3</v>
      </c>
      <c r="G82" s="99">
        <f t="shared" si="8"/>
        <v>0.5773155853089208</v>
      </c>
      <c r="H82" s="99">
        <f t="shared" si="5"/>
        <v>1.7321548654621914</v>
      </c>
      <c r="I82" s="99">
        <f t="shared" si="7"/>
        <v>4</v>
      </c>
      <c r="J82" s="99">
        <f t="shared" si="6"/>
        <v>0.43303871636554786</v>
      </c>
    </row>
    <row r="83" spans="1:10" x14ac:dyDescent="0.25">
      <c r="A83" s="78">
        <v>39479</v>
      </c>
      <c r="B83" s="99">
        <f>('1.a'!R88/'1.a'!$W$8)^2</f>
        <v>0.17210963278167241</v>
      </c>
      <c r="C83" s="99">
        <f>('1.a'!S88/'1.a'!$W$8)^2</f>
        <v>5.8289000898909427E-2</v>
      </c>
      <c r="D83" s="99">
        <f>('1.a'!U88/'1.a'!$W$8)^2</f>
        <v>0.33432645207820094</v>
      </c>
      <c r="E83" s="99">
        <f>('1.a'!V88/'1.a'!$W$8)^2</f>
        <v>9.3657196283566981E-3</v>
      </c>
      <c r="G83" s="99">
        <f t="shared" si="8"/>
        <v>0.57409080538713952</v>
      </c>
      <c r="H83" s="99">
        <f t="shared" si="5"/>
        <v>1.7418847168709619</v>
      </c>
      <c r="I83" s="99">
        <f t="shared" si="7"/>
        <v>4</v>
      </c>
      <c r="J83" s="99">
        <f t="shared" si="6"/>
        <v>0.43547117921774048</v>
      </c>
    </row>
    <row r="84" spans="1:10" x14ac:dyDescent="0.25">
      <c r="A84" s="78">
        <v>39508</v>
      </c>
      <c r="B84" s="99">
        <f>('1.a'!R89/'1.a'!$W$8)^2</f>
        <v>0.16860464287812457</v>
      </c>
      <c r="C84" s="99">
        <f>('1.a'!S89/'1.a'!$W$8)^2</f>
        <v>6.0137109894764874E-2</v>
      </c>
      <c r="D84" s="99">
        <f>('1.a'!U89/'1.a'!$W$8)^2</f>
        <v>0.3213101431190919</v>
      </c>
      <c r="E84" s="99">
        <f>('1.a'!V89/'1.a'!$W$8)^2</f>
        <v>1.0191638148165228E-2</v>
      </c>
      <c r="G84" s="99">
        <f t="shared" si="8"/>
        <v>0.5602435340401466</v>
      </c>
      <c r="H84" s="99">
        <f t="shared" si="5"/>
        <v>1.7849380479031836</v>
      </c>
      <c r="I84" s="99">
        <f t="shared" si="7"/>
        <v>4</v>
      </c>
      <c r="J84" s="99">
        <f t="shared" si="6"/>
        <v>0.44623451197579589</v>
      </c>
    </row>
    <row r="85" spans="1:10" x14ac:dyDescent="0.25">
      <c r="A85" s="78">
        <v>39539</v>
      </c>
      <c r="B85" s="99">
        <f>('1.a'!R90/'1.a'!$W$8)^2</f>
        <v>0.19163189566362548</v>
      </c>
      <c r="C85" s="99">
        <f>('1.a'!S90/'1.a'!$W$8)^2</f>
        <v>6.2021432031848643E-2</v>
      </c>
      <c r="D85" s="99">
        <f>('1.a'!U90/'1.a'!$W$8)^2</f>
        <v>0.35629667779703089</v>
      </c>
      <c r="E85" s="99">
        <f>('1.a'!V90/'1.a'!$W$8)^2</f>
        <v>1.2109460676072185E-2</v>
      </c>
      <c r="G85" s="99">
        <f t="shared" si="8"/>
        <v>0.62205946616857721</v>
      </c>
      <c r="H85" s="99">
        <f t="shared" si="5"/>
        <v>1.607563351071972</v>
      </c>
      <c r="I85" s="99">
        <f t="shared" si="7"/>
        <v>4</v>
      </c>
      <c r="J85" s="99">
        <f t="shared" si="6"/>
        <v>0.401890837767993</v>
      </c>
    </row>
    <row r="86" spans="1:10" x14ac:dyDescent="0.25">
      <c r="A86" s="78">
        <v>39569</v>
      </c>
      <c r="B86" s="99">
        <f>('1.a'!R91/'1.a'!$W$8)^2</f>
        <v>0.22972549758123462</v>
      </c>
      <c r="C86" s="99">
        <f>('1.a'!S91/'1.a'!$W$8)^2</f>
        <v>7.6868843346487831E-2</v>
      </c>
      <c r="D86" s="99">
        <f>('1.a'!U91/'1.a'!$W$8)^2</f>
        <v>0.34237415361267048</v>
      </c>
      <c r="E86" s="99">
        <f>('1.a'!V91/'1.a'!$W$8)^2</f>
        <v>1.4039752071485473E-2</v>
      </c>
      <c r="G86" s="99">
        <f t="shared" si="8"/>
        <v>0.66300824661187829</v>
      </c>
      <c r="H86" s="99">
        <f t="shared" si="5"/>
        <v>1.5082768654993743</v>
      </c>
      <c r="I86" s="99">
        <f t="shared" si="7"/>
        <v>4</v>
      </c>
      <c r="J86" s="99">
        <f t="shared" si="6"/>
        <v>0.37706921637484359</v>
      </c>
    </row>
    <row r="87" spans="1:10" x14ac:dyDescent="0.25">
      <c r="A87" s="78">
        <v>39600</v>
      </c>
      <c r="B87" s="99">
        <f>('1.a'!R92/'1.a'!$W$8)^2</f>
        <v>0.16329709713764712</v>
      </c>
      <c r="C87" s="99">
        <f>('1.a'!S92/'1.a'!$W$8)^2</f>
        <v>5.6126847175603185E-2</v>
      </c>
      <c r="D87" s="99">
        <f>('1.a'!U92/'1.a'!$W$8)^2</f>
        <v>0.26048534869950118</v>
      </c>
      <c r="E87" s="99">
        <f>('1.a'!V92/'1.a'!$W$8)^2</f>
        <v>1.1191503954167096E-2</v>
      </c>
      <c r="G87" s="99">
        <f t="shared" si="8"/>
        <v>0.49110079696691855</v>
      </c>
      <c r="H87" s="99">
        <f t="shared" si="5"/>
        <v>2.0362418594636527</v>
      </c>
      <c r="I87" s="99">
        <f t="shared" si="7"/>
        <v>4</v>
      </c>
      <c r="J87" s="99">
        <f t="shared" si="6"/>
        <v>0.50906046486591316</v>
      </c>
    </row>
    <row r="88" spans="1:10" x14ac:dyDescent="0.25">
      <c r="A88" s="78">
        <v>39630</v>
      </c>
      <c r="B88" s="99">
        <f>('1.a'!R93/'1.a'!$W$8)^2</f>
        <v>0.19293978597161157</v>
      </c>
      <c r="C88" s="99">
        <f>('1.a'!S93/'1.a'!$W$8)^2</f>
        <v>5.4437225287294007E-2</v>
      </c>
      <c r="D88" s="99">
        <f>('1.a'!U93/'1.a'!$W$8)^2</f>
        <v>0.28009241817544539</v>
      </c>
      <c r="E88" s="99">
        <f>('1.a'!V93/'1.a'!$W$8)^2</f>
        <v>9.5794921889625524E-3</v>
      </c>
      <c r="G88" s="99">
        <f t="shared" si="8"/>
        <v>0.53704892162331352</v>
      </c>
      <c r="H88" s="99">
        <f t="shared" si="5"/>
        <v>1.8620277589932499</v>
      </c>
      <c r="I88" s="99">
        <f t="shared" si="7"/>
        <v>4</v>
      </c>
      <c r="J88" s="99">
        <f t="shared" si="6"/>
        <v>0.46550693974831248</v>
      </c>
    </row>
    <row r="89" spans="1:10" x14ac:dyDescent="0.25">
      <c r="A89" s="78">
        <v>39661</v>
      </c>
      <c r="B89" s="99">
        <f>('1.a'!R94/'1.a'!$W$8)^2</f>
        <v>0.20496824937406072</v>
      </c>
      <c r="C89" s="99">
        <f>('1.a'!S94/'1.a'!$W$8)^2</f>
        <v>5.0272374666137265E-2</v>
      </c>
      <c r="D89" s="99">
        <f>('1.a'!U94/'1.a'!$W$8)^2</f>
        <v>0.29436649259417708</v>
      </c>
      <c r="E89" s="99">
        <f>('1.a'!V94/'1.a'!$W$8)^2</f>
        <v>9.5222582037490094E-3</v>
      </c>
      <c r="G89" s="99">
        <f t="shared" si="8"/>
        <v>0.55912937483812397</v>
      </c>
      <c r="H89" s="99">
        <f t="shared" si="5"/>
        <v>1.7884948367978599</v>
      </c>
      <c r="I89" s="99">
        <f t="shared" si="7"/>
        <v>4</v>
      </c>
      <c r="J89" s="99">
        <f t="shared" si="6"/>
        <v>0.44712370919946498</v>
      </c>
    </row>
    <row r="90" spans="1:10" x14ac:dyDescent="0.25">
      <c r="A90" s="78">
        <v>39692</v>
      </c>
      <c r="B90" s="99">
        <f>('1.a'!R95/'1.a'!$W$8)^2</f>
        <v>0.17606583942876489</v>
      </c>
      <c r="C90" s="99">
        <f>('1.a'!S95/'1.a'!$W$8)^2</f>
        <v>3.8660135555125298E-2</v>
      </c>
      <c r="D90" s="99">
        <f>('1.a'!U95/'1.a'!$W$8)^2</f>
        <v>0.24921422492119286</v>
      </c>
      <c r="E90" s="99">
        <f>('1.a'!V95/'1.a'!$W$8)^2</f>
        <v>6.7264934156211235E-3</v>
      </c>
      <c r="G90" s="99">
        <f t="shared" si="8"/>
        <v>0.47066669332070421</v>
      </c>
      <c r="H90" s="99">
        <f t="shared" si="5"/>
        <v>2.1246457720317533</v>
      </c>
      <c r="I90" s="99">
        <f t="shared" si="7"/>
        <v>4</v>
      </c>
      <c r="J90" s="99">
        <f t="shared" si="6"/>
        <v>0.53116144300793833</v>
      </c>
    </row>
    <row r="91" spans="1:10" x14ac:dyDescent="0.25">
      <c r="A91" s="78">
        <v>39722</v>
      </c>
      <c r="B91" s="99">
        <f>('1.a'!R96/'1.a'!$W$8)^2</f>
        <v>0.11348722714762641</v>
      </c>
      <c r="C91" s="99">
        <f>('1.a'!S96/'1.a'!$W$8)^2</f>
        <v>2.4891308561776872E-2</v>
      </c>
      <c r="D91" s="99">
        <f>('1.a'!U96/'1.a'!$W$8)^2</f>
        <v>0.20868702553495186</v>
      </c>
      <c r="E91" s="99">
        <f>('1.a'!V96/'1.a'!$W$8)^2</f>
        <v>3.3225903582362942E-3</v>
      </c>
      <c r="G91" s="99">
        <f t="shared" si="8"/>
        <v>0.35038815160259146</v>
      </c>
      <c r="H91" s="99">
        <f t="shared" si="5"/>
        <v>2.8539777827139403</v>
      </c>
      <c r="I91" s="99">
        <f t="shared" si="7"/>
        <v>4</v>
      </c>
      <c r="J91" s="99">
        <f t="shared" si="6"/>
        <v>0.71349444567848508</v>
      </c>
    </row>
    <row r="92" spans="1:10" x14ac:dyDescent="0.25">
      <c r="A92" s="78">
        <v>39753</v>
      </c>
      <c r="B92" s="99">
        <f>('1.a'!R97/'1.a'!$W$8)^2</f>
        <v>0.13832752011263316</v>
      </c>
      <c r="C92" s="99">
        <f>('1.a'!S97/'1.a'!$W$8)^2</f>
        <v>2.9929720808376376E-2</v>
      </c>
      <c r="D92" s="99">
        <f>('1.a'!U97/'1.a'!$W$8)^2</f>
        <v>0.16271310246645998</v>
      </c>
      <c r="E92" s="99">
        <f>('1.a'!V97/'1.a'!$W$8)^2</f>
        <v>2.4226781540226177E-3</v>
      </c>
      <c r="G92" s="99">
        <f t="shared" si="8"/>
        <v>0.3333930215414922</v>
      </c>
      <c r="H92" s="99">
        <f t="shared" si="5"/>
        <v>2.9994629023017678</v>
      </c>
      <c r="I92" s="99">
        <f t="shared" si="7"/>
        <v>4</v>
      </c>
      <c r="J92" s="99">
        <f t="shared" si="6"/>
        <v>0.74986572557544195</v>
      </c>
    </row>
    <row r="93" spans="1:10" x14ac:dyDescent="0.25">
      <c r="A93" s="78">
        <v>39783</v>
      </c>
      <c r="B93" s="99">
        <f>('1.a'!R98/'1.a'!$W$8)^2</f>
        <v>0.13108566871425786</v>
      </c>
      <c r="C93" s="99">
        <f>('1.a'!S98/'1.a'!$W$8)^2</f>
        <v>3.1799399548751939E-2</v>
      </c>
      <c r="D93" s="99">
        <f>('1.a'!U98/'1.a'!$W$8)^2</f>
        <v>0.20147055537025621</v>
      </c>
      <c r="E93" s="99">
        <f>('1.a'!V98/'1.a'!$W$8)^2</f>
        <v>2.3439442567289919E-3</v>
      </c>
      <c r="G93" s="99">
        <f t="shared" si="8"/>
        <v>0.36669956788999503</v>
      </c>
      <c r="H93" s="99">
        <f t="shared" si="5"/>
        <v>2.7270280293866795</v>
      </c>
      <c r="I93" s="99">
        <f t="shared" si="7"/>
        <v>4</v>
      </c>
      <c r="J93" s="99">
        <f t="shared" si="6"/>
        <v>0.68175700734666989</v>
      </c>
    </row>
    <row r="94" spans="1:10" x14ac:dyDescent="0.25">
      <c r="A94" s="78">
        <v>39814</v>
      </c>
      <c r="B94" s="99">
        <f>('1.a'!R99/'1.a'!$W$8)^2</f>
        <v>9.8738346791192949E-2</v>
      </c>
      <c r="C94" s="99">
        <f>('1.a'!S99/'1.a'!$W$8)^2</f>
        <v>2.5369685153047411E-2</v>
      </c>
      <c r="D94" s="99">
        <f>('1.a'!U99/'1.a'!$W$8)^2</f>
        <v>0.16150397586798881</v>
      </c>
      <c r="E94" s="99">
        <f>('1.a'!V99/'1.a'!$W$8)^2</f>
        <v>1.7885773776421629E-3</v>
      </c>
      <c r="G94" s="99">
        <f t="shared" si="8"/>
        <v>0.28740058518987133</v>
      </c>
      <c r="H94" s="99">
        <f t="shared" si="5"/>
        <v>3.47946403567463</v>
      </c>
      <c r="I94" s="99">
        <f t="shared" si="7"/>
        <v>4</v>
      </c>
      <c r="J94" s="99">
        <f t="shared" si="6"/>
        <v>0.86986600891865751</v>
      </c>
    </row>
    <row r="95" spans="1:10" x14ac:dyDescent="0.25">
      <c r="A95" s="78">
        <v>39845</v>
      </c>
      <c r="B95" s="99">
        <f>('1.a'!R100/'1.a'!$W$8)^2</f>
        <v>7.9021292590746597E-2</v>
      </c>
      <c r="C95" s="99">
        <f>('1.a'!S100/'1.a'!$W$8)^2</f>
        <v>1.6977240576827909E-2</v>
      </c>
      <c r="D95" s="99">
        <f>('1.a'!U100/'1.a'!$W$8)^2</f>
        <v>0.11690706985623406</v>
      </c>
      <c r="E95" s="99">
        <f>('1.a'!V100/'1.a'!$W$8)^2</f>
        <v>8.1693508102544121E-4</v>
      </c>
      <c r="G95" s="99">
        <f t="shared" si="8"/>
        <v>0.21372253810483402</v>
      </c>
      <c r="H95" s="99">
        <f t="shared" si="5"/>
        <v>4.6789637109282571</v>
      </c>
      <c r="I95" s="99">
        <f t="shared" si="7"/>
        <v>4</v>
      </c>
      <c r="J95" s="99">
        <f t="shared" si="6"/>
        <v>1.1697409277320643</v>
      </c>
    </row>
    <row r="96" spans="1:10" x14ac:dyDescent="0.25">
      <c r="A96" s="78">
        <v>39873</v>
      </c>
      <c r="B96" s="99">
        <f>('1.a'!R101/'1.a'!$W$8)^2</f>
        <v>8.6195847863156219E-2</v>
      </c>
      <c r="C96" s="99">
        <f>('1.a'!S101/'1.a'!$W$8)^2</f>
        <v>1.97755903304947E-2</v>
      </c>
      <c r="D96" s="99">
        <f>('1.a'!U101/'1.a'!$W$8)^2</f>
        <v>0.13175477471748015</v>
      </c>
      <c r="E96" s="99">
        <f>('1.a'!V101/'1.a'!$W$8)^2</f>
        <v>1.107921627991853E-3</v>
      </c>
      <c r="G96" s="99">
        <f t="shared" si="8"/>
        <v>0.23883413453912292</v>
      </c>
      <c r="H96" s="99">
        <f t="shared" si="5"/>
        <v>4.1870061912619621</v>
      </c>
      <c r="I96" s="99">
        <f t="shared" si="7"/>
        <v>4</v>
      </c>
      <c r="J96" s="99">
        <f t="shared" si="6"/>
        <v>1.0467515478154905</v>
      </c>
    </row>
    <row r="97" spans="1:10" x14ac:dyDescent="0.25">
      <c r="A97" s="78">
        <v>39904</v>
      </c>
      <c r="B97" s="99">
        <f>('1.a'!R102/'1.a'!$W$8)^2</f>
        <v>0.11073285942312491</v>
      </c>
      <c r="C97" s="99">
        <f>('1.a'!S102/'1.a'!$W$8)^2</f>
        <v>2.8053326483357927E-2</v>
      </c>
      <c r="D97" s="99">
        <f>('1.a'!U102/'1.a'!$W$8)^2</f>
        <v>0.17013157583814109</v>
      </c>
      <c r="E97" s="99">
        <f>('1.a'!V102/'1.a'!$W$8)^2</f>
        <v>2.7647980793969094E-3</v>
      </c>
      <c r="G97" s="99">
        <f t="shared" si="8"/>
        <v>0.31168255982402082</v>
      </c>
      <c r="H97" s="99">
        <f t="shared" si="5"/>
        <v>3.2083925406818086</v>
      </c>
      <c r="I97" s="99">
        <f t="shared" si="7"/>
        <v>4</v>
      </c>
      <c r="J97" s="99">
        <f t="shared" si="6"/>
        <v>0.80209813517045214</v>
      </c>
    </row>
    <row r="98" spans="1:10" x14ac:dyDescent="0.25">
      <c r="A98" s="78">
        <v>39934</v>
      </c>
      <c r="B98" s="99">
        <f>('1.a'!R103/'1.a'!$W$8)^2</f>
        <v>8.8676439905750817E-2</v>
      </c>
      <c r="C98" s="99">
        <f>('1.a'!S103/'1.a'!$W$8)^2</f>
        <v>2.4931293950020045E-2</v>
      </c>
      <c r="D98" s="99">
        <f>('1.a'!U103/'1.a'!$W$8)^2</f>
        <v>0.1974106436256225</v>
      </c>
      <c r="E98" s="99">
        <f>('1.a'!V103/'1.a'!$W$8)^2</f>
        <v>2.8154793530174643E-3</v>
      </c>
      <c r="G98" s="99">
        <f t="shared" si="8"/>
        <v>0.31383385683441084</v>
      </c>
      <c r="H98" s="99">
        <f t="shared" si="5"/>
        <v>3.1863993582044694</v>
      </c>
      <c r="I98" s="99">
        <f t="shared" si="7"/>
        <v>4</v>
      </c>
      <c r="J98" s="99">
        <f t="shared" si="6"/>
        <v>0.79659983955111735</v>
      </c>
    </row>
    <row r="99" spans="1:10" x14ac:dyDescent="0.25">
      <c r="A99" s="78">
        <v>39965</v>
      </c>
      <c r="B99" s="99">
        <f>('1.a'!R104/'1.a'!$W$8)^2</f>
        <v>9.7786051625802228E-2</v>
      </c>
      <c r="C99" s="99">
        <f>('1.a'!S104/'1.a'!$W$8)^2</f>
        <v>2.5895308416442681E-2</v>
      </c>
      <c r="D99" s="99">
        <f>('1.a'!U104/'1.a'!$W$8)^2</f>
        <v>0.19539957149319631</v>
      </c>
      <c r="E99" s="99">
        <f>('1.a'!V104/'1.a'!$W$8)^2</f>
        <v>3.2248681865959285E-3</v>
      </c>
      <c r="G99" s="99">
        <f t="shared" si="8"/>
        <v>0.32230579972203716</v>
      </c>
      <c r="H99" s="99">
        <f t="shared" si="5"/>
        <v>3.1026435170028575</v>
      </c>
      <c r="I99" s="99">
        <f t="shared" si="7"/>
        <v>4</v>
      </c>
      <c r="J99" s="99">
        <f t="shared" si="6"/>
        <v>0.77566087925071436</v>
      </c>
    </row>
    <row r="100" spans="1:10" x14ac:dyDescent="0.25">
      <c r="A100" s="78">
        <v>39995</v>
      </c>
      <c r="B100" s="99">
        <f>('1.a'!R105/'1.a'!$W$8)^2</f>
        <v>0.10327089997485053</v>
      </c>
      <c r="C100" s="99">
        <f>('1.a'!S105/'1.a'!$W$8)^2</f>
        <v>3.2648011523327601E-2</v>
      </c>
      <c r="D100" s="99">
        <f>('1.a'!U105/'1.a'!$W$8)^2</f>
        <v>0.21473375270973946</v>
      </c>
      <c r="E100" s="99">
        <f>('1.a'!V105/'1.a'!$W$8)^2</f>
        <v>4.3014692517542204E-3</v>
      </c>
      <c r="G100" s="99">
        <f t="shared" si="8"/>
        <v>0.35495413345967186</v>
      </c>
      <c r="H100" s="99">
        <f t="shared" si="5"/>
        <v>2.8172654034288493</v>
      </c>
      <c r="I100" s="99">
        <f t="shared" si="7"/>
        <v>4</v>
      </c>
      <c r="J100" s="99">
        <f t="shared" si="6"/>
        <v>0.70431635085721234</v>
      </c>
    </row>
    <row r="101" spans="1:10" x14ac:dyDescent="0.25">
      <c r="A101" s="78">
        <v>40026</v>
      </c>
      <c r="B101" s="99">
        <f>('1.a'!R106/'1.a'!$W$8)^2</f>
        <v>0.11084619546965088</v>
      </c>
      <c r="C101" s="99">
        <f>('1.a'!S106/'1.a'!$W$8)^2</f>
        <v>3.3533377725715699E-2</v>
      </c>
      <c r="D101" s="99">
        <f>('1.a'!U106/'1.a'!$W$8)^2</f>
        <v>0.25501936250949936</v>
      </c>
      <c r="E101" s="99">
        <f>('1.a'!V106/'1.a'!$W$8)^2</f>
        <v>4.8594128222939964E-3</v>
      </c>
      <c r="G101" s="99">
        <f t="shared" si="8"/>
        <v>0.40425834852715997</v>
      </c>
      <c r="H101" s="99">
        <f t="shared" si="5"/>
        <v>2.4736656735558187</v>
      </c>
      <c r="I101" s="99">
        <f t="shared" si="7"/>
        <v>4</v>
      </c>
      <c r="J101" s="99">
        <f t="shared" si="6"/>
        <v>0.61841641838895467</v>
      </c>
    </row>
    <row r="102" spans="1:10" x14ac:dyDescent="0.25">
      <c r="A102" s="78">
        <v>40057</v>
      </c>
      <c r="B102" s="99">
        <f>('1.a'!R107/'1.a'!$W$8)^2</f>
        <v>0.13456995145843509</v>
      </c>
      <c r="C102" s="99">
        <f>('1.a'!S107/'1.a'!$W$8)^2</f>
        <v>4.036383453421085E-2</v>
      </c>
      <c r="D102" s="99">
        <f>('1.a'!U107/'1.a'!$W$8)^2</f>
        <v>0.27236651836027159</v>
      </c>
      <c r="E102" s="99">
        <f>('1.a'!V107/'1.a'!$W$8)^2</f>
        <v>4.6321562655282757E-3</v>
      </c>
      <c r="G102" s="99">
        <f t="shared" si="8"/>
        <v>0.45193246061844583</v>
      </c>
      <c r="H102" s="99">
        <f t="shared" si="5"/>
        <v>2.212720012701793</v>
      </c>
      <c r="I102" s="99">
        <f t="shared" si="7"/>
        <v>4</v>
      </c>
      <c r="J102" s="99">
        <f t="shared" si="6"/>
        <v>0.55318000317544824</v>
      </c>
    </row>
    <row r="103" spans="1:10" x14ac:dyDescent="0.25">
      <c r="A103" s="78">
        <v>40087</v>
      </c>
      <c r="B103" s="99">
        <f>('1.a'!R108/'1.a'!$W$8)^2</f>
        <v>9.9297700884305118E-2</v>
      </c>
      <c r="C103" s="99">
        <f>('1.a'!S108/'1.a'!$W$8)^2</f>
        <v>3.5807181980267638E-2</v>
      </c>
      <c r="D103" s="99">
        <f>('1.a'!U108/'1.a'!$W$8)^2</f>
        <v>0.27703561630215778</v>
      </c>
      <c r="E103" s="99">
        <f>('1.a'!V108/'1.a'!$W$8)^2</f>
        <v>4.2724445970214455E-3</v>
      </c>
      <c r="G103" s="99">
        <f t="shared" si="8"/>
        <v>0.41641294376375199</v>
      </c>
      <c r="H103" s="99">
        <f t="shared" si="5"/>
        <v>2.4014623343873303</v>
      </c>
      <c r="I103" s="99">
        <f t="shared" si="7"/>
        <v>4</v>
      </c>
      <c r="J103" s="99">
        <f t="shared" si="6"/>
        <v>0.60036558359683256</v>
      </c>
    </row>
    <row r="104" spans="1:10" x14ac:dyDescent="0.25">
      <c r="A104" s="78">
        <v>40118</v>
      </c>
      <c r="B104" s="99">
        <f>('1.a'!R109/'1.a'!$W$8)^2</f>
        <v>0.10241307928788805</v>
      </c>
      <c r="C104" s="99">
        <f>('1.a'!S109/'1.a'!$W$8)^2</f>
        <v>4.3087081600434854E-2</v>
      </c>
      <c r="D104" s="99">
        <f>('1.a'!U109/'1.a'!$W$8)^2</f>
        <v>0.33170126452239751</v>
      </c>
      <c r="E104" s="99">
        <f>('1.a'!V109/'1.a'!$W$8)^2</f>
        <v>5.0969353943593511E-3</v>
      </c>
      <c r="G104" s="99">
        <f t="shared" si="8"/>
        <v>0.48229836080507976</v>
      </c>
      <c r="H104" s="99">
        <f t="shared" si="5"/>
        <v>2.0734053467043583</v>
      </c>
      <c r="I104" s="99">
        <f t="shared" si="7"/>
        <v>4</v>
      </c>
      <c r="J104" s="99">
        <f t="shared" si="6"/>
        <v>0.51835133667608957</v>
      </c>
    </row>
    <row r="105" spans="1:10" x14ac:dyDescent="0.25">
      <c r="A105" s="78">
        <v>40148</v>
      </c>
      <c r="B105" s="99">
        <f>('1.a'!R110/'1.a'!$W$8)^2</f>
        <v>0.13545736706796574</v>
      </c>
      <c r="C105" s="99">
        <f>('1.a'!S110/'1.a'!$W$8)^2</f>
        <v>4.6337755273913574E-2</v>
      </c>
      <c r="D105" s="99">
        <f>('1.a'!U110/'1.a'!$W$8)^2</f>
        <v>0.35738058123813415</v>
      </c>
      <c r="E105" s="99">
        <f>('1.a'!V110/'1.a'!$W$8)^2</f>
        <v>5.7024501386256279E-3</v>
      </c>
      <c r="G105" s="99">
        <f t="shared" si="8"/>
        <v>0.54487815371863901</v>
      </c>
      <c r="H105" s="99">
        <f t="shared" si="5"/>
        <v>1.8352726993645889</v>
      </c>
      <c r="I105" s="99">
        <f t="shared" si="7"/>
        <v>4</v>
      </c>
      <c r="J105" s="99">
        <f t="shared" si="6"/>
        <v>0.45881817484114723</v>
      </c>
    </row>
    <row r="106" spans="1:10" x14ac:dyDescent="0.25">
      <c r="A106" s="78">
        <v>40179</v>
      </c>
      <c r="B106" s="99">
        <f>('1.a'!R111/'1.a'!$W$8)^2</f>
        <v>0.11941240025511482</v>
      </c>
      <c r="C106" s="99">
        <f>('1.a'!S111/'1.a'!$W$8)^2</f>
        <v>4.4060423774895816E-2</v>
      </c>
      <c r="D106" s="99">
        <f>('1.a'!U111/'1.a'!$W$8)^2</f>
        <v>0.33778250864779491</v>
      </c>
      <c r="E106" s="99">
        <f>('1.a'!V111/'1.a'!$W$8)^2</f>
        <v>5.9373938433518857E-3</v>
      </c>
      <c r="G106" s="99">
        <f t="shared" si="8"/>
        <v>0.50719272652115743</v>
      </c>
      <c r="H106" s="99">
        <f t="shared" si="5"/>
        <v>1.9716371069810388</v>
      </c>
      <c r="I106" s="99">
        <f t="shared" si="7"/>
        <v>4</v>
      </c>
      <c r="J106" s="99">
        <f t="shared" si="6"/>
        <v>0.49290927674525969</v>
      </c>
    </row>
    <row r="107" spans="1:10" x14ac:dyDescent="0.25">
      <c r="A107" s="78">
        <v>40210</v>
      </c>
      <c r="B107" s="99">
        <f>('1.a'!R112/'1.a'!$W$8)^2</f>
        <v>0.13025639504722888</v>
      </c>
      <c r="C107" s="99">
        <f>('1.a'!S112/'1.a'!$W$8)^2</f>
        <v>5.7223201713611289E-2</v>
      </c>
      <c r="D107" s="99">
        <f>('1.a'!U112/'1.a'!$W$8)^2</f>
        <v>0.3495972252100511</v>
      </c>
      <c r="E107" s="99">
        <f>('1.a'!V112/'1.a'!$W$8)^2</f>
        <v>6.3007534141867293E-3</v>
      </c>
      <c r="G107" s="99">
        <f t="shared" si="8"/>
        <v>0.54337757538507792</v>
      </c>
      <c r="H107" s="99">
        <f t="shared" si="5"/>
        <v>1.8403409439399949</v>
      </c>
      <c r="I107" s="99">
        <f t="shared" si="7"/>
        <v>4</v>
      </c>
      <c r="J107" s="99">
        <f t="shared" si="6"/>
        <v>0.46008523598499873</v>
      </c>
    </row>
    <row r="108" spans="1:10" x14ac:dyDescent="0.25">
      <c r="A108" s="78">
        <v>40238</v>
      </c>
      <c r="B108" s="99">
        <f>('1.a'!R113/'1.a'!$W$8)^2</f>
        <v>0.17088194097789017</v>
      </c>
      <c r="C108" s="99">
        <f>('1.a'!S113/'1.a'!$W$8)^2</f>
        <v>6.5662506462102505E-2</v>
      </c>
      <c r="D108" s="99">
        <f>('1.a'!U113/'1.a'!$W$8)^2</f>
        <v>0.40714028653968204</v>
      </c>
      <c r="E108" s="99">
        <f>('1.a'!V113/'1.a'!$W$8)^2</f>
        <v>7.2431678877224633E-3</v>
      </c>
      <c r="G108" s="99">
        <f t="shared" si="8"/>
        <v>0.65092790186739724</v>
      </c>
      <c r="H108" s="99">
        <f t="shared" si="5"/>
        <v>1.5362684517458485</v>
      </c>
      <c r="I108" s="99">
        <f t="shared" si="7"/>
        <v>4</v>
      </c>
      <c r="J108" s="99">
        <f t="shared" si="6"/>
        <v>0.38406711293646212</v>
      </c>
    </row>
    <row r="109" spans="1:10" x14ac:dyDescent="0.25">
      <c r="A109" s="78">
        <v>40269</v>
      </c>
      <c r="B109" s="99">
        <f>('1.a'!R114/'1.a'!$W$8)^2</f>
        <v>0.18836878989104033</v>
      </c>
      <c r="C109" s="99">
        <f>('1.a'!S114/'1.a'!$W$8)^2</f>
        <v>7.0685602321762853E-2</v>
      </c>
      <c r="D109" s="99">
        <f>('1.a'!U114/'1.a'!$W$8)^2</f>
        <v>0.42209816436534725</v>
      </c>
      <c r="E109" s="99">
        <f>('1.a'!V114/'1.a'!$W$8)^2</f>
        <v>1.0019294744805363E-2</v>
      </c>
      <c r="G109" s="99">
        <f t="shared" si="8"/>
        <v>0.69117185132295578</v>
      </c>
      <c r="H109" s="99">
        <f t="shared" si="5"/>
        <v>1.446818180002446</v>
      </c>
      <c r="I109" s="99">
        <f t="shared" si="7"/>
        <v>4</v>
      </c>
      <c r="J109" s="99">
        <f t="shared" si="6"/>
        <v>0.3617045450006115</v>
      </c>
    </row>
    <row r="110" spans="1:10" x14ac:dyDescent="0.25">
      <c r="A110" s="78">
        <v>40299</v>
      </c>
      <c r="B110" s="99">
        <f>('1.a'!R115/'1.a'!$W$8)^2</f>
        <v>0.15931579200644666</v>
      </c>
      <c r="C110" s="99">
        <f>('1.a'!S115/'1.a'!$W$8)^2</f>
        <v>5.5882436518079934E-2</v>
      </c>
      <c r="D110" s="99">
        <f>('1.a'!U115/'1.a'!$W$8)^2</f>
        <v>0.3411396781351248</v>
      </c>
      <c r="E110" s="99">
        <f>('1.a'!V115/'1.a'!$W$8)^2</f>
        <v>8.0662954884253985E-3</v>
      </c>
      <c r="G110" s="99">
        <f t="shared" si="8"/>
        <v>0.56440420214807685</v>
      </c>
      <c r="H110" s="99">
        <f t="shared" si="5"/>
        <v>1.7717798630734511</v>
      </c>
      <c r="I110" s="99">
        <f t="shared" si="7"/>
        <v>4</v>
      </c>
      <c r="J110" s="99">
        <f t="shared" si="6"/>
        <v>0.44294496576836279</v>
      </c>
    </row>
    <row r="111" spans="1:10" x14ac:dyDescent="0.25">
      <c r="A111" s="78">
        <v>40330</v>
      </c>
      <c r="B111" s="99">
        <f>('1.a'!R116/'1.a'!$W$8)^2</f>
        <v>0.14688639758738833</v>
      </c>
      <c r="C111" s="99">
        <f>('1.a'!S116/'1.a'!$W$8)^2</f>
        <v>5.0130940597095365E-2</v>
      </c>
      <c r="D111" s="99">
        <f>('1.a'!U116/'1.a'!$W$8)^2</f>
        <v>0.32029935529942311</v>
      </c>
      <c r="E111" s="99">
        <f>('1.a'!V116/'1.a'!$W$8)^2</f>
        <v>6.2556010706408798E-3</v>
      </c>
      <c r="G111" s="99">
        <f t="shared" si="8"/>
        <v>0.52357229455454768</v>
      </c>
      <c r="H111" s="99">
        <f t="shared" si="5"/>
        <v>1.9099559132531914</v>
      </c>
      <c r="I111" s="99">
        <f t="shared" si="7"/>
        <v>4</v>
      </c>
      <c r="J111" s="99">
        <f t="shared" si="6"/>
        <v>0.47748897831329784</v>
      </c>
    </row>
    <row r="112" spans="1:10" x14ac:dyDescent="0.25">
      <c r="A112" s="78">
        <v>40360</v>
      </c>
      <c r="B112" s="99">
        <f>('1.a'!R117/'1.a'!$W$8)^2</f>
        <v>0.18454983437542175</v>
      </c>
      <c r="C112" s="99">
        <f>('1.a'!S117/'1.a'!$W$8)^2</f>
        <v>6.4454554174550274E-2</v>
      </c>
      <c r="D112" s="99">
        <f>('1.a'!U117/'1.a'!$W$8)^2</f>
        <v>0.38430178267425014</v>
      </c>
      <c r="E112" s="99">
        <f>('1.a'!V117/'1.a'!$W$8)^2</f>
        <v>7.1579880563714931E-3</v>
      </c>
      <c r="G112" s="99">
        <f t="shared" si="8"/>
        <v>0.64046415928059364</v>
      </c>
      <c r="H112" s="99">
        <f t="shared" si="5"/>
        <v>1.561367619888766</v>
      </c>
      <c r="I112" s="99">
        <f t="shared" si="7"/>
        <v>4</v>
      </c>
      <c r="J112" s="99">
        <f t="shared" si="6"/>
        <v>0.39034190497219151</v>
      </c>
    </row>
    <row r="113" spans="1:10" x14ac:dyDescent="0.25">
      <c r="A113" s="78">
        <v>40391</v>
      </c>
      <c r="B113" s="99">
        <f>('1.a'!R118/'1.a'!$W$8)^2</f>
        <v>0.14389238805882176</v>
      </c>
      <c r="C113" s="99">
        <f>('1.a'!S118/'1.a'!$W$8)^2</f>
        <v>5.7153803084546081E-2</v>
      </c>
      <c r="D113" s="99">
        <f>('1.a'!U118/'1.a'!$W$8)^2</f>
        <v>0.32326686059846343</v>
      </c>
      <c r="E113" s="99">
        <f>('1.a'!V118/'1.a'!$W$8)^2</f>
        <v>5.9034277916843268E-3</v>
      </c>
      <c r="G113" s="99">
        <f t="shared" si="8"/>
        <v>0.53021647953351558</v>
      </c>
      <c r="H113" s="99">
        <f t="shared" si="5"/>
        <v>1.8860221034242466</v>
      </c>
      <c r="I113" s="99">
        <f t="shared" si="7"/>
        <v>4</v>
      </c>
      <c r="J113" s="99">
        <f t="shared" si="6"/>
        <v>0.47150552585606165</v>
      </c>
    </row>
    <row r="114" spans="1:10" x14ac:dyDescent="0.25">
      <c r="A114" s="78">
        <v>40422</v>
      </c>
      <c r="B114" s="99">
        <f>('1.a'!R119/'1.a'!$W$8)^2</f>
        <v>0.16085793994209052</v>
      </c>
      <c r="C114" s="99">
        <f>('1.a'!S119/'1.a'!$W$8)^2</f>
        <v>7.3799931507512115E-2</v>
      </c>
      <c r="D114" s="99">
        <f>('1.a'!U119/'1.a'!$W$8)^2</f>
        <v>0.39040040435428491</v>
      </c>
      <c r="E114" s="99">
        <f>('1.a'!V119/'1.a'!$W$8)^2</f>
        <v>8.3834648183615246E-3</v>
      </c>
      <c r="G114" s="99">
        <f t="shared" si="8"/>
        <v>0.63344174062224912</v>
      </c>
      <c r="H114" s="99">
        <f t="shared" si="5"/>
        <v>1.5786771471953673</v>
      </c>
      <c r="I114" s="99">
        <f t="shared" si="7"/>
        <v>4</v>
      </c>
      <c r="J114" s="99">
        <f t="shared" si="6"/>
        <v>0.39466928679884183</v>
      </c>
    </row>
    <row r="115" spans="1:10" x14ac:dyDescent="0.25">
      <c r="A115" s="78">
        <v>40452</v>
      </c>
      <c r="B115" s="99">
        <f>('1.a'!R120/'1.a'!$W$8)^2</f>
        <v>0.2094325899774912</v>
      </c>
      <c r="C115" s="99">
        <f>('1.a'!S120/'1.a'!$W$8)^2</f>
        <v>8.0211968646190471E-2</v>
      </c>
      <c r="D115" s="99">
        <f>('1.a'!U120/'1.a'!$W$8)^2</f>
        <v>0.43016861390479527</v>
      </c>
      <c r="E115" s="99">
        <f>('1.a'!V120/'1.a'!$W$8)^2</f>
        <v>9.981330810682941E-3</v>
      </c>
      <c r="G115" s="99">
        <f t="shared" si="8"/>
        <v>0.72979450333915985</v>
      </c>
      <c r="H115" s="99">
        <f t="shared" si="5"/>
        <v>1.3702487418369422</v>
      </c>
      <c r="I115" s="99">
        <f t="shared" si="7"/>
        <v>4</v>
      </c>
      <c r="J115" s="99">
        <f t="shared" si="6"/>
        <v>0.34256218545923556</v>
      </c>
    </row>
    <row r="116" spans="1:10" x14ac:dyDescent="0.25">
      <c r="A116" s="78">
        <v>40483</v>
      </c>
      <c r="B116" s="99">
        <f>('1.a'!R121/'1.a'!$W$8)^2</f>
        <v>0.19974862854537503</v>
      </c>
      <c r="C116" s="99">
        <f>('1.a'!S121/'1.a'!$W$8)^2</f>
        <v>8.0709495551177915E-2</v>
      </c>
      <c r="D116" s="99">
        <f>('1.a'!U121/'1.a'!$W$8)^2</f>
        <v>0.43594115471289502</v>
      </c>
      <c r="E116" s="99">
        <f>('1.a'!V121/'1.a'!$W$8)^2</f>
        <v>9.2031453775049121E-3</v>
      </c>
      <c r="G116" s="99">
        <f t="shared" si="8"/>
        <v>0.72560242418695287</v>
      </c>
      <c r="H116" s="99">
        <f t="shared" si="5"/>
        <v>1.3781651861493065</v>
      </c>
      <c r="I116" s="99">
        <f t="shared" si="7"/>
        <v>4</v>
      </c>
      <c r="J116" s="99">
        <f t="shared" si="6"/>
        <v>0.34454129653732662</v>
      </c>
    </row>
    <row r="117" spans="1:10" x14ac:dyDescent="0.25">
      <c r="A117" s="78">
        <v>40513</v>
      </c>
      <c r="B117" s="99">
        <f>('1.a'!R122/'1.a'!$W$8)^2</f>
        <v>0.24007597529359251</v>
      </c>
      <c r="C117" s="99">
        <f>('1.a'!S122/'1.a'!$W$8)^2</f>
        <v>8.8047499087291578E-2</v>
      </c>
      <c r="D117" s="99">
        <f>('1.a'!U122/'1.a'!$W$8)^2</f>
        <v>0.48233243329715536</v>
      </c>
      <c r="E117" s="99">
        <f>('1.a'!V122/'1.a'!$W$8)^2</f>
        <v>1.2463059305344555E-2</v>
      </c>
      <c r="G117" s="99">
        <f t="shared" si="8"/>
        <v>0.82291896698338396</v>
      </c>
      <c r="H117" s="99">
        <f t="shared" si="5"/>
        <v>1.2151864765807392</v>
      </c>
      <c r="I117" s="99">
        <f t="shared" si="7"/>
        <v>4</v>
      </c>
      <c r="J117" s="99">
        <f t="shared" si="6"/>
        <v>0.3037966191451848</v>
      </c>
    </row>
    <row r="118" spans="1:10" x14ac:dyDescent="0.25">
      <c r="A118" s="78">
        <v>40544</v>
      </c>
      <c r="B118" s="99">
        <f>('1.a'!R123/'1.a'!$W$8)^2</f>
        <v>0.25742543343753899</v>
      </c>
      <c r="C118" s="99">
        <f>('1.a'!S123/'1.a'!$W$8)^2</f>
        <v>9.3393415461059268E-2</v>
      </c>
      <c r="D118" s="99">
        <f>('1.a'!U123/'1.a'!$W$8)^2</f>
        <v>0.51446687145020775</v>
      </c>
      <c r="E118" s="99">
        <f>('1.a'!V123/'1.a'!$W$8)^2</f>
        <v>1.318144775394146E-2</v>
      </c>
      <c r="G118" s="99">
        <f t="shared" si="8"/>
        <v>0.8784671681027475</v>
      </c>
      <c r="H118" s="99">
        <f t="shared" si="5"/>
        <v>1.1383464702041519</v>
      </c>
      <c r="I118" s="99">
        <f t="shared" si="7"/>
        <v>4</v>
      </c>
      <c r="J118" s="99">
        <f t="shared" si="6"/>
        <v>0.28458661755103798</v>
      </c>
    </row>
    <row r="119" spans="1:10" x14ac:dyDescent="0.25">
      <c r="A119" s="78">
        <v>40575</v>
      </c>
      <c r="B119" s="99">
        <f>('1.a'!R124/'1.a'!$W$8)^2</f>
        <v>0.33292347276721651</v>
      </c>
      <c r="C119" s="99">
        <f>('1.a'!S124/'1.a'!$W$8)^2</f>
        <v>9.5884198511283644E-2</v>
      </c>
      <c r="D119" s="99">
        <f>('1.a'!U124/'1.a'!$W$8)^2</f>
        <v>0.54320696377467437</v>
      </c>
      <c r="E119" s="99">
        <f>('1.a'!V124/'1.a'!$W$8)^2</f>
        <v>1.3043566305352201E-2</v>
      </c>
      <c r="G119" s="99">
        <f t="shared" si="8"/>
        <v>0.98505820135852673</v>
      </c>
      <c r="H119" s="99">
        <f t="shared" si="5"/>
        <v>1.0151684424543306</v>
      </c>
      <c r="I119" s="99">
        <f t="shared" si="7"/>
        <v>4</v>
      </c>
      <c r="J119" s="99">
        <f t="shared" si="6"/>
        <v>0.25379211061358264</v>
      </c>
    </row>
    <row r="120" spans="1:10" x14ac:dyDescent="0.25">
      <c r="A120" s="78">
        <v>40603</v>
      </c>
      <c r="B120" s="99">
        <f>('1.a'!R125/'1.a'!$W$8)^2</f>
        <v>0.30658393836307946</v>
      </c>
      <c r="C120" s="99">
        <f>('1.a'!S125/'1.a'!$W$8)^2</f>
        <v>9.301488114166602E-2</v>
      </c>
      <c r="D120" s="99">
        <f>('1.a'!U125/'1.a'!$W$8)^2</f>
        <v>0.56336229853772479</v>
      </c>
      <c r="E120" s="99">
        <f>('1.a'!V125/'1.a'!$W$8)^2</f>
        <v>1.2175426945309344E-2</v>
      </c>
      <c r="G120" s="99">
        <f t="shared" si="8"/>
        <v>0.97513654498777957</v>
      </c>
      <c r="H120" s="99">
        <f t="shared" si="5"/>
        <v>1.0254974086860134</v>
      </c>
      <c r="I120" s="99">
        <f t="shared" si="7"/>
        <v>4</v>
      </c>
      <c r="J120" s="99">
        <f t="shared" si="6"/>
        <v>0.25637435217150334</v>
      </c>
    </row>
    <row r="121" spans="1:10" x14ac:dyDescent="0.25">
      <c r="A121" s="78">
        <v>40634</v>
      </c>
      <c r="B121" s="99">
        <f>('1.a'!R126/'1.a'!$W$8)^2</f>
        <v>0.34465640124536523</v>
      </c>
      <c r="C121" s="99">
        <f>('1.a'!S126/'1.a'!$W$8)^2</f>
        <v>0.10061409475616592</v>
      </c>
      <c r="D121" s="99">
        <f>('1.a'!U126/'1.a'!$W$8)^2</f>
        <v>0.63089307771473757</v>
      </c>
      <c r="E121" s="99">
        <f>('1.a'!V126/'1.a'!$W$8)^2</f>
        <v>1.3019513934325103E-2</v>
      </c>
      <c r="G121" s="99">
        <f t="shared" si="8"/>
        <v>1.0891830876505939</v>
      </c>
      <c r="H121" s="99">
        <f t="shared" si="5"/>
        <v>0.91811928714118674</v>
      </c>
      <c r="I121" s="99">
        <f t="shared" si="7"/>
        <v>4</v>
      </c>
      <c r="J121" s="99">
        <f t="shared" si="6"/>
        <v>0.22952982178529668</v>
      </c>
    </row>
    <row r="122" spans="1:10" x14ac:dyDescent="0.25">
      <c r="A122" s="78">
        <v>40664</v>
      </c>
      <c r="B122" s="99">
        <f>('1.a'!R127/'1.a'!$W$8)^2</f>
        <v>0.32250272734166924</v>
      </c>
      <c r="C122" s="99">
        <f>('1.a'!S127/'1.a'!$W$8)^2</f>
        <v>8.1071857261497002E-2</v>
      </c>
      <c r="D122" s="99">
        <f>('1.a'!U127/'1.a'!$W$8)^2</f>
        <v>0.60565594019560454</v>
      </c>
      <c r="E122" s="99">
        <f>('1.a'!V127/'1.a'!$W$8)^2</f>
        <v>1.3741053423827853E-2</v>
      </c>
      <c r="G122" s="99">
        <f t="shared" si="8"/>
        <v>1.0229715782225985</v>
      </c>
      <c r="H122" s="99">
        <f t="shared" si="5"/>
        <v>0.97754426544038364</v>
      </c>
      <c r="I122" s="99">
        <f t="shared" si="7"/>
        <v>4</v>
      </c>
      <c r="J122" s="99">
        <f t="shared" si="6"/>
        <v>0.24438606636009591</v>
      </c>
    </row>
    <row r="123" spans="1:10" x14ac:dyDescent="0.25">
      <c r="A123" s="78">
        <v>40695</v>
      </c>
      <c r="B123" s="99">
        <f>('1.a'!R128/'1.a'!$W$8)^2</f>
        <v>0.32506341785335818</v>
      </c>
      <c r="C123" s="99">
        <f>('1.a'!S128/'1.a'!$W$8)^2</f>
        <v>8.728800267499208E-2</v>
      </c>
      <c r="D123" s="99">
        <f>('1.a'!U128/'1.a'!$W$8)^2</f>
        <v>0.6227003412528308</v>
      </c>
      <c r="E123" s="99">
        <f>('1.a'!V128/'1.a'!$W$8)^2</f>
        <v>1.3826598333711967E-2</v>
      </c>
      <c r="G123" s="99">
        <f t="shared" si="8"/>
        <v>1.048878360114893</v>
      </c>
      <c r="H123" s="99">
        <f t="shared" si="5"/>
        <v>0.95339940075650054</v>
      </c>
      <c r="I123" s="99">
        <f t="shared" si="7"/>
        <v>4</v>
      </c>
      <c r="J123" s="99">
        <f t="shared" si="6"/>
        <v>0.23834985018912513</v>
      </c>
    </row>
    <row r="124" spans="1:10" x14ac:dyDescent="0.25">
      <c r="A124" s="78">
        <v>40725</v>
      </c>
      <c r="B124" s="99">
        <f>('1.a'!R129/'1.a'!$W$8)^2</f>
        <v>0.29207917685771984</v>
      </c>
      <c r="C124" s="99">
        <f>('1.a'!S129/'1.a'!$W$8)^2</f>
        <v>6.6480673199202034E-2</v>
      </c>
      <c r="D124" s="99">
        <f>('1.a'!U129/'1.a'!$W$8)^2</f>
        <v>0.54547450368000872</v>
      </c>
      <c r="E124" s="99">
        <f>('1.a'!V129/'1.a'!$W$8)^2</f>
        <v>1.2129372792245753E-2</v>
      </c>
      <c r="G124" s="99">
        <f t="shared" si="8"/>
        <v>0.91616372652917644</v>
      </c>
      <c r="H124" s="99">
        <f t="shared" si="5"/>
        <v>1.0915079598145974</v>
      </c>
      <c r="I124" s="99">
        <f t="shared" si="7"/>
        <v>4</v>
      </c>
      <c r="J124" s="99">
        <f t="shared" si="6"/>
        <v>0.27287698995364934</v>
      </c>
    </row>
    <row r="125" spans="1:10" x14ac:dyDescent="0.25">
      <c r="A125" s="78">
        <v>40756</v>
      </c>
      <c r="B125" s="99">
        <f>('1.a'!R130/'1.a'!$W$8)^2</f>
        <v>0.23632929099317532</v>
      </c>
      <c r="C125" s="99">
        <f>('1.a'!S130/'1.a'!$W$8)^2</f>
        <v>5.9779056565988253E-2</v>
      </c>
      <c r="D125" s="99">
        <f>('1.a'!U130/'1.a'!$W$8)^2</f>
        <v>0.43821493819361756</v>
      </c>
      <c r="E125" s="99">
        <f>('1.a'!V130/'1.a'!$W$8)^2</f>
        <v>9.5934471159878111E-3</v>
      </c>
      <c r="G125" s="99">
        <f t="shared" si="8"/>
        <v>0.74391673286876903</v>
      </c>
      <c r="H125" s="99">
        <f t="shared" si="5"/>
        <v>1.344236466013738</v>
      </c>
      <c r="I125" s="99">
        <f t="shared" si="7"/>
        <v>4</v>
      </c>
      <c r="J125" s="99">
        <f t="shared" si="6"/>
        <v>0.33605911650343451</v>
      </c>
    </row>
    <row r="126" spans="1:10" x14ac:dyDescent="0.25">
      <c r="A126" s="78">
        <v>40787</v>
      </c>
      <c r="B126" s="99">
        <f>('1.a'!R131/'1.a'!$W$8)^2</f>
        <v>0.22354240244258489</v>
      </c>
      <c r="C126" s="99">
        <f>('1.a'!S131/'1.a'!$W$8)^2</f>
        <v>4.7812922979488082E-2</v>
      </c>
      <c r="D126" s="99">
        <f>('1.a'!U131/'1.a'!$W$8)^2</f>
        <v>0.39876014049927033</v>
      </c>
      <c r="E126" s="99">
        <f>('1.a'!V131/'1.a'!$W$8)^2</f>
        <v>8.1971120982920285E-3</v>
      </c>
      <c r="G126" s="99">
        <f t="shared" si="8"/>
        <v>0.67831257801963529</v>
      </c>
      <c r="H126" s="99">
        <f t="shared" si="5"/>
        <v>1.4742465824819966</v>
      </c>
      <c r="I126" s="99">
        <f t="shared" si="7"/>
        <v>4</v>
      </c>
      <c r="J126" s="99">
        <f t="shared" si="6"/>
        <v>0.36856164562049915</v>
      </c>
    </row>
    <row r="127" spans="1:10" x14ac:dyDescent="0.25">
      <c r="A127" s="78">
        <v>40817</v>
      </c>
      <c r="B127" s="99">
        <f>('1.a'!R132/'1.a'!$W$8)^2</f>
        <v>0.28088110293419738</v>
      </c>
      <c r="C127" s="99">
        <f>('1.a'!S132/'1.a'!$W$8)^2</f>
        <v>6.4876272475813609E-2</v>
      </c>
      <c r="D127" s="99">
        <f>('1.a'!U132/'1.a'!$W$8)^2</f>
        <v>0.48980858426756119</v>
      </c>
      <c r="E127" s="99">
        <f>('1.a'!V132/'1.a'!$W$8)^2</f>
        <v>1.3082532130157058E-2</v>
      </c>
      <c r="G127" s="99">
        <f t="shared" si="8"/>
        <v>0.84864849180772928</v>
      </c>
      <c r="H127" s="99">
        <f t="shared" si="5"/>
        <v>1.1783441668173742</v>
      </c>
      <c r="I127" s="99">
        <f t="shared" si="7"/>
        <v>4</v>
      </c>
      <c r="J127" s="99">
        <f t="shared" si="6"/>
        <v>0.29458604170434355</v>
      </c>
    </row>
    <row r="128" spans="1:10" x14ac:dyDescent="0.25">
      <c r="A128" s="78">
        <v>40848</v>
      </c>
      <c r="B128" s="99">
        <f>('1.a'!R133/'1.a'!$W$8)^2</f>
        <v>0.26536544704658688</v>
      </c>
      <c r="C128" s="99">
        <f>('1.a'!S133/'1.a'!$W$8)^2</f>
        <v>7.6490518678945671E-2</v>
      </c>
      <c r="D128" s="99">
        <f>('1.a'!U133/'1.a'!$W$8)^2</f>
        <v>0.47262585418612135</v>
      </c>
      <c r="E128" s="99">
        <f>('1.a'!V133/'1.a'!$W$8)^2</f>
        <v>1.0408907138026623E-2</v>
      </c>
      <c r="G128" s="99">
        <f t="shared" si="8"/>
        <v>0.82489072704968058</v>
      </c>
      <c r="H128" s="99">
        <f t="shared" si="5"/>
        <v>1.2122817813416553</v>
      </c>
      <c r="I128" s="99">
        <f t="shared" si="7"/>
        <v>4</v>
      </c>
      <c r="J128" s="99">
        <f t="shared" si="6"/>
        <v>0.30307044533541383</v>
      </c>
    </row>
    <row r="129" spans="1:10" x14ac:dyDescent="0.25">
      <c r="A129" s="78">
        <v>40878</v>
      </c>
      <c r="B129" s="99">
        <f>('1.a'!R134/'1.a'!$W$8)^2</f>
        <v>0.29027143851707421</v>
      </c>
      <c r="C129" s="99">
        <f>('1.a'!S134/'1.a'!$W$8)^2</f>
        <v>6.1783722308883245E-2</v>
      </c>
      <c r="D129" s="99">
        <f>('1.a'!U134/'1.a'!$W$8)^2</f>
        <v>0.43555943964348343</v>
      </c>
      <c r="E129" s="99">
        <f>('1.a'!V134/'1.a'!$W$8)^2</f>
        <v>9.9420065492132146E-3</v>
      </c>
      <c r="G129" s="99">
        <f t="shared" si="8"/>
        <v>0.79755660701865405</v>
      </c>
      <c r="H129" s="99">
        <f t="shared" si="5"/>
        <v>1.2538294977432378</v>
      </c>
      <c r="I129" s="99">
        <f t="shared" si="7"/>
        <v>4</v>
      </c>
      <c r="J129" s="99">
        <f t="shared" si="6"/>
        <v>0.31345737443580945</v>
      </c>
    </row>
    <row r="130" spans="1:10" x14ac:dyDescent="0.25">
      <c r="A130" s="78">
        <v>40909</v>
      </c>
      <c r="B130" s="99">
        <f>('1.a'!R135/'1.a'!$W$8)^2</f>
        <v>0.36828128589752901</v>
      </c>
      <c r="C130" s="99">
        <f>('1.a'!S135/'1.a'!$W$8)^2</f>
        <v>7.5141022999892615E-2</v>
      </c>
      <c r="D130" s="99">
        <f>('1.a'!U135/'1.a'!$W$8)^2</f>
        <v>0.50050603084884659</v>
      </c>
      <c r="E130" s="99">
        <f>('1.a'!V135/'1.a'!$W$8)^2</f>
        <v>1.2178651855161754E-2</v>
      </c>
      <c r="G130" s="99">
        <f t="shared" si="8"/>
        <v>0.95610699160142998</v>
      </c>
      <c r="H130" s="99">
        <f t="shared" si="5"/>
        <v>1.0459080508605543</v>
      </c>
      <c r="I130" s="99">
        <f t="shared" si="7"/>
        <v>4</v>
      </c>
      <c r="J130" s="99">
        <f t="shared" si="6"/>
        <v>0.26147701271513857</v>
      </c>
    </row>
    <row r="131" spans="1:10" x14ac:dyDescent="0.25">
      <c r="A131" s="78">
        <v>40940</v>
      </c>
      <c r="B131" s="99">
        <f>('1.a'!R136/'1.a'!$W$8)^2</f>
        <v>0.45087871349931447</v>
      </c>
      <c r="C131" s="99">
        <f>('1.a'!S136/'1.a'!$W$8)^2</f>
        <v>7.2043950168733634E-2</v>
      </c>
      <c r="D131" s="99">
        <f>('1.a'!U136/'1.a'!$W$8)^2</f>
        <v>0.57351523994723563</v>
      </c>
      <c r="E131" s="99">
        <f>('1.a'!V136/'1.a'!$W$8)^2</f>
        <v>1.3991538078405325E-2</v>
      </c>
      <c r="G131" s="99">
        <f t="shared" si="8"/>
        <v>1.1104294416936891</v>
      </c>
      <c r="H131" s="99">
        <f t="shared" si="5"/>
        <v>0.90055249118282032</v>
      </c>
      <c r="I131" s="99">
        <f t="shared" si="7"/>
        <v>4</v>
      </c>
      <c r="J131" s="99">
        <f t="shared" si="6"/>
        <v>0.22513812279570508</v>
      </c>
    </row>
    <row r="132" spans="1:10" x14ac:dyDescent="0.25">
      <c r="A132" s="78">
        <v>40969</v>
      </c>
      <c r="B132" s="99">
        <f>('1.a'!R137/'1.a'!$W$8)^2</f>
        <v>0.46946348647536368</v>
      </c>
      <c r="C132" s="99">
        <f>('1.a'!S137/'1.a'!$W$8)^2</f>
        <v>7.8714344731759048E-2</v>
      </c>
      <c r="D132" s="99">
        <f>('1.a'!U137/'1.a'!$W$8)^2</f>
        <v>0.56728274508899668</v>
      </c>
      <c r="E132" s="99">
        <f>('1.a'!V137/'1.a'!$W$8)^2</f>
        <v>1.4287184408227743E-2</v>
      </c>
      <c r="G132" s="99">
        <f t="shared" si="8"/>
        <v>1.1297477607043471</v>
      </c>
      <c r="H132" s="99">
        <f t="shared" ref="H132:H195" si="9">1/G132</f>
        <v>0.88515333668512408</v>
      </c>
      <c r="I132" s="99">
        <f t="shared" si="7"/>
        <v>4</v>
      </c>
      <c r="J132" s="99">
        <f t="shared" ref="J132:J195" si="10">H132/I132</f>
        <v>0.22128833417128102</v>
      </c>
    </row>
    <row r="133" spans="1:10" x14ac:dyDescent="0.25">
      <c r="A133" s="78">
        <v>41000</v>
      </c>
      <c r="B133" s="99">
        <f>('1.a'!R138/'1.a'!$W$8)^2</f>
        <v>0.48016133388377991</v>
      </c>
      <c r="C133" s="99">
        <f>('1.a'!S138/'1.a'!$W$8)^2</f>
        <v>7.9804206565993643E-2</v>
      </c>
      <c r="D133" s="99">
        <f>('1.a'!U138/'1.a'!$W$8)^2</f>
        <v>0.54963910319863563</v>
      </c>
      <c r="E133" s="99">
        <f>('1.a'!V138/'1.a'!$W$8)^2</f>
        <v>1.4062589867180777E-2</v>
      </c>
      <c r="G133" s="99">
        <f t="shared" si="8"/>
        <v>1.1236672335155899</v>
      </c>
      <c r="H133" s="99">
        <f t="shared" si="9"/>
        <v>0.88994318795905858</v>
      </c>
      <c r="I133" s="99">
        <f t="shared" ref="I133:I196" si="11">COUNTIF(B133:E133,"&gt;0")</f>
        <v>4</v>
      </c>
      <c r="J133" s="99">
        <f t="shared" si="10"/>
        <v>0.22248579698976464</v>
      </c>
    </row>
    <row r="134" spans="1:10" x14ac:dyDescent="0.25">
      <c r="A134" s="78">
        <v>41030</v>
      </c>
      <c r="B134" s="99">
        <f>('1.a'!R139/'1.a'!$W$8)^2</f>
        <v>0.44044974629791683</v>
      </c>
      <c r="C134" s="99">
        <f>('1.a'!S139/'1.a'!$W$8)^2</f>
        <v>6.3238318612414676E-2</v>
      </c>
      <c r="D134" s="99">
        <f>('1.a'!U139/'1.a'!$W$8)^2</f>
        <v>0.45292378179107468</v>
      </c>
      <c r="E134" s="99">
        <f>('1.a'!V139/'1.a'!$W$8)^2</f>
        <v>1.0443463333858276E-2</v>
      </c>
      <c r="G134" s="99">
        <f t="shared" si="8"/>
        <v>0.96705531003526446</v>
      </c>
      <c r="H134" s="99">
        <f t="shared" si="9"/>
        <v>1.0340670172872886</v>
      </c>
      <c r="I134" s="99">
        <f t="shared" si="11"/>
        <v>4</v>
      </c>
      <c r="J134" s="99">
        <f t="shared" si="10"/>
        <v>0.25851675432182214</v>
      </c>
    </row>
    <row r="135" spans="1:10" x14ac:dyDescent="0.25">
      <c r="A135" s="78">
        <v>41061</v>
      </c>
      <c r="B135" s="99">
        <f>('1.a'!R140/'1.a'!$W$8)^2</f>
        <v>0.53862393676146569</v>
      </c>
      <c r="C135" s="99">
        <f>('1.a'!S140/'1.a'!$W$8)^2</f>
        <v>6.3758940694541383E-2</v>
      </c>
      <c r="D135" s="99">
        <f>('1.a'!U140/'1.a'!$W$8)^2</f>
        <v>0.47643226226879531</v>
      </c>
      <c r="E135" s="99">
        <f>('1.a'!V140/'1.a'!$W$8)^2</f>
        <v>1.0912612205004564E-2</v>
      </c>
      <c r="G135" s="99">
        <f t="shared" si="8"/>
        <v>1.089727751929807</v>
      </c>
      <c r="H135" s="99">
        <f t="shared" si="9"/>
        <v>0.91766039566221247</v>
      </c>
      <c r="I135" s="99">
        <f t="shared" si="11"/>
        <v>4</v>
      </c>
      <c r="J135" s="99">
        <f t="shared" si="10"/>
        <v>0.22941509891555312</v>
      </c>
    </row>
    <row r="136" spans="1:10" x14ac:dyDescent="0.25">
      <c r="A136" s="78">
        <v>41091</v>
      </c>
      <c r="B136" s="99">
        <f>('1.a'!R141/'1.a'!$W$8)^2</f>
        <v>0.5642551968029117</v>
      </c>
      <c r="C136" s="99">
        <f>('1.a'!S141/'1.a'!$W$8)^2</f>
        <v>6.7058313032079361E-2</v>
      </c>
      <c r="D136" s="99">
        <f>('1.a'!U141/'1.a'!$W$8)^2</f>
        <v>0.46278012516924499</v>
      </c>
      <c r="E136" s="99">
        <f>('1.a'!V141/'1.a'!$W$8)^2</f>
        <v>1.1677934688504595E-2</v>
      </c>
      <c r="G136" s="99">
        <f t="shared" ref="G136:G199" si="12">SUM(B136:E136)</f>
        <v>1.1057715696927406</v>
      </c>
      <c r="H136" s="99">
        <f t="shared" si="9"/>
        <v>0.90434591321412683</v>
      </c>
      <c r="I136" s="99">
        <f t="shared" si="11"/>
        <v>4</v>
      </c>
      <c r="J136" s="99">
        <f t="shared" si="10"/>
        <v>0.22608647830353171</v>
      </c>
    </row>
    <row r="137" spans="1:10" x14ac:dyDescent="0.25">
      <c r="A137" s="78">
        <v>41122</v>
      </c>
      <c r="B137" s="99">
        <f>('1.a'!R142/'1.a'!$W$8)^2</f>
        <v>0.59874334248451611</v>
      </c>
      <c r="C137" s="99">
        <f>('1.a'!S142/'1.a'!$W$8)^2</f>
        <v>7.5596351376932075E-2</v>
      </c>
      <c r="D137" s="99">
        <f>('1.a'!U142/'1.a'!$W$8)^2</f>
        <v>0.53249091722706887</v>
      </c>
      <c r="E137" s="99">
        <f>('1.a'!V142/'1.a'!$W$8)^2</f>
        <v>1.3256234655470088E-2</v>
      </c>
      <c r="G137" s="99">
        <f t="shared" si="12"/>
        <v>1.2200868457439873</v>
      </c>
      <c r="H137" s="99">
        <f t="shared" si="9"/>
        <v>0.81961378691056841</v>
      </c>
      <c r="I137" s="99">
        <f t="shared" si="11"/>
        <v>4</v>
      </c>
      <c r="J137" s="99">
        <f t="shared" si="10"/>
        <v>0.2049034467276421</v>
      </c>
    </row>
    <row r="138" spans="1:10" x14ac:dyDescent="0.25">
      <c r="A138" s="78">
        <v>41153</v>
      </c>
      <c r="B138" s="99">
        <f>('1.a'!R143/'1.a'!$W$8)^2</f>
        <v>0.68027223235215861</v>
      </c>
      <c r="C138" s="99">
        <f>('1.a'!S143/'1.a'!$W$8)^2</f>
        <v>6.9539031122305792E-2</v>
      </c>
      <c r="D138" s="99">
        <f>('1.a'!U143/'1.a'!$W$8)^2</f>
        <v>0.51900322697203172</v>
      </c>
      <c r="E138" s="99">
        <f>('1.a'!V143/'1.a'!$W$8)^2</f>
        <v>1.2546208130117871E-2</v>
      </c>
      <c r="G138" s="99">
        <f t="shared" si="12"/>
        <v>1.2813606985766142</v>
      </c>
      <c r="H138" s="99">
        <f t="shared" si="9"/>
        <v>0.78042037742443582</v>
      </c>
      <c r="I138" s="99">
        <f t="shared" si="11"/>
        <v>4</v>
      </c>
      <c r="J138" s="99">
        <f t="shared" si="10"/>
        <v>0.19510509435610895</v>
      </c>
    </row>
    <row r="139" spans="1:10" x14ac:dyDescent="0.25">
      <c r="A139" s="78">
        <v>41183</v>
      </c>
      <c r="B139" s="99">
        <f>('1.a'!R144/'1.a'!$W$8)^2</f>
        <v>0.75011923769156275</v>
      </c>
      <c r="C139" s="99">
        <f>('1.a'!S144/'1.a'!$W$8)^2</f>
        <v>7.0000789500620594E-2</v>
      </c>
      <c r="D139" s="99">
        <f>('1.a'!U144/'1.a'!$W$8)^2</f>
        <v>0.51728107588892758</v>
      </c>
      <c r="E139" s="99">
        <f>('1.a'!V144/'1.a'!$W$8)^2</f>
        <v>1.123237449210545E-2</v>
      </c>
      <c r="G139" s="99">
        <f t="shared" si="12"/>
        <v>1.3486334775732165</v>
      </c>
      <c r="H139" s="99">
        <f t="shared" si="9"/>
        <v>0.74149130703728261</v>
      </c>
      <c r="I139" s="99">
        <f t="shared" si="11"/>
        <v>4</v>
      </c>
      <c r="J139" s="99">
        <f t="shared" si="10"/>
        <v>0.18537282675932065</v>
      </c>
    </row>
    <row r="140" spans="1:10" x14ac:dyDescent="0.25">
      <c r="A140" s="78">
        <v>41214</v>
      </c>
      <c r="B140" s="99">
        <f>('1.a'!R145/'1.a'!$W$8)^2</f>
        <v>0.74375482414725502</v>
      </c>
      <c r="C140" s="99">
        <f>('1.a'!S145/'1.a'!$W$8)^2</f>
        <v>7.5300966753567677E-2</v>
      </c>
      <c r="D140" s="99">
        <f>('1.a'!U145/'1.a'!$W$8)^2</f>
        <v>0.54341415212883371</v>
      </c>
      <c r="E140" s="99">
        <f>('1.a'!V145/'1.a'!$W$8)^2</f>
        <v>1.3431909090232645E-2</v>
      </c>
      <c r="G140" s="99">
        <f t="shared" si="12"/>
        <v>1.3759018521198891</v>
      </c>
      <c r="H140" s="99">
        <f t="shared" si="9"/>
        <v>0.72679602724516501</v>
      </c>
      <c r="I140" s="99">
        <f t="shared" si="11"/>
        <v>4</v>
      </c>
      <c r="J140" s="99">
        <f t="shared" si="10"/>
        <v>0.18169900681129125</v>
      </c>
    </row>
    <row r="141" spans="1:10" x14ac:dyDescent="0.25">
      <c r="A141" s="78">
        <v>41244</v>
      </c>
      <c r="B141" s="99">
        <f>('1.a'!R146/'1.a'!$W$8)^2</f>
        <v>0.75016670081998993</v>
      </c>
      <c r="C141" s="99">
        <f>('1.a'!S146/'1.a'!$W$8)^2</f>
        <v>8.5101007500992323E-2</v>
      </c>
      <c r="D141" s="99">
        <f>('1.a'!U146/'1.a'!$W$8)^2</f>
        <v>0.5774936700247737</v>
      </c>
      <c r="E141" s="99">
        <f>('1.a'!V146/'1.a'!$W$8)^2</f>
        <v>1.5128277189818027E-2</v>
      </c>
      <c r="G141" s="99">
        <f t="shared" si="12"/>
        <v>1.427889655535574</v>
      </c>
      <c r="H141" s="99">
        <f t="shared" si="9"/>
        <v>0.70033422829505632</v>
      </c>
      <c r="I141" s="99">
        <f t="shared" si="11"/>
        <v>4</v>
      </c>
      <c r="J141" s="99">
        <f t="shared" si="10"/>
        <v>0.17508355707376408</v>
      </c>
    </row>
    <row r="142" spans="1:10" x14ac:dyDescent="0.25">
      <c r="A142" s="78">
        <v>41275</v>
      </c>
      <c r="B142" s="99">
        <f>('1.a'!R147/'1.a'!$W$8)^2</f>
        <v>0.78627396042523756</v>
      </c>
      <c r="C142" s="99">
        <f>('1.a'!S147/'1.a'!$W$8)^2</f>
        <v>9.9446593322743151E-2</v>
      </c>
      <c r="D142" s="99">
        <f>('1.a'!U147/'1.a'!$W$8)^2</f>
        <v>0.65845196699753883</v>
      </c>
      <c r="E142" s="99">
        <f>('1.a'!V147/'1.a'!$W$8)^2</f>
        <v>1.6596862936395944E-2</v>
      </c>
      <c r="G142" s="99">
        <f t="shared" si="12"/>
        <v>1.5607693836819156</v>
      </c>
      <c r="H142" s="99">
        <f t="shared" si="9"/>
        <v>0.64070964644434603</v>
      </c>
      <c r="I142" s="99">
        <f t="shared" si="11"/>
        <v>4</v>
      </c>
      <c r="J142" s="99">
        <f t="shared" si="10"/>
        <v>0.16017741161108651</v>
      </c>
    </row>
    <row r="143" spans="1:10" x14ac:dyDescent="0.25">
      <c r="A143" s="78">
        <v>41306</v>
      </c>
      <c r="B143" s="99">
        <f>('1.a'!R148/'1.a'!$W$8)^2</f>
        <v>0.85847531362715779</v>
      </c>
      <c r="C143" s="99">
        <f>('1.a'!S148/'1.a'!$W$8)^2</f>
        <v>9.754497515023805E-2</v>
      </c>
      <c r="D143" s="99">
        <f>('1.a'!U148/'1.a'!$W$8)^2</f>
        <v>0.7040284458844156</v>
      </c>
      <c r="E143" s="99">
        <f>('1.a'!V148/'1.a'!$W$8)^2</f>
        <v>1.7681208150404405E-2</v>
      </c>
      <c r="G143" s="99">
        <f t="shared" si="12"/>
        <v>1.6777299428122159</v>
      </c>
      <c r="H143" s="99">
        <f t="shared" si="9"/>
        <v>0.5960434838063372</v>
      </c>
      <c r="I143" s="99">
        <f t="shared" si="11"/>
        <v>4</v>
      </c>
      <c r="J143" s="99">
        <f t="shared" si="10"/>
        <v>0.1490108709515843</v>
      </c>
    </row>
    <row r="144" spans="1:10" x14ac:dyDescent="0.25">
      <c r="A144" s="78">
        <v>41334</v>
      </c>
      <c r="B144" s="99">
        <f>('1.a'!R149/'1.a'!$W$8)^2</f>
        <v>0.95557460667998861</v>
      </c>
      <c r="C144" s="99">
        <f>('1.a'!S149/'1.a'!$W$8)^2</f>
        <v>9.6061441145822893E-2</v>
      </c>
      <c r="D144" s="99">
        <f>('1.a'!U149/'1.a'!$W$8)^2</f>
        <v>0.75851808321293679</v>
      </c>
      <c r="E144" s="99">
        <f>('1.a'!V149/'1.a'!$W$8)^2</f>
        <v>1.9508248517200139E-2</v>
      </c>
      <c r="G144" s="99">
        <f t="shared" si="12"/>
        <v>1.8296623795559486</v>
      </c>
      <c r="H144" s="99">
        <f t="shared" si="9"/>
        <v>0.54654892136039646</v>
      </c>
      <c r="I144" s="99">
        <f t="shared" si="11"/>
        <v>4</v>
      </c>
      <c r="J144" s="99">
        <f t="shared" si="10"/>
        <v>0.13663723034009911</v>
      </c>
    </row>
    <row r="145" spans="1:10" x14ac:dyDescent="0.25">
      <c r="A145" s="78">
        <v>41365</v>
      </c>
      <c r="B145" s="99">
        <f>('1.a'!R150/'1.a'!$W$8)^2</f>
        <v>0.92486892515085273</v>
      </c>
      <c r="C145" s="99">
        <f>('1.a'!S150/'1.a'!$W$8)^2</f>
        <v>9.4827580659895647E-2</v>
      </c>
      <c r="D145" s="99">
        <f>('1.a'!U150/'1.a'!$W$8)^2</f>
        <v>0.72416848433674508</v>
      </c>
      <c r="E145" s="99">
        <f>('1.a'!V150/'1.a'!$W$8)^2</f>
        <v>2.1044808415924487E-2</v>
      </c>
      <c r="G145" s="99">
        <f t="shared" si="12"/>
        <v>1.7649097985634179</v>
      </c>
      <c r="H145" s="99">
        <f t="shared" si="9"/>
        <v>0.56660119447122403</v>
      </c>
      <c r="I145" s="99">
        <f t="shared" si="11"/>
        <v>4</v>
      </c>
      <c r="J145" s="99">
        <f t="shared" si="10"/>
        <v>0.14165029861780601</v>
      </c>
    </row>
    <row r="146" spans="1:10" x14ac:dyDescent="0.25">
      <c r="A146" s="78">
        <v>41395</v>
      </c>
      <c r="B146" s="99">
        <f>('1.a'!R151/'1.a'!$W$8)^2</f>
        <v>0.88313589479687826</v>
      </c>
      <c r="C146" s="99">
        <f>('1.a'!S151/'1.a'!$W$8)^2</f>
        <v>0.10160691133854069</v>
      </c>
      <c r="D146" s="99">
        <f>('1.a'!U151/'1.a'!$W$8)^2</f>
        <v>0.78257486451973945</v>
      </c>
      <c r="E146" s="99">
        <f>('1.a'!V151/'1.a'!$W$8)^2</f>
        <v>2.1864470405419098E-2</v>
      </c>
      <c r="G146" s="99">
        <f t="shared" si="12"/>
        <v>1.7891821410605775</v>
      </c>
      <c r="H146" s="99">
        <f t="shared" si="9"/>
        <v>0.55891458843157682</v>
      </c>
      <c r="I146" s="99">
        <f t="shared" si="11"/>
        <v>4</v>
      </c>
      <c r="J146" s="99">
        <f t="shared" si="10"/>
        <v>0.1397286471078942</v>
      </c>
    </row>
    <row r="147" spans="1:10" x14ac:dyDescent="0.25">
      <c r="A147" s="78">
        <v>41426</v>
      </c>
      <c r="B147" s="99">
        <f>('1.a'!R152/'1.a'!$W$8)^2</f>
        <v>0.95397490415457675</v>
      </c>
      <c r="C147" s="99">
        <f>('1.a'!S152/'1.a'!$W$8)^2</f>
        <v>9.2828073697715091E-2</v>
      </c>
      <c r="D147" s="99">
        <f>('1.a'!U152/'1.a'!$W$8)^2</f>
        <v>0.75902537985440577</v>
      </c>
      <c r="E147" s="99">
        <f>('1.a'!V152/'1.a'!$W$8)^2</f>
        <v>2.3267739632179967E-2</v>
      </c>
      <c r="G147" s="99">
        <f t="shared" si="12"/>
        <v>1.8290960973388775</v>
      </c>
      <c r="H147" s="99">
        <f t="shared" si="9"/>
        <v>0.54671813113312306</v>
      </c>
      <c r="I147" s="99">
        <f t="shared" si="11"/>
        <v>4</v>
      </c>
      <c r="J147" s="99">
        <f t="shared" si="10"/>
        <v>0.13667953278328077</v>
      </c>
    </row>
    <row r="148" spans="1:10" x14ac:dyDescent="0.25">
      <c r="A148" s="78">
        <v>41456</v>
      </c>
      <c r="B148" s="99">
        <f>('1.a'!R153/'1.a'!$W$8)^2</f>
        <v>1.1122229020022691</v>
      </c>
      <c r="C148" s="99">
        <f>('1.a'!S153/'1.a'!$W$8)^2</f>
        <v>0.11753340311672834</v>
      </c>
      <c r="D148" s="99">
        <f>('1.a'!U153/'1.a'!$W$8)^2</f>
        <v>0.97933639576669029</v>
      </c>
      <c r="E148" s="99">
        <f>('1.a'!V153/'1.a'!$W$8)^2</f>
        <v>2.9227344018724895E-2</v>
      </c>
      <c r="G148" s="99">
        <f t="shared" si="12"/>
        <v>2.2383200449044125</v>
      </c>
      <c r="H148" s="99">
        <f t="shared" si="9"/>
        <v>0.44676363519887302</v>
      </c>
      <c r="I148" s="99">
        <f t="shared" si="11"/>
        <v>4</v>
      </c>
      <c r="J148" s="99">
        <f t="shared" si="10"/>
        <v>0.11169090879971826</v>
      </c>
    </row>
    <row r="149" spans="1:10" x14ac:dyDescent="0.25">
      <c r="A149" s="78">
        <v>41487</v>
      </c>
      <c r="B149" s="99">
        <f>('1.a'!R154/'1.a'!$W$8)^2</f>
        <v>0.97869620504761257</v>
      </c>
      <c r="C149" s="99">
        <f>('1.a'!S154/'1.a'!$W$8)^2</f>
        <v>0.11373431997595985</v>
      </c>
      <c r="D149" s="99">
        <f>('1.a'!U154/'1.a'!$W$8)^2</f>
        <v>0.88047889735921037</v>
      </c>
      <c r="E149" s="99">
        <f>('1.a'!V154/'1.a'!$W$8)^2</f>
        <v>2.6937678928791901E-2</v>
      </c>
      <c r="G149" s="99">
        <f t="shared" si="12"/>
        <v>1.9998471013115746</v>
      </c>
      <c r="H149" s="99">
        <f t="shared" si="9"/>
        <v>0.50003822759458083</v>
      </c>
      <c r="I149" s="99">
        <f t="shared" si="11"/>
        <v>4</v>
      </c>
      <c r="J149" s="99">
        <f t="shared" si="10"/>
        <v>0.12500955689864521</v>
      </c>
    </row>
    <row r="150" spans="1:10" x14ac:dyDescent="0.25">
      <c r="A150" s="78">
        <v>41518</v>
      </c>
      <c r="B150" s="99">
        <f>('1.a'!R155/'1.a'!$W$8)^2</f>
        <v>1.1246787236230902</v>
      </c>
      <c r="C150" s="99">
        <f>('1.a'!S155/'1.a'!$W$8)^2</f>
        <v>0.13236785144474944</v>
      </c>
      <c r="D150" s="99">
        <f>('1.a'!U155/'1.a'!$W$8)^2</f>
        <v>1.0318385909221848</v>
      </c>
      <c r="E150" s="99">
        <f>('1.a'!V155/'1.a'!$W$8)^2</f>
        <v>3.0392297264280704E-2</v>
      </c>
      <c r="G150" s="99">
        <f t="shared" si="12"/>
        <v>2.3192774632543052</v>
      </c>
      <c r="H150" s="99">
        <f t="shared" si="9"/>
        <v>0.43116876520536929</v>
      </c>
      <c r="I150" s="99">
        <f t="shared" si="11"/>
        <v>4</v>
      </c>
      <c r="J150" s="99">
        <f t="shared" si="10"/>
        <v>0.10779219130134232</v>
      </c>
    </row>
    <row r="151" spans="1:10" x14ac:dyDescent="0.25">
      <c r="A151" s="78">
        <v>41548</v>
      </c>
      <c r="B151" s="99">
        <f>('1.a'!R156/'1.a'!$W$8)^2</f>
        <v>1.2626949194242039</v>
      </c>
      <c r="C151" s="99">
        <f>('1.a'!S156/'1.a'!$W$8)^2</f>
        <v>0.14181911429121569</v>
      </c>
      <c r="D151" s="99">
        <f>('1.a'!U156/'1.a'!$W$8)^2</f>
        <v>1.0020069586573053</v>
      </c>
      <c r="E151" s="99">
        <f>('1.a'!V156/'1.a'!$W$8)^2</f>
        <v>3.0052804153687079E-2</v>
      </c>
      <c r="G151" s="99">
        <f t="shared" si="12"/>
        <v>2.436573796526412</v>
      </c>
      <c r="H151" s="99">
        <f t="shared" si="9"/>
        <v>0.41041235911902335</v>
      </c>
      <c r="I151" s="99">
        <f t="shared" si="11"/>
        <v>4</v>
      </c>
      <c r="J151" s="99">
        <f t="shared" si="10"/>
        <v>0.10260308977975584</v>
      </c>
    </row>
    <row r="152" spans="1:10" x14ac:dyDescent="0.25">
      <c r="A152" s="78">
        <v>41579</v>
      </c>
      <c r="B152" s="99">
        <f>('1.a'!R157/'1.a'!$W$8)^2</f>
        <v>1.3859997047972825</v>
      </c>
      <c r="C152" s="99">
        <f>('1.a'!S157/'1.a'!$W$8)^2</f>
        <v>0.14190380604988329</v>
      </c>
      <c r="D152" s="99">
        <f>('1.a'!U157/'1.a'!$W$8)^2</f>
        <v>1.0908440879156112</v>
      </c>
      <c r="E152" s="99">
        <f>('1.a'!V157/'1.a'!$W$8)^2</f>
        <v>3.1505759669050247E-2</v>
      </c>
      <c r="G152" s="99">
        <f t="shared" si="12"/>
        <v>2.6502533584318275</v>
      </c>
      <c r="H152" s="99">
        <f t="shared" si="9"/>
        <v>0.37732241591864507</v>
      </c>
      <c r="I152" s="99">
        <f t="shared" si="11"/>
        <v>4</v>
      </c>
      <c r="J152" s="99">
        <f t="shared" si="10"/>
        <v>9.4330603979661268E-2</v>
      </c>
    </row>
    <row r="153" spans="1:10" x14ac:dyDescent="0.25">
      <c r="A153" s="78">
        <v>41609</v>
      </c>
      <c r="B153" s="99">
        <f>('1.a'!R158/'1.a'!$W$8)^2</f>
        <v>1.5051851485030097</v>
      </c>
      <c r="C153" s="99">
        <f>('1.a'!S158/'1.a'!$W$8)^2</f>
        <v>0.15778025919606645</v>
      </c>
      <c r="D153" s="99">
        <f>('1.a'!U158/'1.a'!$W$8)^2</f>
        <v>1.1621981217065913</v>
      </c>
      <c r="E153" s="99">
        <f>('1.a'!V158/'1.a'!$W$8)^2</f>
        <v>3.4754418714541081E-2</v>
      </c>
      <c r="G153" s="99">
        <f t="shared" si="12"/>
        <v>2.8599179481202088</v>
      </c>
      <c r="H153" s="99">
        <f t="shared" si="9"/>
        <v>0.34966038122082788</v>
      </c>
      <c r="I153" s="99">
        <f t="shared" si="11"/>
        <v>4</v>
      </c>
      <c r="J153" s="99">
        <f t="shared" si="10"/>
        <v>8.7415095305206969E-2</v>
      </c>
    </row>
    <row r="154" spans="1:10" x14ac:dyDescent="0.25">
      <c r="A154" s="78">
        <v>41640</v>
      </c>
      <c r="B154" s="99">
        <f>('1.a'!R159/'1.a'!$W$8)^2</f>
        <v>1.6647799128285887</v>
      </c>
      <c r="C154" s="99">
        <f>('1.a'!S159/'1.a'!$W$8)^2</f>
        <v>0.13929125410823931</v>
      </c>
      <c r="D154" s="99">
        <f>('1.a'!U159/'1.a'!$W$8)^2</f>
        <v>1.1666957107352327</v>
      </c>
      <c r="E154" s="99">
        <f>('1.a'!V159/'1.a'!$W$8)^2</f>
        <v>3.654263429893459E-2</v>
      </c>
      <c r="G154" s="99">
        <f t="shared" si="12"/>
        <v>3.0073095119709952</v>
      </c>
      <c r="H154" s="99">
        <f t="shared" si="9"/>
        <v>0.33252313937736278</v>
      </c>
      <c r="I154" s="99">
        <f t="shared" si="11"/>
        <v>4</v>
      </c>
      <c r="J154" s="99">
        <f t="shared" si="10"/>
        <v>8.3130784844340694E-2</v>
      </c>
    </row>
    <row r="155" spans="1:10" x14ac:dyDescent="0.25">
      <c r="A155" s="78">
        <v>41671</v>
      </c>
      <c r="B155" s="99">
        <f>('1.a'!R160/'1.a'!$W$8)^2</f>
        <v>1.5002856342945901</v>
      </c>
      <c r="C155" s="99">
        <f>('1.a'!S160/'1.a'!$W$8)^2</f>
        <v>0.13643313773289678</v>
      </c>
      <c r="D155" s="99">
        <f>('1.a'!U160/'1.a'!$W$8)^2</f>
        <v>1.2288971488957692</v>
      </c>
      <c r="E155" s="99">
        <f>('1.a'!V160/'1.a'!$W$8)^2</f>
        <v>3.9268825569392721E-2</v>
      </c>
      <c r="G155" s="99">
        <f t="shared" si="12"/>
        <v>2.9048847464926486</v>
      </c>
      <c r="H155" s="99">
        <f t="shared" si="9"/>
        <v>0.34424773692222999</v>
      </c>
      <c r="I155" s="99">
        <f t="shared" si="11"/>
        <v>4</v>
      </c>
      <c r="J155" s="99">
        <f t="shared" si="10"/>
        <v>8.6061934230557496E-2</v>
      </c>
    </row>
    <row r="156" spans="1:10" x14ac:dyDescent="0.25">
      <c r="A156" s="78">
        <v>41699</v>
      </c>
      <c r="B156" s="99">
        <f>('1.a'!R161/'1.a'!$W$8)^2</f>
        <v>1.4060337664358273</v>
      </c>
      <c r="C156" s="99">
        <f>('1.a'!S161/'1.a'!$W$8)^2</f>
        <v>0.14485992325781438</v>
      </c>
      <c r="D156" s="99">
        <f>('1.a'!U161/'1.a'!$W$8)^2</f>
        <v>1.2380193202559109</v>
      </c>
      <c r="E156" s="99">
        <f>('1.a'!V161/'1.a'!$W$8)^2</f>
        <v>4.1846253658521411E-2</v>
      </c>
      <c r="G156" s="99">
        <f t="shared" si="12"/>
        <v>2.8307592636080736</v>
      </c>
      <c r="H156" s="99">
        <f t="shared" si="9"/>
        <v>0.35326211340395097</v>
      </c>
      <c r="I156" s="99">
        <f t="shared" si="11"/>
        <v>4</v>
      </c>
      <c r="J156" s="99">
        <f t="shared" si="10"/>
        <v>8.8315528350987743E-2</v>
      </c>
    </row>
    <row r="157" spans="1:10" x14ac:dyDescent="0.25">
      <c r="A157" s="78">
        <v>41730</v>
      </c>
      <c r="B157" s="99">
        <f>('1.a'!R162/'1.a'!$W$8)^2</f>
        <v>1.5181053227568242</v>
      </c>
      <c r="C157" s="99">
        <f>('1.a'!S162/'1.a'!$W$8)^2</f>
        <v>0.15090696654616392</v>
      </c>
      <c r="D157" s="99">
        <f>('1.a'!U162/'1.a'!$W$8)^2</f>
        <v>1.2697953381126252</v>
      </c>
      <c r="E157" s="99">
        <f>('1.a'!V162/'1.a'!$W$8)^2</f>
        <v>4.0154013362391057E-2</v>
      </c>
      <c r="G157" s="99">
        <f t="shared" si="12"/>
        <v>2.9789616407780044</v>
      </c>
      <c r="H157" s="99">
        <f t="shared" si="9"/>
        <v>0.33568743763307868</v>
      </c>
      <c r="I157" s="99">
        <f t="shared" si="11"/>
        <v>4</v>
      </c>
      <c r="J157" s="99">
        <f t="shared" si="10"/>
        <v>8.392185940826967E-2</v>
      </c>
    </row>
    <row r="158" spans="1:10" x14ac:dyDescent="0.25">
      <c r="A158" s="78">
        <v>41760</v>
      </c>
      <c r="B158" s="99">
        <f>('1.a'!R163/'1.a'!$W$8)^2</f>
        <v>1.5440257777767954</v>
      </c>
      <c r="C158" s="99">
        <f>('1.a'!S163/'1.a'!$W$8)^2</f>
        <v>0.14455657939419878</v>
      </c>
      <c r="D158" s="99">
        <f>('1.a'!U163/'1.a'!$W$8)^2</f>
        <v>1.2249149330515308</v>
      </c>
      <c r="E158" s="99">
        <f>('1.a'!V163/'1.a'!$W$8)^2</f>
        <v>4.0810248952390424E-2</v>
      </c>
      <c r="G158" s="99">
        <f t="shared" si="12"/>
        <v>2.954307539174915</v>
      </c>
      <c r="H158" s="99">
        <f t="shared" si="9"/>
        <v>0.33848879534027188</v>
      </c>
      <c r="I158" s="99">
        <f t="shared" si="11"/>
        <v>4</v>
      </c>
      <c r="J158" s="99">
        <f t="shared" si="10"/>
        <v>8.4622198835067969E-2</v>
      </c>
    </row>
    <row r="159" spans="1:10" x14ac:dyDescent="0.25">
      <c r="A159" s="78">
        <v>41791</v>
      </c>
      <c r="B159" s="99">
        <f>('1.a'!R164/'1.a'!$W$8)^2</f>
        <v>1.6328198369311124</v>
      </c>
      <c r="C159" s="99">
        <f>('1.a'!S164/'1.a'!$W$8)^2</f>
        <v>0.14477563723158188</v>
      </c>
      <c r="D159" s="99">
        <f>('1.a'!U164/'1.a'!$W$8)^2</f>
        <v>1.22083954986746</v>
      </c>
      <c r="E159" s="99">
        <f>('1.a'!V164/'1.a'!$W$8)^2</f>
        <v>4.4585187260664134E-2</v>
      </c>
      <c r="G159" s="99">
        <f t="shared" si="12"/>
        <v>3.0430202112908185</v>
      </c>
      <c r="H159" s="99">
        <f t="shared" si="9"/>
        <v>0.32862088667357559</v>
      </c>
      <c r="I159" s="99">
        <f t="shared" si="11"/>
        <v>4</v>
      </c>
      <c r="J159" s="99">
        <f t="shared" si="10"/>
        <v>8.2155221668393896E-2</v>
      </c>
    </row>
    <row r="160" spans="1:10" x14ac:dyDescent="0.25">
      <c r="A160" s="78">
        <v>41821</v>
      </c>
      <c r="B160" s="99">
        <f>('1.a'!R165/'1.a'!$W$8)^2</f>
        <v>1.6495478261501566</v>
      </c>
      <c r="C160" s="99">
        <f>('1.a'!S165/'1.a'!$W$8)^2</f>
        <v>0.13319246550303976</v>
      </c>
      <c r="D160" s="99">
        <f>('1.a'!U165/'1.a'!$W$8)^2</f>
        <v>1.0127199051991205</v>
      </c>
      <c r="E160" s="99">
        <f>('1.a'!V165/'1.a'!$W$8)^2</f>
        <v>4.4657317761248719E-2</v>
      </c>
      <c r="G160" s="99">
        <f t="shared" si="12"/>
        <v>2.8401175146135658</v>
      </c>
      <c r="H160" s="99">
        <f t="shared" si="9"/>
        <v>0.3520981068052963</v>
      </c>
      <c r="I160" s="99">
        <f t="shared" si="11"/>
        <v>4</v>
      </c>
      <c r="J160" s="99">
        <f t="shared" si="10"/>
        <v>8.8024526701324074E-2</v>
      </c>
    </row>
    <row r="161" spans="1:10" x14ac:dyDescent="0.25">
      <c r="A161" s="78">
        <v>41852</v>
      </c>
      <c r="B161" s="99">
        <f>('1.a'!R166/'1.a'!$W$8)^2</f>
        <v>1.7108959275333204</v>
      </c>
      <c r="C161" s="99">
        <f>('1.a'!S166/'1.a'!$W$8)^2</f>
        <v>0.13474538613321188</v>
      </c>
      <c r="D161" s="99">
        <f>('1.a'!U166/'1.a'!$W$8)^2</f>
        <v>1.0679656494983767</v>
      </c>
      <c r="E161" s="99">
        <f>('1.a'!V166/'1.a'!$W$8)^2</f>
        <v>4.5804650522862728E-2</v>
      </c>
      <c r="G161" s="99">
        <f t="shared" si="12"/>
        <v>2.9594116136877719</v>
      </c>
      <c r="H161" s="99">
        <f t="shared" si="9"/>
        <v>0.33790500631099551</v>
      </c>
      <c r="I161" s="99">
        <f t="shared" si="11"/>
        <v>4</v>
      </c>
      <c r="J161" s="99">
        <f t="shared" si="10"/>
        <v>8.4476251577748879E-2</v>
      </c>
    </row>
    <row r="162" spans="1:10" x14ac:dyDescent="0.25">
      <c r="A162" s="78">
        <v>41883</v>
      </c>
      <c r="B162" s="99">
        <f>('1.a'!R167/'1.a'!$W$8)^2</f>
        <v>1.6526201910099327</v>
      </c>
      <c r="C162" s="99">
        <f>('1.a'!S167/'1.a'!$W$8)^2</f>
        <v>0.13053719813106621</v>
      </c>
      <c r="D162" s="99">
        <f>('1.a'!U167/'1.a'!$W$8)^2</f>
        <v>1.0329926099584594</v>
      </c>
      <c r="E162" s="99">
        <f>('1.a'!V167/'1.a'!$W$8)^2</f>
        <v>3.597113151799973E-2</v>
      </c>
      <c r="G162" s="99">
        <f t="shared" si="12"/>
        <v>2.8521211306174581</v>
      </c>
      <c r="H162" s="99">
        <f t="shared" si="9"/>
        <v>0.35061624461353408</v>
      </c>
      <c r="I162" s="99">
        <f t="shared" si="11"/>
        <v>4</v>
      </c>
      <c r="J162" s="99">
        <f t="shared" si="10"/>
        <v>8.765406115338352E-2</v>
      </c>
    </row>
    <row r="163" spans="1:10" x14ac:dyDescent="0.25">
      <c r="A163" s="78">
        <v>41913</v>
      </c>
      <c r="B163" s="99">
        <f>('1.a'!R168/'1.a'!$W$8)^2</f>
        <v>1.7651313338428467</v>
      </c>
      <c r="C163" s="99">
        <f>('1.a'!S168/'1.a'!$W$8)^2</f>
        <v>0.1367845363351691</v>
      </c>
      <c r="D163" s="99">
        <f>('1.a'!U168/'1.a'!$W$8)^2</f>
        <v>1.0605639009258896</v>
      </c>
      <c r="E163" s="99">
        <f>('1.a'!V168/'1.a'!$W$8)^2</f>
        <v>4.3971347293908843E-2</v>
      </c>
      <c r="G163" s="99">
        <f t="shared" si="12"/>
        <v>3.006451118397814</v>
      </c>
      <c r="H163" s="99">
        <f t="shared" si="9"/>
        <v>0.33261808046056507</v>
      </c>
      <c r="I163" s="99">
        <f t="shared" si="11"/>
        <v>4</v>
      </c>
      <c r="J163" s="99">
        <f t="shared" si="10"/>
        <v>8.3154520115141267E-2</v>
      </c>
    </row>
    <row r="164" spans="1:10" x14ac:dyDescent="0.25">
      <c r="A164" s="78">
        <v>41944</v>
      </c>
      <c r="B164" s="99">
        <f>('1.a'!R169/'1.a'!$W$8)^2</f>
        <v>1.8745665633998962</v>
      </c>
      <c r="C164" s="99">
        <f>('1.a'!S169/'1.a'!$W$8)^2</f>
        <v>0.13546384051461052</v>
      </c>
      <c r="D164" s="99">
        <f>('1.a'!U169/'1.a'!$W$8)^2</f>
        <v>1.1224999083508631</v>
      </c>
      <c r="E164" s="99">
        <f>('1.a'!V169/'1.a'!$W$8)^2</f>
        <v>4.8498798412177913E-2</v>
      </c>
      <c r="G164" s="99">
        <f t="shared" si="12"/>
        <v>3.1810291106775481</v>
      </c>
      <c r="H164" s="99">
        <f t="shared" si="9"/>
        <v>0.31436367452387237</v>
      </c>
      <c r="I164" s="99">
        <f t="shared" si="11"/>
        <v>4</v>
      </c>
      <c r="J164" s="99">
        <f t="shared" si="10"/>
        <v>7.8590918630968093E-2</v>
      </c>
    </row>
    <row r="165" spans="1:10" x14ac:dyDescent="0.25">
      <c r="A165" s="78">
        <v>41974</v>
      </c>
      <c r="B165" s="99">
        <f>('1.a'!R170/'1.a'!$W$8)^2</f>
        <v>1.9388647794276737</v>
      </c>
      <c r="C165" s="99">
        <f>('1.a'!S170/'1.a'!$W$8)^2</f>
        <v>0.12888492802729182</v>
      </c>
      <c r="D165" s="99">
        <f>('1.a'!U170/'1.a'!$W$8)^2</f>
        <v>1.238543795680229</v>
      </c>
      <c r="E165" s="99">
        <f>('1.a'!V170/'1.a'!$W$8)^2</f>
        <v>4.7505811717138406E-2</v>
      </c>
      <c r="G165" s="99">
        <f t="shared" si="12"/>
        <v>3.3537993148523326</v>
      </c>
      <c r="H165" s="99">
        <f t="shared" si="9"/>
        <v>0.29816930177410744</v>
      </c>
      <c r="I165" s="99">
        <f t="shared" si="11"/>
        <v>4</v>
      </c>
      <c r="J165" s="99">
        <f t="shared" si="10"/>
        <v>7.4542325443526861E-2</v>
      </c>
    </row>
    <row r="166" spans="1:10" x14ac:dyDescent="0.25">
      <c r="A166" s="78">
        <v>42005</v>
      </c>
      <c r="B166" s="99">
        <f>('1.a'!R171/'1.a'!$W$8)^2</f>
        <v>1.6276028256094164</v>
      </c>
      <c r="C166" s="99">
        <f>('1.a'!S171/'1.a'!$W$8)^2</f>
        <v>0.10965904215440121</v>
      </c>
      <c r="D166" s="99">
        <f>('1.a'!U171/'1.a'!$W$8)^2</f>
        <v>1.2338096522105437</v>
      </c>
      <c r="E166" s="99">
        <f>('1.a'!V171/'1.a'!$W$8)^2</f>
        <v>5.2339668652522868E-2</v>
      </c>
      <c r="G166" s="99">
        <f t="shared" si="12"/>
        <v>3.0234111886268846</v>
      </c>
      <c r="H166" s="99">
        <f t="shared" si="9"/>
        <v>0.33075223236643542</v>
      </c>
      <c r="I166" s="99">
        <f t="shared" si="11"/>
        <v>4</v>
      </c>
      <c r="J166" s="99">
        <f t="shared" si="10"/>
        <v>8.2688058091608854E-2</v>
      </c>
    </row>
    <row r="167" spans="1:10" x14ac:dyDescent="0.25">
      <c r="A167" s="78">
        <v>42036</v>
      </c>
      <c r="B167" s="99">
        <f>('1.a'!R172/'1.a'!$W$8)^2</f>
        <v>2.0475615192098382</v>
      </c>
      <c r="C167" s="99">
        <f>('1.a'!S172/'1.a'!$W$8)^2</f>
        <v>0.11346615672493224</v>
      </c>
      <c r="D167" s="99">
        <f>('1.a'!U172/'1.a'!$W$8)^2</f>
        <v>1.3918568868734151</v>
      </c>
      <c r="E167" s="99">
        <f>('1.a'!V172/'1.a'!$W$8)^2</f>
        <v>6.1781391212753577E-2</v>
      </c>
      <c r="G167" s="99">
        <f t="shared" si="12"/>
        <v>3.6146659540209392</v>
      </c>
      <c r="H167" s="99">
        <f t="shared" si="9"/>
        <v>0.27665073694779574</v>
      </c>
      <c r="I167" s="99">
        <f t="shared" si="11"/>
        <v>4</v>
      </c>
      <c r="J167" s="99">
        <f t="shared" si="10"/>
        <v>6.9162684236948935E-2</v>
      </c>
    </row>
    <row r="168" spans="1:10" x14ac:dyDescent="0.25">
      <c r="A168" s="78">
        <v>42064</v>
      </c>
      <c r="B168" s="99">
        <f>('1.a'!R173/'1.a'!$W$8)^2</f>
        <v>1.8517906107272424</v>
      </c>
      <c r="C168" s="99">
        <f>('1.a'!S173/'1.a'!$W$8)^2</f>
        <v>0.11020760235672945</v>
      </c>
      <c r="D168" s="99">
        <f>('1.a'!U173/'1.a'!$W$8)^2</f>
        <v>1.3002876050777128</v>
      </c>
      <c r="E168" s="99">
        <f>('1.a'!V173/'1.a'!$W$8)^2</f>
        <v>6.140528011639191E-2</v>
      </c>
      <c r="G168" s="99">
        <f t="shared" si="12"/>
        <v>3.3236910982780765</v>
      </c>
      <c r="H168" s="99">
        <f t="shared" si="9"/>
        <v>0.30087031870021724</v>
      </c>
      <c r="I168" s="99">
        <f t="shared" si="11"/>
        <v>4</v>
      </c>
      <c r="J168" s="99">
        <f t="shared" si="10"/>
        <v>7.5217579675054311E-2</v>
      </c>
    </row>
    <row r="169" spans="1:10" x14ac:dyDescent="0.25">
      <c r="A169" s="78">
        <v>42095</v>
      </c>
      <c r="B169" s="99">
        <f>('1.a'!R174/'1.a'!$W$8)^2</f>
        <v>1.9547947660874541</v>
      </c>
      <c r="C169" s="99">
        <f>('1.a'!S174/'1.a'!$W$8)^2</f>
        <v>0.11897881340470084</v>
      </c>
      <c r="D169" s="99">
        <f>('1.a'!U174/'1.a'!$W$8)^2</f>
        <v>1.2248615377177108</v>
      </c>
      <c r="E169" s="99">
        <f>('1.a'!V174/'1.a'!$W$8)^2</f>
        <v>5.301919226264399E-2</v>
      </c>
      <c r="G169" s="99">
        <f t="shared" si="12"/>
        <v>3.3516543094725098</v>
      </c>
      <c r="H169" s="99">
        <f t="shared" si="9"/>
        <v>0.298360125378617</v>
      </c>
      <c r="I169" s="99">
        <f t="shared" si="11"/>
        <v>4</v>
      </c>
      <c r="J169" s="99">
        <f t="shared" si="10"/>
        <v>7.4590031344654251E-2</v>
      </c>
    </row>
    <row r="170" spans="1:10" x14ac:dyDescent="0.25">
      <c r="A170" s="78">
        <v>42125</v>
      </c>
      <c r="B170" s="99">
        <f>('1.a'!R175/'1.a'!$W$8)^2</f>
        <v>2.0024627776764552</v>
      </c>
      <c r="C170" s="99">
        <f>('1.a'!S175/'1.a'!$W$8)^2</f>
        <v>0.12504044587467325</v>
      </c>
      <c r="D170" s="99">
        <f>('1.a'!U175/'1.a'!$W$8)^2</f>
        <v>1.2996217207576279</v>
      </c>
      <c r="E170" s="99">
        <f>('1.a'!V175/'1.a'!$W$8)^2</f>
        <v>5.6994819531747384E-2</v>
      </c>
      <c r="G170" s="99">
        <f t="shared" si="12"/>
        <v>3.4841197638405039</v>
      </c>
      <c r="H170" s="99">
        <f t="shared" si="9"/>
        <v>0.28701654012539218</v>
      </c>
      <c r="I170" s="99">
        <f t="shared" si="11"/>
        <v>4</v>
      </c>
      <c r="J170" s="99">
        <f t="shared" si="10"/>
        <v>7.1754135031348046E-2</v>
      </c>
    </row>
    <row r="171" spans="1:10" x14ac:dyDescent="0.25">
      <c r="A171" s="78">
        <v>42156</v>
      </c>
      <c r="B171" s="99">
        <f>('1.a'!R176/'1.a'!$W$8)^2</f>
        <v>2.1192081419084645</v>
      </c>
      <c r="C171" s="99">
        <f>('1.a'!S176/'1.a'!$W$8)^2</f>
        <v>0.10729310612132788</v>
      </c>
      <c r="D171" s="99">
        <f>('1.a'!U176/'1.a'!$W$8)^2</f>
        <v>1.1776926887057928</v>
      </c>
      <c r="E171" s="99">
        <f>('1.a'!V176/'1.a'!$W$8)^2</f>
        <v>4.9971586976545697E-2</v>
      </c>
      <c r="G171" s="99">
        <f t="shared" si="12"/>
        <v>3.4541655237121311</v>
      </c>
      <c r="H171" s="99">
        <f t="shared" si="9"/>
        <v>0.28950552402170859</v>
      </c>
      <c r="I171" s="99">
        <f t="shared" si="11"/>
        <v>4</v>
      </c>
      <c r="J171" s="99">
        <f t="shared" si="10"/>
        <v>7.2376381005427148E-2</v>
      </c>
    </row>
    <row r="172" spans="1:10" x14ac:dyDescent="0.25">
      <c r="A172" s="78">
        <v>42186</v>
      </c>
      <c r="B172" s="99">
        <f>('1.a'!R177/'1.a'!$W$8)^2</f>
        <v>2.3009461053007829</v>
      </c>
      <c r="C172" s="99">
        <f>('1.a'!S177/'1.a'!$W$8)^2</f>
        <v>9.3519603553606875E-2</v>
      </c>
      <c r="D172" s="99">
        <f>('1.a'!U177/'1.a'!$W$8)^2</f>
        <v>0.96299121716551284</v>
      </c>
      <c r="E172" s="99">
        <f>('1.a'!V177/'1.a'!$W$8)^2</f>
        <v>4.4856050212800244E-2</v>
      </c>
      <c r="G172" s="99">
        <f t="shared" si="12"/>
        <v>3.4023129762327029</v>
      </c>
      <c r="H172" s="99">
        <f t="shared" si="9"/>
        <v>0.2939176986319687</v>
      </c>
      <c r="I172" s="99">
        <f t="shared" si="11"/>
        <v>4</v>
      </c>
      <c r="J172" s="99">
        <f t="shared" si="10"/>
        <v>7.3479424657992176E-2</v>
      </c>
    </row>
    <row r="173" spans="1:10" x14ac:dyDescent="0.25">
      <c r="A173" s="78">
        <v>42217</v>
      </c>
      <c r="B173" s="99">
        <f>('1.a'!R178/'1.a'!$W$8)^2</f>
        <v>1.8744666196868365</v>
      </c>
      <c r="C173" s="99">
        <f>('1.a'!S178/'1.a'!$W$8)^2</f>
        <v>7.9521230872919652E-2</v>
      </c>
      <c r="D173" s="99">
        <f>('1.a'!U178/'1.a'!$W$8)^2</f>
        <v>0.80319244656725852</v>
      </c>
      <c r="E173" s="99">
        <f>('1.a'!V178/'1.a'!$W$8)^2</f>
        <v>4.2487782625733155E-2</v>
      </c>
      <c r="G173" s="99">
        <f t="shared" si="12"/>
        <v>2.7996680797527476</v>
      </c>
      <c r="H173" s="99">
        <f t="shared" si="9"/>
        <v>0.35718519892840828</v>
      </c>
      <c r="I173" s="99">
        <f t="shared" si="11"/>
        <v>4</v>
      </c>
      <c r="J173" s="99">
        <f t="shared" si="10"/>
        <v>8.9296299732102069E-2</v>
      </c>
    </row>
    <row r="174" spans="1:10" x14ac:dyDescent="0.25">
      <c r="A174" s="78">
        <v>42248</v>
      </c>
      <c r="B174" s="99">
        <f>('1.a'!R179/'1.a'!$W$8)^2</f>
        <v>1.9112498604679373</v>
      </c>
      <c r="C174" s="99">
        <f>('1.a'!S179/'1.a'!$W$8)^2</f>
        <v>6.9457722368104255E-2</v>
      </c>
      <c r="D174" s="99">
        <f>('1.a'!U179/'1.a'!$W$8)^2</f>
        <v>0.76784205395360439</v>
      </c>
      <c r="E174" s="99">
        <f>('1.a'!V179/'1.a'!$W$8)^2</f>
        <v>4.3871957993756212E-2</v>
      </c>
      <c r="G174" s="99">
        <f t="shared" si="12"/>
        <v>2.7924215947834021</v>
      </c>
      <c r="H174" s="99">
        <f t="shared" si="9"/>
        <v>0.35811211382555086</v>
      </c>
      <c r="I174" s="99">
        <f t="shared" si="11"/>
        <v>4</v>
      </c>
      <c r="J174" s="99">
        <f t="shared" si="10"/>
        <v>8.9528028456387715E-2</v>
      </c>
    </row>
    <row r="175" spans="1:10" x14ac:dyDescent="0.25">
      <c r="A175" s="78">
        <v>42278</v>
      </c>
      <c r="B175" s="99">
        <f>('1.a'!R180/'1.a'!$W$8)^2</f>
        <v>2.3164572789681537</v>
      </c>
      <c r="C175" s="99">
        <f>('1.a'!S180/'1.a'!$W$8)^2</f>
        <v>7.941480760385039E-2</v>
      </c>
      <c r="D175" s="99">
        <f>('1.a'!U180/'1.a'!$W$8)^2</f>
        <v>0.93900558262972156</v>
      </c>
      <c r="E175" s="99">
        <f>('1.a'!V180/'1.a'!$W$8)^2</f>
        <v>5.079132055262351E-2</v>
      </c>
      <c r="G175" s="99">
        <f t="shared" si="12"/>
        <v>3.385668989754349</v>
      </c>
      <c r="H175" s="99">
        <f t="shared" si="9"/>
        <v>0.29536260131341313</v>
      </c>
      <c r="I175" s="99">
        <f t="shared" si="11"/>
        <v>4</v>
      </c>
      <c r="J175" s="99">
        <f t="shared" si="10"/>
        <v>7.3840650328353283E-2</v>
      </c>
    </row>
    <row r="176" spans="1:10" x14ac:dyDescent="0.25">
      <c r="A176" s="78">
        <v>42309</v>
      </c>
      <c r="B176" s="99">
        <f>('1.a'!R181/'1.a'!$W$8)^2</f>
        <v>2.2068265062831838</v>
      </c>
      <c r="C176" s="99">
        <f>('1.a'!S181/'1.a'!$W$8)^2</f>
        <v>8.9003232747607644E-2</v>
      </c>
      <c r="D176" s="99">
        <f>('1.a'!U181/'1.a'!$W$8)^2</f>
        <v>0.89450819866254938</v>
      </c>
      <c r="E176" s="99">
        <f>('1.a'!V181/'1.a'!$W$8)^2</f>
        <v>5.5054644527997069E-2</v>
      </c>
      <c r="G176" s="99">
        <f t="shared" si="12"/>
        <v>3.2453925822213381</v>
      </c>
      <c r="H176" s="99">
        <f t="shared" si="9"/>
        <v>0.30812913219748012</v>
      </c>
      <c r="I176" s="99">
        <f t="shared" si="11"/>
        <v>4</v>
      </c>
      <c r="J176" s="99">
        <f t="shared" si="10"/>
        <v>7.7032283049370029E-2</v>
      </c>
    </row>
    <row r="177" spans="1:10" x14ac:dyDescent="0.25">
      <c r="A177" s="78">
        <v>42339</v>
      </c>
      <c r="B177" s="99">
        <f>('1.a'!R182/'1.a'!$W$8)^2</f>
        <v>1.8972488266582603</v>
      </c>
      <c r="C177" s="99">
        <f>('1.a'!S182/'1.a'!$W$8)^2</f>
        <v>8.3070573049142352E-2</v>
      </c>
      <c r="D177" s="99">
        <f>('1.a'!U182/'1.a'!$W$8)^2</f>
        <v>0.90648583935113858</v>
      </c>
      <c r="E177" s="99">
        <f>('1.a'!V182/'1.a'!$W$8)^2</f>
        <v>5.1562524063745105E-2</v>
      </c>
      <c r="G177" s="99">
        <f t="shared" si="12"/>
        <v>2.9383677631222862</v>
      </c>
      <c r="H177" s="99">
        <f t="shared" si="9"/>
        <v>0.34032499694231871</v>
      </c>
      <c r="I177" s="99">
        <f t="shared" si="11"/>
        <v>4</v>
      </c>
      <c r="J177" s="99">
        <f t="shared" si="10"/>
        <v>8.5081249235579678E-2</v>
      </c>
    </row>
    <row r="178" spans="1:10" x14ac:dyDescent="0.25">
      <c r="A178" s="78">
        <v>42370</v>
      </c>
      <c r="B178" s="99">
        <f>('1.a'!R183/'1.a'!$W$8)^2</f>
        <v>1.8491420317905134</v>
      </c>
      <c r="C178" s="99">
        <f>('1.a'!S183/'1.a'!$W$8)^2</f>
        <v>7.6768732782229773E-2</v>
      </c>
      <c r="D178" s="99">
        <f>('1.a'!U183/'1.a'!$W$8)^2</f>
        <v>0.75524085474165303</v>
      </c>
      <c r="E178" s="99">
        <f>('1.a'!V183/'1.a'!$W$8)^2</f>
        <v>4.0357021904474398E-2</v>
      </c>
      <c r="G178" s="99">
        <f t="shared" si="12"/>
        <v>2.7215086412188705</v>
      </c>
      <c r="H178" s="99">
        <f t="shared" si="9"/>
        <v>0.36744325733690641</v>
      </c>
      <c r="I178" s="99">
        <f t="shared" si="11"/>
        <v>4</v>
      </c>
      <c r="J178" s="99">
        <f t="shared" si="10"/>
        <v>9.1860814334226604E-2</v>
      </c>
    </row>
    <row r="179" spans="1:10" x14ac:dyDescent="0.25">
      <c r="A179" s="78">
        <v>42401</v>
      </c>
      <c r="B179" s="99">
        <f>('1.a'!R184/'1.a'!$W$8)^2</f>
        <v>2.0033831503604009</v>
      </c>
      <c r="C179" s="99">
        <f>('1.a'!S184/'1.a'!$W$8)^2</f>
        <v>8.658047149686536E-2</v>
      </c>
      <c r="D179" s="99">
        <f>('1.a'!U184/'1.a'!$W$8)^2</f>
        <v>0.91689483353834611</v>
      </c>
      <c r="E179" s="99">
        <f>('1.a'!V184/'1.a'!$W$8)^2</f>
        <v>4.0018832860635276E-2</v>
      </c>
      <c r="G179" s="99">
        <f t="shared" si="12"/>
        <v>3.0468772882562476</v>
      </c>
      <c r="H179" s="99">
        <f t="shared" si="9"/>
        <v>0.32820488171753975</v>
      </c>
      <c r="I179" s="99">
        <f t="shared" si="11"/>
        <v>4</v>
      </c>
      <c r="J179" s="99">
        <f t="shared" si="10"/>
        <v>8.2051220429384938E-2</v>
      </c>
    </row>
    <row r="180" spans="1:10" x14ac:dyDescent="0.25">
      <c r="A180" s="78">
        <v>42430</v>
      </c>
      <c r="B180" s="99">
        <f>('1.a'!R185/'1.a'!$W$8)^2</f>
        <v>2.2426366957587116</v>
      </c>
      <c r="C180" s="99">
        <f>('1.a'!S185/'1.a'!$W$8)^2</f>
        <v>0.10958846562487493</v>
      </c>
      <c r="D180" s="99">
        <f>('1.a'!U185/'1.a'!$W$8)^2</f>
        <v>0.9988620845767785</v>
      </c>
      <c r="E180" s="99">
        <f>('1.a'!V185/'1.a'!$W$8)^2</f>
        <v>4.7908859487276495E-2</v>
      </c>
      <c r="G180" s="99">
        <f t="shared" si="12"/>
        <v>3.3989961054476416</v>
      </c>
      <c r="H180" s="99">
        <f t="shared" si="9"/>
        <v>0.29420451479696585</v>
      </c>
      <c r="I180" s="99">
        <f t="shared" si="11"/>
        <v>4</v>
      </c>
      <c r="J180" s="99">
        <f t="shared" si="10"/>
        <v>7.3551128699241464E-2</v>
      </c>
    </row>
    <row r="181" spans="1:10" x14ac:dyDescent="0.25">
      <c r="A181" s="78">
        <v>42461</v>
      </c>
      <c r="B181" s="99">
        <f>('1.a'!R186/'1.a'!$W$8)^2</f>
        <v>2.2191990078616439</v>
      </c>
      <c r="C181" s="99">
        <f>('1.a'!S186/'1.a'!$W$8)^2</f>
        <v>0.1105983976440451</v>
      </c>
      <c r="D181" s="99">
        <f>('1.a'!U186/'1.a'!$W$8)^2</f>
        <v>1.0858972235001483</v>
      </c>
      <c r="E181" s="99">
        <f>('1.a'!V186/'1.a'!$W$8)^2</f>
        <v>4.4207499554904425E-2</v>
      </c>
      <c r="G181" s="99">
        <f t="shared" si="12"/>
        <v>3.4599021285607416</v>
      </c>
      <c r="H181" s="99">
        <f t="shared" si="9"/>
        <v>0.28902551657320502</v>
      </c>
      <c r="I181" s="99">
        <f t="shared" si="11"/>
        <v>4</v>
      </c>
      <c r="J181" s="99">
        <f t="shared" si="10"/>
        <v>7.2256379143301255E-2</v>
      </c>
    </row>
    <row r="182" spans="1:10" x14ac:dyDescent="0.25">
      <c r="A182" s="78">
        <v>42491</v>
      </c>
      <c r="B182" s="99">
        <f>('1.a'!R187/'1.a'!$W$8)^2</f>
        <v>2.4301747804072851</v>
      </c>
      <c r="C182" s="99">
        <f>('1.a'!S187/'1.a'!$W$8)^2</f>
        <v>0.10028294116525929</v>
      </c>
      <c r="D182" s="99">
        <f>('1.a'!U187/'1.a'!$W$8)^2</f>
        <v>1.0084646068864955</v>
      </c>
      <c r="E182" s="99">
        <f>('1.a'!V187/'1.a'!$W$8)^2</f>
        <v>4.4983827371693381E-2</v>
      </c>
      <c r="G182" s="99">
        <f t="shared" si="12"/>
        <v>3.5839061558307335</v>
      </c>
      <c r="H182" s="99">
        <f t="shared" si="9"/>
        <v>0.27902516319326015</v>
      </c>
      <c r="I182" s="99">
        <f t="shared" si="11"/>
        <v>4</v>
      </c>
      <c r="J182" s="99">
        <f t="shared" si="10"/>
        <v>6.9756290798315038E-2</v>
      </c>
    </row>
    <row r="183" spans="1:10" x14ac:dyDescent="0.25">
      <c r="A183" s="78">
        <v>42522</v>
      </c>
      <c r="B183" s="99">
        <f>('1.a'!R188/'1.a'!$W$8)^2</f>
        <v>2.5774608818586899</v>
      </c>
      <c r="C183" s="99">
        <f>('1.a'!S188/'1.a'!$W$8)^2</f>
        <v>0.10263787341615892</v>
      </c>
      <c r="D183" s="99">
        <f>('1.a'!U188/'1.a'!$W$8)^2</f>
        <v>1.0623241235347252</v>
      </c>
      <c r="E183" s="99">
        <f>('1.a'!V188/'1.a'!$W$8)^2</f>
        <v>4.1270339961854592E-2</v>
      </c>
      <c r="G183" s="99">
        <f t="shared" si="12"/>
        <v>3.7836932187714285</v>
      </c>
      <c r="H183" s="99">
        <f t="shared" si="9"/>
        <v>0.26429204012599672</v>
      </c>
      <c r="I183" s="99">
        <f t="shared" si="11"/>
        <v>4</v>
      </c>
      <c r="J183" s="99">
        <f t="shared" si="10"/>
        <v>6.607301003149918E-2</v>
      </c>
    </row>
    <row r="184" spans="1:10" x14ac:dyDescent="0.25">
      <c r="A184" s="78">
        <v>42552</v>
      </c>
      <c r="B184" s="99">
        <f>('1.a'!R189/'1.a'!$W$8)^2</f>
        <v>2.7429298354341625</v>
      </c>
      <c r="C184" s="99">
        <f>('1.a'!S189/'1.a'!$W$8)^2</f>
        <v>0.11788439599905889</v>
      </c>
      <c r="D184" s="99">
        <f>('1.a'!U189/'1.a'!$W$8)^2</f>
        <v>1.1706144874532958</v>
      </c>
      <c r="E184" s="99">
        <f>('1.a'!V189/'1.a'!$W$8)^2</f>
        <v>4.597905458745797E-2</v>
      </c>
      <c r="G184" s="99">
        <f t="shared" si="12"/>
        <v>4.0774077734739755</v>
      </c>
      <c r="H184" s="99">
        <f t="shared" si="9"/>
        <v>0.24525386116777673</v>
      </c>
      <c r="I184" s="99">
        <f t="shared" si="11"/>
        <v>4</v>
      </c>
      <c r="J184" s="99">
        <f t="shared" si="10"/>
        <v>6.1313465291944182E-2</v>
      </c>
    </row>
    <row r="185" spans="1:10" x14ac:dyDescent="0.25">
      <c r="A185" s="78">
        <v>42583</v>
      </c>
      <c r="B185" s="99">
        <f>('1.a'!R190/'1.a'!$W$8)^2</f>
        <v>2.6049297928585489</v>
      </c>
      <c r="C185" s="99">
        <f>('1.a'!S190/'1.a'!$W$8)^2</f>
        <v>0.10469458327368897</v>
      </c>
      <c r="D185" s="99">
        <f>('1.a'!U190/'1.a'!$W$8)^2</f>
        <v>1.1442308119411666</v>
      </c>
      <c r="E185" s="99">
        <f>('1.a'!V190/'1.a'!$W$8)^2</f>
        <v>5.1134974860217834E-2</v>
      </c>
      <c r="G185" s="99">
        <f t="shared" si="12"/>
        <v>3.9049901629336223</v>
      </c>
      <c r="H185" s="99">
        <f t="shared" si="9"/>
        <v>0.25608259131919309</v>
      </c>
      <c r="I185" s="99">
        <f t="shared" si="11"/>
        <v>4</v>
      </c>
      <c r="J185" s="99">
        <f t="shared" si="10"/>
        <v>6.4020647829798272E-2</v>
      </c>
    </row>
    <row r="186" spans="1:10" x14ac:dyDescent="0.25">
      <c r="A186" s="78">
        <v>42614</v>
      </c>
      <c r="B186" s="99">
        <f>('1.a'!R191/'1.a'!$W$8)^2</f>
        <v>2.6918615986014984</v>
      </c>
      <c r="C186" s="99">
        <f>('1.a'!S191/'1.a'!$W$8)^2</f>
        <v>0.11408075555996433</v>
      </c>
      <c r="D186" s="99">
        <f>('1.a'!U191/'1.a'!$W$8)^2</f>
        <v>1.0554574829100525</v>
      </c>
      <c r="E186" s="99">
        <f>('1.a'!V191/'1.a'!$W$8)^2</f>
        <v>5.3065109744611087E-2</v>
      </c>
      <c r="G186" s="99">
        <f t="shared" si="12"/>
        <v>3.9144649468161261</v>
      </c>
      <c r="H186" s="99">
        <f t="shared" si="9"/>
        <v>0.25546275508568833</v>
      </c>
      <c r="I186" s="99">
        <f t="shared" si="11"/>
        <v>4</v>
      </c>
      <c r="J186" s="99">
        <f t="shared" si="10"/>
        <v>6.3865688771422083E-2</v>
      </c>
    </row>
    <row r="187" spans="1:10" x14ac:dyDescent="0.25">
      <c r="A187" s="78">
        <v>42644</v>
      </c>
      <c r="B187" s="99">
        <f>('1.a'!R192/'1.a'!$W$8)^2</f>
        <v>2.3375448507795222</v>
      </c>
      <c r="C187" s="99">
        <f>('1.a'!S192/'1.a'!$W$8)^2</f>
        <v>9.861279086846518E-2</v>
      </c>
      <c r="D187" s="99">
        <f>('1.a'!U192/'1.a'!$W$8)^2</f>
        <v>1.0679603938319924</v>
      </c>
      <c r="E187" s="99">
        <f>('1.a'!V192/'1.a'!$W$8)^2</f>
        <v>5.0605076703597977E-2</v>
      </c>
      <c r="G187" s="99">
        <f t="shared" si="12"/>
        <v>3.5547231121835781</v>
      </c>
      <c r="H187" s="99">
        <f t="shared" si="9"/>
        <v>0.28131586299156924</v>
      </c>
      <c r="I187" s="99">
        <f t="shared" si="11"/>
        <v>4</v>
      </c>
      <c r="J187" s="99">
        <f t="shared" si="10"/>
        <v>7.0328965747892311E-2</v>
      </c>
    </row>
    <row r="188" spans="1:10" x14ac:dyDescent="0.25">
      <c r="A188" s="78">
        <v>42675</v>
      </c>
      <c r="B188" s="99">
        <f>('1.a'!R193/'1.a'!$W$8)^2</f>
        <v>2.9799217097296888</v>
      </c>
      <c r="C188" s="99">
        <f>('1.a'!S193/'1.a'!$W$8)^2</f>
        <v>0.12230210942473081</v>
      </c>
      <c r="D188" s="99">
        <f>('1.a'!U193/'1.a'!$W$8)^2</f>
        <v>1.1864400355515512</v>
      </c>
      <c r="E188" s="99">
        <f>('1.a'!V193/'1.a'!$W$8)^2</f>
        <v>5.857529689827335E-2</v>
      </c>
      <c r="G188" s="99">
        <f t="shared" si="12"/>
        <v>4.3472391516042448</v>
      </c>
      <c r="H188" s="99">
        <f t="shared" si="9"/>
        <v>0.23003105307214899</v>
      </c>
      <c r="I188" s="99">
        <f t="shared" si="11"/>
        <v>4</v>
      </c>
      <c r="J188" s="99">
        <f t="shared" si="10"/>
        <v>5.7507763268037249E-2</v>
      </c>
    </row>
    <row r="189" spans="1:10" x14ac:dyDescent="0.25">
      <c r="A189" s="78">
        <v>42705</v>
      </c>
      <c r="B189" s="99">
        <f>('1.a'!R194/'1.a'!$W$8)^2</f>
        <v>2.9406103423418304</v>
      </c>
      <c r="C189" s="99">
        <f>('1.a'!S194/'1.a'!$W$8)^2</f>
        <v>0.1216363649116458</v>
      </c>
      <c r="D189" s="99">
        <f>('1.a'!U194/'1.a'!$W$8)^2</f>
        <v>1.2438642548233394</v>
      </c>
      <c r="E189" s="99">
        <f>('1.a'!V194/'1.a'!$W$8)^2</f>
        <v>6.2137133934584657E-2</v>
      </c>
      <c r="G189" s="99">
        <f t="shared" si="12"/>
        <v>4.368248096011401</v>
      </c>
      <c r="H189" s="99">
        <f t="shared" si="9"/>
        <v>0.22892472634809569</v>
      </c>
      <c r="I189" s="99">
        <f t="shared" si="11"/>
        <v>4</v>
      </c>
      <c r="J189" s="99">
        <f t="shared" si="10"/>
        <v>5.7231181587023922E-2</v>
      </c>
    </row>
    <row r="190" spans="1:10" x14ac:dyDescent="0.25">
      <c r="A190" s="78">
        <v>42736</v>
      </c>
      <c r="B190" s="99">
        <f>('1.a'!R195/'1.a'!$W$8)^2</f>
        <v>3.5358817318675428</v>
      </c>
      <c r="C190" s="99">
        <f>('1.a'!S195/'1.a'!$W$8)^2</f>
        <v>0.134665893185759</v>
      </c>
      <c r="D190" s="99">
        <f>('1.a'!U195/'1.a'!$W$8)^2</f>
        <v>1.2449993734457627</v>
      </c>
      <c r="E190" s="99">
        <f>('1.a'!V195/'1.a'!$W$8)^2</f>
        <v>7.1564390720281215E-2</v>
      </c>
      <c r="G190" s="99">
        <f t="shared" si="12"/>
        <v>4.9871113892193462</v>
      </c>
      <c r="H190" s="99">
        <f t="shared" si="9"/>
        <v>0.20051687679599517</v>
      </c>
      <c r="I190" s="99">
        <f t="shared" si="11"/>
        <v>4</v>
      </c>
      <c r="J190" s="99">
        <f t="shared" si="10"/>
        <v>5.0129219198998792E-2</v>
      </c>
    </row>
    <row r="191" spans="1:10" x14ac:dyDescent="0.25">
      <c r="A191" s="78">
        <v>42767</v>
      </c>
      <c r="B191" s="99">
        <f>('1.a'!R196/'1.a'!$W$8)^2</f>
        <v>3.4817073244306274</v>
      </c>
      <c r="C191" s="99">
        <f>('1.a'!S196/'1.a'!$W$8)^2</f>
        <v>0.14135870140974505</v>
      </c>
      <c r="D191" s="99">
        <f>('1.a'!U196/'1.a'!$W$8)^2</f>
        <v>1.3112474567273338</v>
      </c>
      <c r="E191" s="99">
        <f>('1.a'!V196/'1.a'!$W$8)^2</f>
        <v>7.1795598622844417E-2</v>
      </c>
      <c r="G191" s="99">
        <f t="shared" si="12"/>
        <v>5.0061090811905506</v>
      </c>
      <c r="H191" s="99">
        <f t="shared" si="9"/>
        <v>0.19975593495501309</v>
      </c>
      <c r="I191" s="99">
        <f t="shared" si="11"/>
        <v>4</v>
      </c>
      <c r="J191" s="99">
        <f t="shared" si="10"/>
        <v>4.9938983738753273E-2</v>
      </c>
    </row>
    <row r="192" spans="1:10" x14ac:dyDescent="0.25">
      <c r="A192" s="78">
        <v>42795</v>
      </c>
      <c r="B192" s="99">
        <f>('1.a'!R197/'1.a'!$W$8)^2</f>
        <v>3.5134146840818938</v>
      </c>
      <c r="C192" s="99">
        <f>('1.a'!S197/'1.a'!$W$8)^2</f>
        <v>0.14235465654536078</v>
      </c>
      <c r="D192" s="99">
        <f>('1.a'!U197/'1.a'!$W$8)^2</f>
        <v>1.3188942651217894</v>
      </c>
      <c r="E192" s="99">
        <f>('1.a'!V197/'1.a'!$W$8)^2</f>
        <v>7.265818462254045E-2</v>
      </c>
      <c r="G192" s="99">
        <f t="shared" si="12"/>
        <v>5.0473217903715843</v>
      </c>
      <c r="H192" s="99">
        <f t="shared" si="9"/>
        <v>0.19812487523732461</v>
      </c>
      <c r="I192" s="99">
        <f t="shared" si="11"/>
        <v>4</v>
      </c>
      <c r="J192" s="99">
        <f t="shared" si="10"/>
        <v>4.9531218809331153E-2</v>
      </c>
    </row>
    <row r="193" spans="1:10" x14ac:dyDescent="0.25">
      <c r="A193" s="78">
        <v>42826</v>
      </c>
      <c r="B193" s="99">
        <f>('1.a'!R198/'1.a'!$W$8)^2</f>
        <v>3.8188723807069183</v>
      </c>
      <c r="C193" s="99">
        <f>('1.a'!S198/'1.a'!$W$8)^2</f>
        <v>0.14435928801546596</v>
      </c>
      <c r="D193" s="99">
        <f>('1.a'!U198/'1.a'!$W$8)^2</f>
        <v>1.4830909030205448</v>
      </c>
      <c r="E193" s="99">
        <f>('1.a'!V198/'1.a'!$W$8)^2</f>
        <v>7.8259012275077339E-2</v>
      </c>
      <c r="G193" s="99">
        <f t="shared" si="12"/>
        <v>5.5245815840180059</v>
      </c>
      <c r="H193" s="99">
        <f t="shared" si="9"/>
        <v>0.18100918319187967</v>
      </c>
      <c r="I193" s="99">
        <f t="shared" si="11"/>
        <v>4</v>
      </c>
      <c r="J193" s="99">
        <f t="shared" si="10"/>
        <v>4.5252295797969917E-2</v>
      </c>
    </row>
    <row r="194" spans="1:10" x14ac:dyDescent="0.25">
      <c r="A194" s="78">
        <v>42856</v>
      </c>
      <c r="B194" s="99">
        <f>('1.a'!R199/'1.a'!$W$8)^2</f>
        <v>4.3581985621441346</v>
      </c>
      <c r="C194" s="99">
        <f>('1.a'!S199/'1.a'!$W$8)^2</f>
        <v>0.13885673915031116</v>
      </c>
      <c r="D194" s="99">
        <f>('1.a'!U199/'1.a'!$W$8)^2</f>
        <v>1.5407248536003264</v>
      </c>
      <c r="E194" s="99">
        <f>('1.a'!V199/'1.a'!$W$8)^2</f>
        <v>8.1281697765536676E-2</v>
      </c>
      <c r="G194" s="99">
        <f t="shared" si="12"/>
        <v>6.1190618526603089</v>
      </c>
      <c r="H194" s="99">
        <f t="shared" si="9"/>
        <v>0.16342374437108237</v>
      </c>
      <c r="I194" s="99">
        <f t="shared" si="11"/>
        <v>4</v>
      </c>
      <c r="J194" s="99">
        <f t="shared" si="10"/>
        <v>4.0855936092770592E-2</v>
      </c>
    </row>
    <row r="195" spans="1:10" x14ac:dyDescent="0.25">
      <c r="A195" s="78">
        <v>42887</v>
      </c>
      <c r="B195" s="99">
        <f>('1.a'!R200/'1.a'!$W$8)^2</f>
        <v>3.79829729273846</v>
      </c>
      <c r="C195" s="99">
        <f>('1.a'!S200/'1.a'!$W$8)^2</f>
        <v>0.14354753703835396</v>
      </c>
      <c r="D195" s="99">
        <f>('1.a'!U200/'1.a'!$W$8)^2</f>
        <v>1.5790083633132148</v>
      </c>
      <c r="E195" s="99">
        <f>('1.a'!V200/'1.a'!$W$8)^2</f>
        <v>8.1790621396691257E-2</v>
      </c>
      <c r="G195" s="99">
        <f t="shared" si="12"/>
        <v>5.6026438144867203</v>
      </c>
      <c r="H195" s="99">
        <f t="shared" si="9"/>
        <v>0.17848716304511567</v>
      </c>
      <c r="I195" s="99">
        <f t="shared" si="11"/>
        <v>4</v>
      </c>
      <c r="J195" s="99">
        <f t="shared" si="10"/>
        <v>4.4621790761278916E-2</v>
      </c>
    </row>
    <row r="196" spans="1:10" x14ac:dyDescent="0.25">
      <c r="A196" s="78">
        <v>42917</v>
      </c>
      <c r="B196" s="99">
        <f>('1.a'!R201/'1.a'!$W$8)^2</f>
        <v>4.1363602732937172</v>
      </c>
      <c r="C196" s="99">
        <f>('1.a'!S201/'1.a'!$W$8)^2</f>
        <v>0.14349938908541549</v>
      </c>
      <c r="D196" s="99">
        <f>('1.a'!U201/'1.a'!$W$8)^2</f>
        <v>1.4887836285337475</v>
      </c>
      <c r="E196" s="99">
        <f>('1.a'!V201/'1.a'!$W$8)^2</f>
        <v>8.5384461993554484E-2</v>
      </c>
      <c r="G196" s="99">
        <f t="shared" si="12"/>
        <v>5.8540277529064353</v>
      </c>
      <c r="H196" s="99">
        <f t="shared" ref="H196:H242" si="13">1/G196</f>
        <v>0.17082255879356145</v>
      </c>
      <c r="I196" s="99">
        <f t="shared" si="11"/>
        <v>4</v>
      </c>
      <c r="J196" s="99">
        <f t="shared" ref="J196:J242" si="14">H196/I196</f>
        <v>4.2705639698390363E-2</v>
      </c>
    </row>
    <row r="197" spans="1:10" x14ac:dyDescent="0.25">
      <c r="A197" s="78">
        <v>42948</v>
      </c>
      <c r="B197" s="99">
        <f>('1.a'!R202/'1.a'!$W$8)^2</f>
        <v>4.1691461949668254</v>
      </c>
      <c r="C197" s="99">
        <f>('1.a'!S202/'1.a'!$W$8)^2</f>
        <v>0.14076814229422474</v>
      </c>
      <c r="D197" s="99">
        <f>('1.a'!U202/'1.a'!$W$8)^2</f>
        <v>1.51780332661883</v>
      </c>
      <c r="E197" s="99">
        <f>('1.a'!V202/'1.a'!$W$8)^2</f>
        <v>8.3714504792755995E-2</v>
      </c>
      <c r="G197" s="99">
        <f t="shared" si="12"/>
        <v>5.9114321686726363</v>
      </c>
      <c r="H197" s="99">
        <f t="shared" si="13"/>
        <v>0.16916374432907377</v>
      </c>
      <c r="I197" s="99">
        <f t="shared" ref="I197:I242" si="15">COUNTIF(B197:E197,"&gt;0")</f>
        <v>4</v>
      </c>
      <c r="J197" s="99">
        <f t="shared" si="14"/>
        <v>4.2290936082268443E-2</v>
      </c>
    </row>
    <row r="198" spans="1:10" x14ac:dyDescent="0.25">
      <c r="A198" s="78">
        <v>42979</v>
      </c>
      <c r="B198" s="99">
        <f>('1.a'!R203/'1.a'!$W$8)^2</f>
        <v>3.7432699368952318</v>
      </c>
      <c r="C198" s="99">
        <f>('1.a'!S203/'1.a'!$W$8)^2</f>
        <v>0.16203574332599771</v>
      </c>
      <c r="D198" s="99">
        <f>('1.a'!U203/'1.a'!$W$8)^2</f>
        <v>1.4442946933120813</v>
      </c>
      <c r="E198" s="99">
        <f>('1.a'!V203/'1.a'!$W$8)^2</f>
        <v>9.2083445740104838E-2</v>
      </c>
      <c r="G198" s="99">
        <f t="shared" si="12"/>
        <v>5.4416838192734156</v>
      </c>
      <c r="H198" s="99">
        <f t="shared" si="13"/>
        <v>0.18376664892917685</v>
      </c>
      <c r="I198" s="99">
        <f t="shared" si="15"/>
        <v>4</v>
      </c>
      <c r="J198" s="99">
        <f t="shared" si="14"/>
        <v>4.5941662232294213E-2</v>
      </c>
    </row>
    <row r="199" spans="1:10" x14ac:dyDescent="0.25">
      <c r="A199" s="78">
        <v>43009</v>
      </c>
      <c r="B199" s="99">
        <f>('1.a'!R204/'1.a'!$W$8)^2</f>
        <v>3.2817830119395075</v>
      </c>
      <c r="C199" s="99">
        <f>('1.a'!S204/'1.a'!$W$8)^2</f>
        <v>0.17049795964480469</v>
      </c>
      <c r="D199" s="99">
        <f>('1.a'!U204/'1.a'!$W$8)^2</f>
        <v>1.537321653380179</v>
      </c>
      <c r="E199" s="99">
        <f>('1.a'!V204/'1.a'!$W$8)^2</f>
        <v>0.11045727370420856</v>
      </c>
      <c r="G199" s="99">
        <f t="shared" si="12"/>
        <v>5.1000598986687002</v>
      </c>
      <c r="H199" s="99">
        <f t="shared" si="13"/>
        <v>0.19607612849038031</v>
      </c>
      <c r="I199" s="99">
        <f t="shared" si="15"/>
        <v>4</v>
      </c>
      <c r="J199" s="99">
        <f t="shared" si="14"/>
        <v>4.9019032122595077E-2</v>
      </c>
    </row>
    <row r="200" spans="1:10" x14ac:dyDescent="0.25">
      <c r="A200" s="78">
        <v>43040</v>
      </c>
      <c r="B200" s="99">
        <f>('1.a'!R205/'1.a'!$W$8)^2</f>
        <v>3.5924568355596715</v>
      </c>
      <c r="C200" s="99">
        <f>('1.a'!S205/'1.a'!$W$8)^2</f>
        <v>0.17240766598926441</v>
      </c>
      <c r="D200" s="99">
        <f>('1.a'!U205/'1.a'!$W$8)^2</f>
        <v>1.5810156504508639</v>
      </c>
      <c r="E200" s="99">
        <f>('1.a'!V205/'1.a'!$W$8)^2</f>
        <v>0.11904462506312857</v>
      </c>
      <c r="G200" s="99">
        <f t="shared" ref="G200:G242" si="16">SUM(B200:E200)</f>
        <v>5.4649247770629286</v>
      </c>
      <c r="H200" s="99">
        <f t="shared" si="13"/>
        <v>0.1829851353484577</v>
      </c>
      <c r="I200" s="99">
        <f t="shared" si="15"/>
        <v>4</v>
      </c>
      <c r="J200" s="99">
        <f t="shared" si="14"/>
        <v>4.5746283837114425E-2</v>
      </c>
    </row>
    <row r="201" spans="1:10" x14ac:dyDescent="0.25">
      <c r="A201" s="78">
        <v>43070</v>
      </c>
      <c r="B201" s="99">
        <f>('1.a'!R206/'1.a'!$W$8)^2</f>
        <v>4.0889134765848274</v>
      </c>
      <c r="C201" s="99">
        <f>('1.a'!S206/'1.a'!$W$8)^2</f>
        <v>0.20257124373174093</v>
      </c>
      <c r="D201" s="99">
        <f>('1.a'!U206/'1.a'!$W$8)^2</f>
        <v>1.7653273955669879</v>
      </c>
      <c r="E201" s="99">
        <f>('1.a'!V206/'1.a'!$W$8)^2</f>
        <v>0.12157363890109951</v>
      </c>
      <c r="G201" s="99">
        <f t="shared" si="16"/>
        <v>6.1783857547846566</v>
      </c>
      <c r="H201" s="99">
        <f t="shared" si="13"/>
        <v>0.16185457491474717</v>
      </c>
      <c r="I201" s="99">
        <f t="shared" si="15"/>
        <v>4</v>
      </c>
      <c r="J201" s="99">
        <f t="shared" si="14"/>
        <v>4.0463643728686792E-2</v>
      </c>
    </row>
    <row r="202" spans="1:10" x14ac:dyDescent="0.25">
      <c r="A202" s="78">
        <v>43101</v>
      </c>
      <c r="B202" s="99">
        <f>('1.a'!R207/'1.a'!$W$8)^2</f>
        <v>4.610984903675547</v>
      </c>
      <c r="C202" s="99">
        <f>('1.a'!S207/'1.a'!$W$8)^2</f>
        <v>0.2176067538356041</v>
      </c>
      <c r="D202" s="99">
        <f>('1.a'!U207/'1.a'!$W$8)^2</f>
        <v>2.0660904798081581</v>
      </c>
      <c r="E202" s="99">
        <f>('1.a'!V207/'1.a'!$W$8)^2</f>
        <v>0.14149090030350572</v>
      </c>
      <c r="G202" s="99">
        <f t="shared" si="16"/>
        <v>7.0361730376228149</v>
      </c>
      <c r="H202" s="99">
        <f t="shared" si="13"/>
        <v>0.14212271282314171</v>
      </c>
      <c r="I202" s="99">
        <f t="shared" si="15"/>
        <v>4</v>
      </c>
      <c r="J202" s="99">
        <f t="shared" si="14"/>
        <v>3.5530678205785426E-2</v>
      </c>
    </row>
    <row r="203" spans="1:10" x14ac:dyDescent="0.25">
      <c r="A203" s="78">
        <v>43132</v>
      </c>
      <c r="B203" s="99">
        <f>('1.a'!R208/'1.a'!$W$8)^2</f>
        <v>3.3689429396316357</v>
      </c>
      <c r="C203" s="99">
        <f>('1.a'!S208/'1.a'!$W$8)^2</f>
        <v>0.21061408946390309</v>
      </c>
      <c r="D203" s="99">
        <f>('1.a'!U208/'1.a'!$W$8)^2</f>
        <v>1.9693418592026768</v>
      </c>
      <c r="E203" s="99">
        <f>('1.a'!V208/'1.a'!$W$8)^2</f>
        <v>0.14304072624643865</v>
      </c>
      <c r="G203" s="99">
        <f t="shared" si="16"/>
        <v>5.6919396145446548</v>
      </c>
      <c r="H203" s="99">
        <f t="shared" si="13"/>
        <v>0.17568703600521213</v>
      </c>
      <c r="I203" s="99">
        <f t="shared" si="15"/>
        <v>4</v>
      </c>
      <c r="J203" s="99">
        <f t="shared" si="14"/>
        <v>4.3921759001303032E-2</v>
      </c>
    </row>
    <row r="204" spans="1:10" x14ac:dyDescent="0.25">
      <c r="A204" s="78">
        <v>43160</v>
      </c>
      <c r="B204" s="99">
        <f>('1.a'!R209/'1.a'!$W$8)^2</f>
        <v>3.0000342250710932</v>
      </c>
      <c r="C204" s="99">
        <f>('1.a'!S209/'1.a'!$W$8)^2</f>
        <v>0.19724496603447561</v>
      </c>
      <c r="D204" s="99">
        <f>('1.a'!U209/'1.a'!$W$8)^2</f>
        <v>1.7363601384903338</v>
      </c>
      <c r="E204" s="99">
        <f>('1.a'!V209/'1.a'!$W$8)^2</f>
        <v>0.13538320214030877</v>
      </c>
      <c r="G204" s="99">
        <f t="shared" si="16"/>
        <v>5.069022531736211</v>
      </c>
      <c r="H204" s="99">
        <f t="shared" si="13"/>
        <v>0.19727669264422978</v>
      </c>
      <c r="I204" s="99">
        <f t="shared" si="15"/>
        <v>4</v>
      </c>
      <c r="J204" s="99">
        <f t="shared" si="14"/>
        <v>4.9319173161057446E-2</v>
      </c>
    </row>
    <row r="205" spans="1:10" x14ac:dyDescent="0.25">
      <c r="A205" s="78">
        <v>43191</v>
      </c>
      <c r="B205" s="99">
        <f>('1.a'!R210/'1.a'!$W$8)^2</f>
        <v>2.5317396119862323</v>
      </c>
      <c r="C205" s="99">
        <f>('1.a'!S210/'1.a'!$W$8)^2</f>
        <v>0.18647972799793586</v>
      </c>
      <c r="D205" s="99">
        <f>('1.a'!U210/'1.a'!$W$8)^2</f>
        <v>1.583389479863877</v>
      </c>
      <c r="E205" s="99">
        <f>('1.a'!V210/'1.a'!$W$8)^2</f>
        <v>0.11419469665761092</v>
      </c>
      <c r="G205" s="99">
        <f t="shared" si="16"/>
        <v>4.4158035165056564</v>
      </c>
      <c r="H205" s="99">
        <f t="shared" si="13"/>
        <v>0.22645935134163914</v>
      </c>
      <c r="I205" s="99">
        <f t="shared" si="15"/>
        <v>4</v>
      </c>
      <c r="J205" s="99">
        <f t="shared" si="14"/>
        <v>5.6614837835409784E-2</v>
      </c>
    </row>
    <row r="206" spans="1:10" x14ac:dyDescent="0.25">
      <c r="A206" s="78">
        <v>43221</v>
      </c>
      <c r="B206" s="99">
        <f>('1.a'!R211/'1.a'!$W$8)^2</f>
        <v>2.5265400082341136</v>
      </c>
      <c r="C206" s="99">
        <f>('1.a'!S211/'1.a'!$W$8)^2</f>
        <v>0.21218846933678065</v>
      </c>
      <c r="D206" s="99">
        <f>('1.a'!U211/'1.a'!$W$8)^2</f>
        <v>1.7088677767375908</v>
      </c>
      <c r="E206" s="99">
        <f>('1.a'!V211/'1.a'!$W$8)^2</f>
        <v>0.11752936842863482</v>
      </c>
      <c r="G206" s="99">
        <f t="shared" si="16"/>
        <v>4.5651256227371197</v>
      </c>
      <c r="H206" s="99">
        <f t="shared" si="13"/>
        <v>0.21905202236262414</v>
      </c>
      <c r="I206" s="99">
        <f t="shared" si="15"/>
        <v>4</v>
      </c>
      <c r="J206" s="99">
        <f t="shared" si="14"/>
        <v>5.4763005590656035E-2</v>
      </c>
    </row>
    <row r="207" spans="1:10" x14ac:dyDescent="0.25">
      <c r="A207" s="78">
        <v>43252</v>
      </c>
      <c r="B207" s="99">
        <f>('1.a'!R212/'1.a'!$W$8)^2</f>
        <v>2.7976049758517054</v>
      </c>
      <c r="C207" s="99">
        <f>('1.a'!S212/'1.a'!$W$8)^2</f>
        <v>0.20488006077346724</v>
      </c>
      <c r="D207" s="99">
        <f>('1.a'!U212/'1.a'!$W$8)^2</f>
        <v>1.7340237446710804</v>
      </c>
      <c r="E207" s="99">
        <f>('1.a'!V212/'1.a'!$W$8)^2</f>
        <v>0.11105346840902922</v>
      </c>
      <c r="G207" s="99">
        <f t="shared" si="16"/>
        <v>4.8475622497052822</v>
      </c>
      <c r="H207" s="99">
        <f t="shared" si="13"/>
        <v>0.20628925395662473</v>
      </c>
      <c r="I207" s="99">
        <f t="shared" si="15"/>
        <v>4</v>
      </c>
      <c r="J207" s="99">
        <f t="shared" si="14"/>
        <v>5.1572313489156182E-2</v>
      </c>
    </row>
    <row r="208" spans="1:10" x14ac:dyDescent="0.25">
      <c r="A208" s="78">
        <v>43282</v>
      </c>
      <c r="B208" s="99">
        <f>('1.a'!R213/'1.a'!$W$8)^2</f>
        <v>3.3270127161177196</v>
      </c>
      <c r="C208" s="99">
        <f>('1.a'!S213/'1.a'!$W$8)^2</f>
        <v>0.22391198962215611</v>
      </c>
      <c r="D208" s="99">
        <f>('1.a'!U213/'1.a'!$W$8)^2</f>
        <v>2.0438194015961741</v>
      </c>
      <c r="E208" s="99">
        <f>('1.a'!V213/'1.a'!$W$8)^2</f>
        <v>0.119878521608836</v>
      </c>
      <c r="G208" s="99">
        <f t="shared" si="16"/>
        <v>5.7146226289448858</v>
      </c>
      <c r="H208" s="99">
        <f t="shared" si="13"/>
        <v>0.17498968259687764</v>
      </c>
      <c r="I208" s="99">
        <f t="shared" si="15"/>
        <v>4</v>
      </c>
      <c r="J208" s="99">
        <f t="shared" si="14"/>
        <v>4.374742064921941E-2</v>
      </c>
    </row>
    <row r="209" spans="1:10" x14ac:dyDescent="0.25">
      <c r="A209" s="78">
        <v>43313</v>
      </c>
      <c r="B209" s="99">
        <f>('1.a'!R214/'1.a'!$W$8)^2</f>
        <v>3.5973866197509703</v>
      </c>
      <c r="C209" s="99">
        <f>('1.a'!S214/'1.a'!$W$8)^2</f>
        <v>0.25233147717196985</v>
      </c>
      <c r="D209" s="99">
        <f>('1.a'!U214/'1.a'!$W$8)^2</f>
        <v>1.9239693762434804</v>
      </c>
      <c r="E209" s="99">
        <f>('1.a'!V214/'1.a'!$W$8)^2</f>
        <v>0.11508466353995417</v>
      </c>
      <c r="G209" s="99">
        <f t="shared" si="16"/>
        <v>5.8887721367063746</v>
      </c>
      <c r="H209" s="99">
        <f t="shared" si="13"/>
        <v>0.16981468747393341</v>
      </c>
      <c r="I209" s="99">
        <f t="shared" si="15"/>
        <v>4</v>
      </c>
      <c r="J209" s="99">
        <f t="shared" si="14"/>
        <v>4.2453671868483353E-2</v>
      </c>
    </row>
    <row r="210" spans="1:10" x14ac:dyDescent="0.25">
      <c r="A210" s="78">
        <v>43344</v>
      </c>
      <c r="B210" s="99">
        <f>('1.a'!R215/'1.a'!$W$8)^2</f>
        <v>3.2966318484662276</v>
      </c>
      <c r="C210" s="99">
        <f>('1.a'!S215/'1.a'!$W$8)^2</f>
        <v>0.25469336939294596</v>
      </c>
      <c r="D210" s="99">
        <f>('1.a'!U215/'1.a'!$W$8)^2</f>
        <v>2.1914440492022478</v>
      </c>
      <c r="E210" s="99">
        <f>('1.a'!V215/'1.a'!$W$8)^2</f>
        <v>0.10688055918563986</v>
      </c>
      <c r="G210" s="99">
        <f t="shared" si="16"/>
        <v>5.8496498262470604</v>
      </c>
      <c r="H210" s="99">
        <f t="shared" si="13"/>
        <v>0.17095040381956786</v>
      </c>
      <c r="I210" s="99">
        <f t="shared" si="15"/>
        <v>4</v>
      </c>
      <c r="J210" s="99">
        <f t="shared" si="14"/>
        <v>4.2737600954891965E-2</v>
      </c>
    </row>
    <row r="211" spans="1:10" x14ac:dyDescent="0.25">
      <c r="A211" s="78">
        <v>43374</v>
      </c>
      <c r="B211" s="99">
        <f>('1.a'!R216/'1.a'!$W$8)^2</f>
        <v>3.8245439946094222</v>
      </c>
      <c r="C211" s="99">
        <f>('1.a'!S216/'1.a'!$W$8)^2</f>
        <v>0.200110758518982</v>
      </c>
      <c r="D211" s="99">
        <f>('1.a'!U216/'1.a'!$W$8)^2</f>
        <v>1.7296850270174287</v>
      </c>
      <c r="E211" s="99">
        <f>('1.a'!V216/'1.a'!$W$8)^2</f>
        <v>7.8631680723679626E-2</v>
      </c>
      <c r="G211" s="99">
        <f t="shared" si="16"/>
        <v>5.832971460869512</v>
      </c>
      <c r="H211" s="99">
        <f t="shared" si="13"/>
        <v>0.1714392067076789</v>
      </c>
      <c r="I211" s="99">
        <f t="shared" si="15"/>
        <v>4</v>
      </c>
      <c r="J211" s="99">
        <f t="shared" si="14"/>
        <v>4.2859801676919725E-2</v>
      </c>
    </row>
    <row r="212" spans="1:10" x14ac:dyDescent="0.25">
      <c r="A212" s="78">
        <v>43405</v>
      </c>
      <c r="B212" s="99">
        <f>('1.a'!R217/'1.a'!$W$8)^2</f>
        <v>4.044165762060957</v>
      </c>
      <c r="C212" s="99">
        <f>('1.a'!S217/'1.a'!$W$8)^2</f>
        <v>0.19799385115118215</v>
      </c>
      <c r="D212" s="99">
        <f>('1.a'!U217/'1.a'!$W$8)^2</f>
        <v>1.6643076226674374</v>
      </c>
      <c r="E212" s="99">
        <f>('1.a'!V217/'1.a'!$W$8)^2</f>
        <v>8.1811802461311922E-2</v>
      </c>
      <c r="G212" s="99">
        <f t="shared" si="16"/>
        <v>5.9882790383408881</v>
      </c>
      <c r="H212" s="99">
        <f t="shared" si="13"/>
        <v>0.16699288620275449</v>
      </c>
      <c r="I212" s="99">
        <f t="shared" si="15"/>
        <v>4</v>
      </c>
      <c r="J212" s="99">
        <f t="shared" si="14"/>
        <v>4.1748221550688622E-2</v>
      </c>
    </row>
    <row r="213" spans="1:10" x14ac:dyDescent="0.25">
      <c r="A213" s="78">
        <v>43435</v>
      </c>
      <c r="B213" s="99">
        <f>('1.a'!R218/'1.a'!$W$8)^2</f>
        <v>3.0811381034315315</v>
      </c>
      <c r="C213" s="99">
        <f>('1.a'!S218/'1.a'!$W$8)^2</f>
        <v>0.15732596130304619</v>
      </c>
      <c r="D213" s="99">
        <f>('1.a'!U218/'1.a'!$W$8)^2</f>
        <v>1.285751732863063</v>
      </c>
      <c r="E213" s="99">
        <f>('1.a'!V218/'1.a'!$W$8)^2</f>
        <v>8.0013693406386116E-2</v>
      </c>
      <c r="G213" s="99">
        <f t="shared" si="16"/>
        <v>4.6042294910040269</v>
      </c>
      <c r="H213" s="99">
        <f t="shared" si="13"/>
        <v>0.21719160653348185</v>
      </c>
      <c r="I213" s="99">
        <f t="shared" si="15"/>
        <v>4</v>
      </c>
      <c r="J213" s="99">
        <f t="shared" si="14"/>
        <v>5.4297901633370463E-2</v>
      </c>
    </row>
    <row r="214" spans="1:10" x14ac:dyDescent="0.25">
      <c r="A214" s="78">
        <v>43466</v>
      </c>
      <c r="B214" s="99">
        <f>('1.a'!R219/'1.a'!$W$8)^2</f>
        <v>3.5937246446173581</v>
      </c>
      <c r="C214" s="99">
        <f>('1.a'!S219/'1.a'!$W$8)^2</f>
        <v>0.18889009404781348</v>
      </c>
      <c r="D214" s="99">
        <f>('1.a'!U219/'1.a'!$W$8)^2</f>
        <v>1.5808849945992491</v>
      </c>
      <c r="E214" s="99">
        <f>('1.a'!V219/'1.a'!$W$8)^2</f>
        <v>9.1666280116048757E-2</v>
      </c>
      <c r="G214" s="99">
        <f t="shared" si="16"/>
        <v>5.4551660133804694</v>
      </c>
      <c r="H214" s="99">
        <f t="shared" si="13"/>
        <v>0.18331247803406772</v>
      </c>
      <c r="I214" s="99">
        <f t="shared" si="15"/>
        <v>4</v>
      </c>
      <c r="J214" s="99">
        <f t="shared" si="14"/>
        <v>4.582811950851693E-2</v>
      </c>
    </row>
    <row r="215" spans="1:10" x14ac:dyDescent="0.25">
      <c r="A215" s="78">
        <v>43497</v>
      </c>
      <c r="B215" s="99">
        <f>('1.a'!R220/'1.a'!$W$8)^2</f>
        <v>4.0183085714092064</v>
      </c>
      <c r="C215" s="99">
        <f>('1.a'!S220/'1.a'!$W$8)^2</f>
        <v>0.20467101499464835</v>
      </c>
      <c r="D215" s="99">
        <f>('1.a'!U220/'1.a'!$W$8)^2</f>
        <v>1.7909540130414374</v>
      </c>
      <c r="E215" s="99">
        <f>('1.a'!V220/'1.a'!$W$8)^2</f>
        <v>9.4266281607117558E-2</v>
      </c>
      <c r="G215" s="99">
        <f t="shared" si="16"/>
        <v>6.1081998810524096</v>
      </c>
      <c r="H215" s="99">
        <f t="shared" si="13"/>
        <v>0.16371435438810583</v>
      </c>
      <c r="I215" s="99">
        <f t="shared" si="15"/>
        <v>4</v>
      </c>
      <c r="J215" s="99">
        <f t="shared" si="14"/>
        <v>4.0928588597026458E-2</v>
      </c>
    </row>
    <row r="216" spans="1:10" x14ac:dyDescent="0.25">
      <c r="A216" s="78">
        <v>43525</v>
      </c>
      <c r="B216" s="99">
        <f>('1.a'!R221/'1.a'!$W$8)^2</f>
        <v>4.2951707761269198</v>
      </c>
      <c r="C216" s="99">
        <f>('1.a'!S221/'1.a'!$W$8)^2</f>
        <v>0.20958929585718852</v>
      </c>
      <c r="D216" s="99">
        <f>('1.a'!U221/'1.a'!$W$8)^2</f>
        <v>1.9063640007039215</v>
      </c>
      <c r="E216" s="99">
        <f>('1.a'!V221/'1.a'!$W$8)^2</f>
        <v>9.2191350784658774E-2</v>
      </c>
      <c r="G216" s="99">
        <f t="shared" si="16"/>
        <v>6.5033154234726887</v>
      </c>
      <c r="H216" s="99">
        <f t="shared" si="13"/>
        <v>0.15376772228987359</v>
      </c>
      <c r="I216" s="99">
        <f t="shared" si="15"/>
        <v>4</v>
      </c>
      <c r="J216" s="99">
        <f t="shared" si="14"/>
        <v>3.8441930572468398E-2</v>
      </c>
    </row>
    <row r="217" spans="1:10" x14ac:dyDescent="0.25">
      <c r="A217" s="78">
        <v>43556</v>
      </c>
      <c r="B217" s="99">
        <f>('1.a'!R222/'1.a'!$W$8)^2</f>
        <v>5.09180916543355</v>
      </c>
      <c r="C217" s="99">
        <f>('1.a'!S222/'1.a'!$W$8)^2</f>
        <v>0.22530083115067162</v>
      </c>
      <c r="D217" s="99">
        <f>('1.a'!U222/'1.a'!$W$8)^2</f>
        <v>2.3338203052052036</v>
      </c>
      <c r="E217" s="99">
        <f>('1.a'!V222/'1.a'!$W$8)^2</f>
        <v>0.12935255859360897</v>
      </c>
      <c r="G217" s="99">
        <f t="shared" si="16"/>
        <v>7.7802828603830338</v>
      </c>
      <c r="H217" s="99">
        <f t="shared" si="13"/>
        <v>0.12853003135553978</v>
      </c>
      <c r="I217" s="99">
        <f t="shared" si="15"/>
        <v>4</v>
      </c>
      <c r="J217" s="99">
        <f t="shared" si="14"/>
        <v>3.2132507838884945E-2</v>
      </c>
    </row>
    <row r="218" spans="1:10" x14ac:dyDescent="0.25">
      <c r="A218" s="78">
        <v>43586</v>
      </c>
      <c r="B218" s="99">
        <f>('1.a'!R223/'1.a'!$W$8)^2</f>
        <v>4.5645640890928902</v>
      </c>
      <c r="C218" s="99">
        <f>('1.a'!S223/'1.a'!$W$8)^2</f>
        <v>0.1622326863245982</v>
      </c>
      <c r="D218" s="99">
        <f>('1.a'!U223/'1.a'!$W$8)^2</f>
        <v>1.830518751635793</v>
      </c>
      <c r="E218" s="99">
        <f>('1.a'!V223/'1.a'!$W$8)^2</f>
        <v>0.10030873420890075</v>
      </c>
      <c r="G218" s="99">
        <f t="shared" si="16"/>
        <v>6.6576242612621828</v>
      </c>
      <c r="H218" s="99">
        <f t="shared" si="13"/>
        <v>0.15020373045360411</v>
      </c>
      <c r="I218" s="99">
        <f t="shared" si="15"/>
        <v>4</v>
      </c>
      <c r="J218" s="99">
        <f t="shared" si="14"/>
        <v>3.7550932613401027E-2</v>
      </c>
    </row>
    <row r="219" spans="1:10" x14ac:dyDescent="0.25">
      <c r="A219" s="78">
        <v>43617</v>
      </c>
      <c r="B219" s="99">
        <f>('1.a'!R224/'1.a'!$W$8)^2</f>
        <v>4.8540207770248038</v>
      </c>
      <c r="C219" s="99">
        <f>('1.a'!S224/'1.a'!$W$8)^2</f>
        <v>0.20202159407870113</v>
      </c>
      <c r="D219" s="99">
        <f>('1.a'!U224/'1.a'!$W$8)^2</f>
        <v>1.966833166680485</v>
      </c>
      <c r="E219" s="99">
        <f>('1.a'!V224/'1.a'!$W$8)^2</f>
        <v>0.13106443058706288</v>
      </c>
      <c r="G219" s="99">
        <f t="shared" si="16"/>
        <v>7.1539399683710529</v>
      </c>
      <c r="H219" s="99">
        <f t="shared" si="13"/>
        <v>0.139783113140618</v>
      </c>
      <c r="I219" s="99">
        <f t="shared" si="15"/>
        <v>4</v>
      </c>
      <c r="J219" s="99">
        <f t="shared" si="14"/>
        <v>3.4945778285154501E-2</v>
      </c>
    </row>
    <row r="220" spans="1:10" x14ac:dyDescent="0.25">
      <c r="A220" s="78">
        <v>43647</v>
      </c>
      <c r="B220" s="99">
        <f>('1.a'!R225/'1.a'!$W$8)^2</f>
        <v>5.0605276673644095</v>
      </c>
      <c r="C220" s="99">
        <f>('1.a'!S225/'1.a'!$W$8)^2</f>
        <v>0.19103255134516536</v>
      </c>
      <c r="D220" s="99">
        <f>('1.a'!U225/'1.a'!$W$8)^2</f>
        <v>2.0708970069907369</v>
      </c>
      <c r="E220" s="99">
        <f>('1.a'!V225/'1.a'!$W$8)^2</f>
        <v>0.12197734613801189</v>
      </c>
      <c r="G220" s="99">
        <f t="shared" si="16"/>
        <v>7.4444345718383236</v>
      </c>
      <c r="H220" s="99">
        <f t="shared" si="13"/>
        <v>0.13432853635156078</v>
      </c>
      <c r="I220" s="99">
        <f t="shared" si="15"/>
        <v>4</v>
      </c>
      <c r="J220" s="99">
        <f t="shared" si="14"/>
        <v>3.3582134087890195E-2</v>
      </c>
    </row>
    <row r="221" spans="1:10" x14ac:dyDescent="0.25">
      <c r="A221" s="78">
        <v>43678</v>
      </c>
      <c r="B221" s="99">
        <f>('1.a'!R226/'1.a'!$W$8)^2</f>
        <v>5.3719963399755235</v>
      </c>
      <c r="C221" s="99">
        <f>('1.a'!S226/'1.a'!$W$8)^2</f>
        <v>0.16115078347334916</v>
      </c>
      <c r="D221" s="99">
        <f>('1.a'!U226/'1.a'!$W$8)^2</f>
        <v>1.9680419987559079</v>
      </c>
      <c r="E221" s="99">
        <f>('1.a'!V226/'1.a'!$W$8)^2</f>
        <v>0.11888177723928857</v>
      </c>
      <c r="G221" s="99">
        <f t="shared" si="16"/>
        <v>7.6200708994440696</v>
      </c>
      <c r="H221" s="99">
        <f t="shared" si="13"/>
        <v>0.13123237476346264</v>
      </c>
      <c r="I221" s="99">
        <f t="shared" si="15"/>
        <v>4</v>
      </c>
      <c r="J221" s="99">
        <f t="shared" si="14"/>
        <v>3.280809369086566E-2</v>
      </c>
    </row>
    <row r="222" spans="1:10" x14ac:dyDescent="0.25">
      <c r="A222" s="78">
        <v>43709</v>
      </c>
      <c r="B222" s="99">
        <f>('1.a'!R227/'1.a'!$W$8)^2</f>
        <v>5.5728943882483541</v>
      </c>
      <c r="C222" s="99">
        <f>('1.a'!S227/'1.a'!$W$8)^2</f>
        <v>0.20639498407556489</v>
      </c>
      <c r="D222" s="99">
        <f>('1.a'!U227/'1.a'!$W$8)^2</f>
        <v>2.1882128217347274</v>
      </c>
      <c r="E222" s="99">
        <f>('1.a'!V227/'1.a'!$W$8)^2</f>
        <v>0.12531112896250571</v>
      </c>
      <c r="G222" s="99">
        <f t="shared" si="16"/>
        <v>8.0928133230211525</v>
      </c>
      <c r="H222" s="99">
        <f t="shared" si="13"/>
        <v>0.12356642370031674</v>
      </c>
      <c r="I222" s="99">
        <f t="shared" si="15"/>
        <v>4</v>
      </c>
      <c r="J222" s="99">
        <f t="shared" si="14"/>
        <v>3.0891605925079186E-2</v>
      </c>
    </row>
    <row r="223" spans="1:10" x14ac:dyDescent="0.25">
      <c r="A223" s="78">
        <v>43739</v>
      </c>
      <c r="B223" s="99">
        <f>('1.a'!R228/'1.a'!$W$8)^2</f>
        <v>5.5087947483465509</v>
      </c>
      <c r="C223" s="99">
        <f>('1.a'!S228/'1.a'!$W$8)^2</f>
        <v>0.22720694453208448</v>
      </c>
      <c r="D223" s="99">
        <f>('1.a'!U228/'1.a'!$W$8)^2</f>
        <v>2.4203873259146174</v>
      </c>
      <c r="E223" s="99">
        <f>('1.a'!V228/'1.a'!$W$8)^2</f>
        <v>0.11560866067848326</v>
      </c>
      <c r="G223" s="99">
        <f t="shared" si="16"/>
        <v>8.2719976794717347</v>
      </c>
      <c r="H223" s="99">
        <f t="shared" si="13"/>
        <v>0.12088978246230141</v>
      </c>
      <c r="I223" s="99">
        <f t="shared" si="15"/>
        <v>4</v>
      </c>
      <c r="J223" s="99">
        <f t="shared" si="14"/>
        <v>3.0222445615575352E-2</v>
      </c>
    </row>
    <row r="224" spans="1:10" x14ac:dyDescent="0.25">
      <c r="A224" s="78">
        <v>43770</v>
      </c>
      <c r="B224" s="99">
        <f>('1.a'!R229/'1.a'!$W$8)^2</f>
        <v>5.3954802865592137</v>
      </c>
      <c r="C224" s="99">
        <f>('1.a'!S229/'1.a'!$W$8)^2</f>
        <v>0.2518748465814904</v>
      </c>
      <c r="D224" s="99">
        <f>('1.a'!U229/'1.a'!$W$8)^2</f>
        <v>2.5835293775726353</v>
      </c>
      <c r="E224" s="99">
        <f>('1.a'!V229/'1.a'!$W$8)^2</f>
        <v>0.12405016947927558</v>
      </c>
      <c r="G224" s="99">
        <f t="shared" si="16"/>
        <v>8.3549346801926152</v>
      </c>
      <c r="H224" s="99">
        <f t="shared" si="13"/>
        <v>0.11968974483675388</v>
      </c>
      <c r="I224" s="99">
        <f t="shared" si="15"/>
        <v>4</v>
      </c>
      <c r="J224" s="99">
        <f t="shared" si="14"/>
        <v>2.9922436209188469E-2</v>
      </c>
    </row>
    <row r="225" spans="1:10" x14ac:dyDescent="0.25">
      <c r="A225" s="78">
        <v>43800</v>
      </c>
      <c r="B225" s="99">
        <f>('1.a'!R230/'1.a'!$W$8)^2</f>
        <v>5.5977645359794623</v>
      </c>
      <c r="C225" s="99">
        <f>('1.a'!S230/'1.a'!$W$8)^2</f>
        <v>0.27219638577997252</v>
      </c>
      <c r="D225" s="99">
        <f>('1.a'!U230/'1.a'!$W$8)^2</f>
        <v>2.6595237618025993</v>
      </c>
      <c r="E225" s="99">
        <f>('1.a'!V230/'1.a'!$W$8)^2</f>
        <v>0.13390588856166505</v>
      </c>
      <c r="G225" s="99">
        <f t="shared" si="16"/>
        <v>8.6633905721236992</v>
      </c>
      <c r="H225" s="99">
        <f t="shared" si="13"/>
        <v>0.11542824852174073</v>
      </c>
      <c r="I225" s="99">
        <f t="shared" si="15"/>
        <v>4</v>
      </c>
      <c r="J225" s="99">
        <f t="shared" si="14"/>
        <v>2.8857062130435183E-2</v>
      </c>
    </row>
    <row r="226" spans="1:10" x14ac:dyDescent="0.25">
      <c r="A226" s="78">
        <v>43831</v>
      </c>
      <c r="B226" s="99">
        <f>('1.a'!R231/'1.a'!$W$8)^2</f>
        <v>5.1633917649516432</v>
      </c>
      <c r="C226" s="99">
        <f>('1.a'!S231/'1.a'!$W$8)^2</f>
        <v>0.24014781849125869</v>
      </c>
      <c r="D226" s="99">
        <f>('1.a'!U231/'1.a'!$W$8)^2</f>
        <v>2.675174410357962</v>
      </c>
      <c r="E226" s="99">
        <f>('1.a'!V231/'1.a'!$W$8)^2</f>
        <v>0.12387383061820822</v>
      </c>
      <c r="G226" s="99">
        <f t="shared" si="16"/>
        <v>8.2025878244190729</v>
      </c>
      <c r="H226" s="99">
        <f t="shared" si="13"/>
        <v>0.12191274527082828</v>
      </c>
      <c r="I226" s="99">
        <f t="shared" si="15"/>
        <v>4</v>
      </c>
      <c r="J226" s="99">
        <f t="shared" si="14"/>
        <v>3.047818631770707E-2</v>
      </c>
    </row>
    <row r="227" spans="1:10" x14ac:dyDescent="0.25">
      <c r="A227" s="78">
        <v>43862</v>
      </c>
      <c r="B227" s="99">
        <f>('1.a'!R232/'1.a'!$W$8)^2</f>
        <v>4.5674002287922271</v>
      </c>
      <c r="C227" s="99">
        <f>('1.a'!S232/'1.a'!$W$8)^2</f>
        <v>0.1923713511510077</v>
      </c>
      <c r="D227" s="99">
        <f>('1.a'!U232/'1.a'!$W$8)^2</f>
        <v>2.0222373741675392</v>
      </c>
      <c r="E227" s="99">
        <f>('1.a'!V232/'1.a'!$W$8)^2</f>
        <v>0.10011539878765591</v>
      </c>
      <c r="G227" s="99">
        <f t="shared" si="16"/>
        <v>6.8821243528984297</v>
      </c>
      <c r="H227" s="99">
        <f t="shared" si="13"/>
        <v>0.14530397137896042</v>
      </c>
      <c r="I227" s="99">
        <f t="shared" si="15"/>
        <v>4</v>
      </c>
      <c r="J227" s="99">
        <f t="shared" si="14"/>
        <v>3.6325992844740106E-2</v>
      </c>
    </row>
    <row r="228" spans="1:10" x14ac:dyDescent="0.25">
      <c r="A228" s="78">
        <v>43891</v>
      </c>
      <c r="B228" s="99">
        <f>('1.a'!R233/'1.a'!$W$8)^2</f>
        <v>3.3027322505498549</v>
      </c>
      <c r="C228" s="99">
        <f>('1.a'!S233/'1.a'!$W$8)^2</f>
        <v>0.1076945579457077</v>
      </c>
      <c r="D228" s="99">
        <f>('1.a'!U233/'1.a'!$W$8)^2</f>
        <v>1.0652111825558852</v>
      </c>
      <c r="E228" s="99">
        <f>('1.a'!V233/'1.a'!$W$8)^2</f>
        <v>5.8398377167814174E-2</v>
      </c>
      <c r="G228" s="99">
        <f t="shared" si="16"/>
        <v>4.5340363682192617</v>
      </c>
      <c r="H228" s="99">
        <f t="shared" si="13"/>
        <v>0.22055403150476913</v>
      </c>
      <c r="I228" s="99">
        <f t="shared" si="15"/>
        <v>4</v>
      </c>
      <c r="J228" s="99">
        <f t="shared" si="14"/>
        <v>5.5138507876192282E-2</v>
      </c>
    </row>
    <row r="229" spans="1:10" x14ac:dyDescent="0.25">
      <c r="A229" s="78">
        <v>43922</v>
      </c>
      <c r="B229" s="99">
        <f>('1.a'!R234/'1.a'!$W$8)^2</f>
        <v>4.008459246542083</v>
      </c>
      <c r="C229" s="99">
        <f>('1.a'!S234/'1.a'!$W$8)^2</f>
        <v>0.15426755909140846</v>
      </c>
      <c r="D229" s="99">
        <f>('1.a'!U234/'1.a'!$W$8)^2</f>
        <v>1.269602511183533</v>
      </c>
      <c r="E229" s="99">
        <f>('1.a'!V234/'1.a'!$W$8)^2</f>
        <v>7.9450624043079898E-2</v>
      </c>
      <c r="G229" s="99">
        <f t="shared" si="16"/>
        <v>5.5117799408601043</v>
      </c>
      <c r="H229" s="99">
        <f t="shared" si="13"/>
        <v>0.1814295945646828</v>
      </c>
      <c r="I229" s="99">
        <f t="shared" si="15"/>
        <v>4</v>
      </c>
      <c r="J229" s="99">
        <f t="shared" si="14"/>
        <v>4.53573986411707E-2</v>
      </c>
    </row>
    <row r="230" spans="1:10" x14ac:dyDescent="0.25">
      <c r="A230" s="78">
        <v>43952</v>
      </c>
      <c r="B230" s="99">
        <f>('1.a'!R235/'1.a'!$W$8)^2</f>
        <v>4.4391446274867628</v>
      </c>
      <c r="C230" s="99">
        <f>('1.a'!S235/'1.a'!$W$8)^2</f>
        <v>0.17660878931063298</v>
      </c>
      <c r="D230" s="99">
        <f>('1.a'!U235/'1.a'!$W$8)^2</f>
        <v>1.2582661320430846</v>
      </c>
      <c r="E230" s="99">
        <f>('1.a'!V235/'1.a'!$W$8)^2</f>
        <v>9.7194610889316732E-2</v>
      </c>
      <c r="G230" s="99">
        <f t="shared" si="16"/>
        <v>5.9712141597297972</v>
      </c>
      <c r="H230" s="99">
        <f t="shared" si="13"/>
        <v>0.16747012805939135</v>
      </c>
      <c r="I230" s="99">
        <f t="shared" si="15"/>
        <v>4</v>
      </c>
      <c r="J230" s="99">
        <f t="shared" si="14"/>
        <v>4.1867532014847837E-2</v>
      </c>
    </row>
    <row r="231" spans="1:10" x14ac:dyDescent="0.25">
      <c r="A231" s="78">
        <v>43983</v>
      </c>
      <c r="B231" s="99">
        <f>('1.a'!R236/'1.a'!$W$8)^2</f>
        <v>4.3012304183298475</v>
      </c>
      <c r="C231" s="99">
        <f>('1.a'!S236/'1.a'!$W$8)^2</f>
        <v>0.18607152968520418</v>
      </c>
      <c r="D231" s="99">
        <f>('1.a'!U236/'1.a'!$W$8)^2</f>
        <v>1.1681191904585764</v>
      </c>
      <c r="E231" s="99">
        <f>('1.a'!V236/'1.a'!$W$8)^2</f>
        <v>9.912452253543208E-2</v>
      </c>
      <c r="G231" s="99">
        <f t="shared" si="16"/>
        <v>5.7545456610090602</v>
      </c>
      <c r="H231" s="99">
        <f t="shared" si="13"/>
        <v>0.17377566517121873</v>
      </c>
      <c r="I231" s="99">
        <f t="shared" si="15"/>
        <v>4</v>
      </c>
      <c r="J231" s="99">
        <f t="shared" si="14"/>
        <v>4.3443916292804682E-2</v>
      </c>
    </row>
    <row r="232" spans="1:10" x14ac:dyDescent="0.25">
      <c r="A232" s="78">
        <v>44013</v>
      </c>
      <c r="B232" s="99">
        <f>('1.a'!R237/'1.a'!$W$8)^2</f>
        <v>5.2473744950096473</v>
      </c>
      <c r="C232" s="99">
        <f>('1.a'!S237/'1.a'!$W$8)^2</f>
        <v>0.1859515316350368</v>
      </c>
      <c r="D232" s="99">
        <f>('1.a'!U237/'1.a'!$W$8)^2</f>
        <v>0.98833329035387996</v>
      </c>
      <c r="E232" s="99">
        <f>('1.a'!V237/'1.a'!$W$8)^2</f>
        <v>0.11824860109050532</v>
      </c>
      <c r="G232" s="99">
        <f t="shared" si="16"/>
        <v>6.53990791808907</v>
      </c>
      <c r="H232" s="99">
        <f t="shared" si="13"/>
        <v>0.15290735168213121</v>
      </c>
      <c r="I232" s="99">
        <f t="shared" si="15"/>
        <v>4</v>
      </c>
      <c r="J232" s="99">
        <f t="shared" si="14"/>
        <v>3.8226837920532802E-2</v>
      </c>
    </row>
    <row r="233" spans="1:10" x14ac:dyDescent="0.25">
      <c r="A233" s="78">
        <v>44044</v>
      </c>
      <c r="B233" s="99">
        <f>('1.a'!R238/'1.a'!$W$8)^2</f>
        <v>5.751809637035727</v>
      </c>
      <c r="C233" s="99">
        <f>('1.a'!S238/'1.a'!$W$8)^2</f>
        <v>0.23338392880168743</v>
      </c>
      <c r="D233" s="99">
        <f>('1.a'!U238/'1.a'!$W$8)^2</f>
        <v>1.1447309142445099</v>
      </c>
      <c r="E233" s="99">
        <f>('1.a'!V238/'1.a'!$W$8)^2</f>
        <v>0.13908727287324554</v>
      </c>
      <c r="G233" s="99">
        <f t="shared" si="16"/>
        <v>7.2690117529551692</v>
      </c>
      <c r="H233" s="99">
        <f t="shared" si="13"/>
        <v>0.13757028245186928</v>
      </c>
      <c r="I233" s="99">
        <f t="shared" si="15"/>
        <v>4</v>
      </c>
      <c r="J233" s="99">
        <f t="shared" si="14"/>
        <v>3.439257061296732E-2</v>
      </c>
    </row>
    <row r="234" spans="1:10" x14ac:dyDescent="0.25">
      <c r="A234" s="78">
        <v>44075</v>
      </c>
      <c r="B234" s="99">
        <f>('1.a'!R239/'1.a'!$W$8)^2</f>
        <v>6.1300751733131307</v>
      </c>
      <c r="C234" s="99">
        <f>('1.a'!S239/'1.a'!$W$8)^2</f>
        <v>0.21084211082069054</v>
      </c>
      <c r="D234" s="99">
        <f>('1.a'!U239/'1.a'!$W$8)^2</f>
        <v>1.033772003801704</v>
      </c>
      <c r="E234" s="99">
        <f>('1.a'!V239/'1.a'!$W$8)^2</f>
        <v>0.14385218629756188</v>
      </c>
      <c r="G234" s="99">
        <f t="shared" si="16"/>
        <v>7.5185414742330874</v>
      </c>
      <c r="H234" s="99">
        <f t="shared" si="13"/>
        <v>0.1330045200158988</v>
      </c>
      <c r="I234" s="99">
        <f t="shared" si="15"/>
        <v>4</v>
      </c>
      <c r="J234" s="99">
        <f t="shared" si="14"/>
        <v>3.3251130003974699E-2</v>
      </c>
    </row>
    <row r="235" spans="1:10" x14ac:dyDescent="0.25">
      <c r="A235" s="78">
        <v>44105</v>
      </c>
      <c r="B235" s="99">
        <f>('1.a'!R240/'1.a'!$W$8)^2</f>
        <v>5.1109590847075177</v>
      </c>
      <c r="C235" s="99">
        <f>('1.a'!S240/'1.a'!$W$8)^2</f>
        <v>0.20585571853160323</v>
      </c>
      <c r="D235" s="99">
        <f>('1.a'!U240/'1.a'!$W$8)^2</f>
        <v>0.92130741327602994</v>
      </c>
      <c r="E235" s="99">
        <f>('1.a'!V240/'1.a'!$W$8)^2</f>
        <v>0.14133184989687117</v>
      </c>
      <c r="G235" s="99">
        <f t="shared" si="16"/>
        <v>6.3794540664120216</v>
      </c>
      <c r="H235" s="99">
        <f t="shared" si="13"/>
        <v>0.15675322521170329</v>
      </c>
      <c r="I235" s="99">
        <f t="shared" si="15"/>
        <v>4</v>
      </c>
      <c r="J235" s="99">
        <f t="shared" si="14"/>
        <v>3.9188306302925822E-2</v>
      </c>
    </row>
    <row r="236" spans="1:10" x14ac:dyDescent="0.25">
      <c r="A236" s="78">
        <v>44136</v>
      </c>
      <c r="B236" s="99">
        <f>('1.a'!R241/'1.a'!$W$8)^2</f>
        <v>7.3034117081285341</v>
      </c>
      <c r="C236" s="99">
        <f>('1.a'!S241/'1.a'!$W$8)^2</f>
        <v>0.28939802208445925</v>
      </c>
      <c r="D236" s="99">
        <f>('1.a'!U241/'1.a'!$W$8)^2</f>
        <v>1.6060744423190552</v>
      </c>
      <c r="E236" s="99">
        <f>('1.a'!V241/'1.a'!$W$8)^2</f>
        <v>0.19559281522611024</v>
      </c>
      <c r="G236" s="99">
        <f t="shared" si="16"/>
        <v>9.3944769877581589</v>
      </c>
      <c r="H236" s="99">
        <f t="shared" si="13"/>
        <v>0.10644552126777139</v>
      </c>
      <c r="I236" s="99">
        <f t="shared" si="15"/>
        <v>4</v>
      </c>
      <c r="J236" s="99">
        <f t="shared" si="14"/>
        <v>2.6611380316942847E-2</v>
      </c>
    </row>
    <row r="237" spans="1:10" x14ac:dyDescent="0.25">
      <c r="A237" s="78">
        <v>44166</v>
      </c>
      <c r="B237" s="99">
        <f>('1.a'!R242/'1.a'!$W$8)^2</f>
        <v>7.9449130043951159</v>
      </c>
      <c r="C237" s="99">
        <f>('1.a'!S242/'1.a'!$W$8)^2</f>
        <v>0.32107842861414349</v>
      </c>
      <c r="D237" s="99">
        <f>('1.a'!U242/'1.a'!$W$8)^2</f>
        <v>1.6199694352843972</v>
      </c>
      <c r="E237" s="99">
        <f>('1.a'!V242/'1.a'!$W$8)^2</f>
        <v>0.22265510904777497</v>
      </c>
      <c r="G237" s="99">
        <f t="shared" si="16"/>
        <v>10.108615977341433</v>
      </c>
      <c r="H237" s="99">
        <f t="shared" si="13"/>
        <v>9.8925510895013752E-2</v>
      </c>
      <c r="I237" s="99">
        <f t="shared" si="15"/>
        <v>4</v>
      </c>
      <c r="J237" s="99">
        <f t="shared" si="14"/>
        <v>2.4731377723753438E-2</v>
      </c>
    </row>
    <row r="238" spans="1:10" x14ac:dyDescent="0.25">
      <c r="A238" s="78">
        <v>44197</v>
      </c>
      <c r="B238" s="99">
        <f>('1.a'!R243/'1.a'!$W$8)^2</f>
        <v>7.1099134513066202</v>
      </c>
      <c r="C238" s="99">
        <f>('1.a'!S243/'1.a'!$W$8)^2</f>
        <v>0.31298026161916565</v>
      </c>
      <c r="D238" s="99">
        <f>('1.a'!U243/'1.a'!$W$8)^2</f>
        <v>1.4106376866616839</v>
      </c>
      <c r="E238" s="99">
        <f>('1.a'!V243/'1.a'!$W$8)^2</f>
        <v>0.2201975748538661</v>
      </c>
      <c r="G238" s="99">
        <f t="shared" si="16"/>
        <v>9.0537289744413361</v>
      </c>
      <c r="H238" s="99">
        <f t="shared" si="13"/>
        <v>0.11045172688767231</v>
      </c>
      <c r="I238" s="99">
        <f t="shared" si="15"/>
        <v>4</v>
      </c>
      <c r="J238" s="99">
        <f t="shared" si="14"/>
        <v>2.7612931721918078E-2</v>
      </c>
    </row>
    <row r="239" spans="1:10" x14ac:dyDescent="0.25">
      <c r="A239" s="78">
        <v>44228</v>
      </c>
      <c r="B239" s="99">
        <f>('1.a'!R244/'1.a'!$W$8)^2</f>
        <v>8.115990799083896</v>
      </c>
      <c r="C239" s="99">
        <f>('1.a'!S244/'1.a'!$W$8)^2</f>
        <v>0.36678326903902508</v>
      </c>
      <c r="D239" s="99">
        <f>('1.a'!U244/'1.a'!$W$8)^2</f>
        <v>1.6417898273225446</v>
      </c>
      <c r="E239" s="99">
        <f>('1.a'!V244/'1.a'!$W$8)^2</f>
        <v>0.25683054907024544</v>
      </c>
      <c r="G239" s="99">
        <f t="shared" si="16"/>
        <v>10.381394444515712</v>
      </c>
      <c r="H239" s="99">
        <f t="shared" si="13"/>
        <v>9.6326173265507742E-2</v>
      </c>
      <c r="I239" s="99">
        <f t="shared" si="15"/>
        <v>4</v>
      </c>
      <c r="J239" s="99">
        <f t="shared" si="14"/>
        <v>2.4081543316376935E-2</v>
      </c>
    </row>
    <row r="240" spans="1:10" x14ac:dyDescent="0.25">
      <c r="A240" s="78">
        <v>44256</v>
      </c>
      <c r="B240" s="99">
        <f>('1.a'!R245/'1.a'!$W$8)^2</f>
        <v>8.5496006935101398</v>
      </c>
      <c r="C240" s="99">
        <f>('1.a'!S245/'1.a'!$W$8)^2</f>
        <v>0.40945009964688051</v>
      </c>
      <c r="D240" s="99">
        <f>('1.a'!U245/'1.a'!$W$8)^2</f>
        <v>1.9147991717606763</v>
      </c>
      <c r="E240" s="99">
        <f>('1.a'!V245/'1.a'!$W$8)^2</f>
        <v>0.25509358335230981</v>
      </c>
      <c r="G240" s="99">
        <f t="shared" si="16"/>
        <v>11.128943548270005</v>
      </c>
      <c r="H240" s="99">
        <f t="shared" si="13"/>
        <v>8.9855788706507553E-2</v>
      </c>
      <c r="I240" s="99">
        <f t="shared" si="15"/>
        <v>4</v>
      </c>
      <c r="J240" s="99">
        <f t="shared" si="14"/>
        <v>2.2463947176626888E-2</v>
      </c>
    </row>
    <row r="241" spans="1:10" x14ac:dyDescent="0.25">
      <c r="A241" s="78">
        <v>44287</v>
      </c>
      <c r="B241" s="99">
        <f>('1.a'!R246/'1.a'!$W$8)^2</f>
        <v>9.2064093119403339</v>
      </c>
      <c r="C241" s="99">
        <f>('1.a'!S246/'1.a'!$W$8)^2</f>
        <v>0.41190440741289153</v>
      </c>
      <c r="D241" s="99">
        <f>('1.a'!U246/'1.a'!$W$8)^2</f>
        <v>2.222110238315496</v>
      </c>
      <c r="E241" s="99">
        <f>('1.a'!V246/'1.a'!$W$8)^2</f>
        <v>0.27671368839015775</v>
      </c>
      <c r="G241" s="99">
        <f t="shared" si="16"/>
        <v>12.117137646058879</v>
      </c>
      <c r="H241" s="99">
        <f t="shared" si="13"/>
        <v>8.2527741221562492E-2</v>
      </c>
      <c r="I241" s="99">
        <f t="shared" si="15"/>
        <v>4</v>
      </c>
      <c r="J241" s="99">
        <f t="shared" si="14"/>
        <v>2.0631935305390623E-2</v>
      </c>
    </row>
    <row r="242" spans="1:10" x14ac:dyDescent="0.25">
      <c r="A242" s="78">
        <v>44317</v>
      </c>
      <c r="B242" s="99">
        <f>('1.a'!R247/'1.a'!$W$8)^2</f>
        <v>9.6889709173170431</v>
      </c>
      <c r="C242" s="99">
        <f>('1.a'!S247/'1.a'!$W$8)^2</f>
        <v>0.46060476561417729</v>
      </c>
      <c r="D242" s="99">
        <f>('1.a'!U247/'1.a'!$W$8)^2</f>
        <v>2.5237517988407259</v>
      </c>
      <c r="E242" s="99">
        <f>('1.a'!V247/'1.a'!$W$8)^2</f>
        <v>0.28171594434380831</v>
      </c>
      <c r="G242" s="99">
        <f t="shared" si="16"/>
        <v>12.955043426115754</v>
      </c>
      <c r="H242" s="99">
        <f t="shared" si="13"/>
        <v>7.7190015278846891E-2</v>
      </c>
      <c r="I242" s="99">
        <f t="shared" si="15"/>
        <v>4</v>
      </c>
      <c r="J242" s="99">
        <f t="shared" si="14"/>
        <v>1.9297503819711723E-2</v>
      </c>
    </row>
    <row r="243" spans="1:10" x14ac:dyDescent="0.25">
      <c r="B243" s="99"/>
    </row>
    <row r="244" spans="1:10" x14ac:dyDescent="0.25">
      <c r="B244" s="99"/>
    </row>
    <row r="245" spans="1:10" x14ac:dyDescent="0.25">
      <c r="B245" s="99"/>
    </row>
    <row r="246" spans="1:10" x14ac:dyDescent="0.25">
      <c r="B246" s="9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62"/>
  <sheetViews>
    <sheetView tabSelected="1" zoomScale="84" zoomScaleNormal="84" workbookViewId="0">
      <pane xSplit="1" topLeftCell="P1" activePane="topRight" state="frozen"/>
      <selection pane="topRight" activeCell="AI5" sqref="AI5"/>
    </sheetView>
  </sheetViews>
  <sheetFormatPr baseColWidth="10" defaultRowHeight="15" x14ac:dyDescent="0.25"/>
  <cols>
    <col min="1" max="1" width="31.140625" bestFit="1" customWidth="1"/>
    <col min="2" max="2" width="26" style="1" customWidth="1"/>
    <col min="3" max="3" width="21.140625" style="1" customWidth="1"/>
    <col min="4" max="4" width="20.28515625" style="1" customWidth="1"/>
    <col min="5" max="5" width="25.42578125" style="1" customWidth="1"/>
    <col min="6" max="6" width="19.7109375" style="1" customWidth="1"/>
    <col min="7" max="7" width="23.7109375" customWidth="1"/>
    <col min="8" max="8" width="19.5703125" style="8" customWidth="1"/>
    <col min="9" max="9" width="17.28515625" style="8" customWidth="1"/>
    <col min="10" max="10" width="22.42578125" style="8" customWidth="1"/>
    <col min="11" max="11" width="18.28515625" style="8" customWidth="1"/>
    <col min="12" max="12" width="20.140625" style="8" customWidth="1"/>
    <col min="13" max="13" width="20.42578125" style="8" customWidth="1"/>
    <col min="14" max="14" width="18.7109375" style="8" customWidth="1"/>
    <col min="15" max="15" width="19.42578125" customWidth="1"/>
    <col min="16" max="16" width="14.85546875" bestFit="1" customWidth="1"/>
    <col min="18" max="18" width="13.28515625" bestFit="1" customWidth="1"/>
    <col min="26" max="26" width="15.5703125" customWidth="1"/>
    <col min="27" max="27" width="16.28515625" customWidth="1"/>
    <col min="28" max="28" width="24" customWidth="1"/>
    <col min="29" max="29" width="26.42578125" customWidth="1"/>
    <col min="30" max="30" width="24.5703125" customWidth="1"/>
    <col min="32" max="32" width="43" customWidth="1"/>
  </cols>
  <sheetData>
    <row r="1" spans="1:37" x14ac:dyDescent="0.25">
      <c r="A1" s="11" t="s">
        <v>7</v>
      </c>
      <c r="B1"/>
      <c r="C1"/>
      <c r="D1"/>
      <c r="E1"/>
      <c r="F1"/>
      <c r="H1" s="9">
        <f>+AVERAGE(S19:S258)</f>
        <v>3.6292306858392064E-3</v>
      </c>
      <c r="I1" s="9">
        <f>+AVERAGE(T19:T258)</f>
        <v>1.2403860291054897E-3</v>
      </c>
      <c r="J1" s="9">
        <f t="shared" ref="J1" si="0">+AVERAGE(U19:U258)</f>
        <v>0</v>
      </c>
      <c r="K1" s="9">
        <f>+AVERAGE(V19:V258)</f>
        <v>3.2649385203134791E-3</v>
      </c>
      <c r="L1" s="9">
        <f>+AVERAGE(W19:W258)</f>
        <v>5.9557129681635592E-4</v>
      </c>
      <c r="M1" s="9">
        <f>+AVERAGE(X19:X258)</f>
        <v>8.7301265320745367E-3</v>
      </c>
      <c r="N1" s="9"/>
      <c r="O1" s="3"/>
      <c r="AG1" s="128" t="s">
        <v>127</v>
      </c>
      <c r="AH1" s="128"/>
      <c r="AI1" s="128"/>
      <c r="AJ1" s="128"/>
      <c r="AK1" s="128"/>
    </row>
    <row r="2" spans="1:37" x14ac:dyDescent="0.25">
      <c r="A2" s="11" t="s">
        <v>8</v>
      </c>
      <c r="B2"/>
      <c r="C2"/>
      <c r="D2"/>
      <c r="E2"/>
      <c r="F2"/>
      <c r="H2" s="10">
        <f>+MEDIAN(S19:S258)</f>
        <v>7.8691583574698569E-3</v>
      </c>
      <c r="I2" s="10">
        <f>+MEDIAN(V129:V236)</f>
        <v>4.6657379822570722E-3</v>
      </c>
      <c r="J2" s="10">
        <f t="shared" ref="J2:M2" si="1">+MEDIAN(W129:W236)</f>
        <v>1.2713368526361146E-3</v>
      </c>
      <c r="K2" s="10">
        <f t="shared" si="1"/>
        <v>1.3468829459772826E-2</v>
      </c>
      <c r="L2" s="10">
        <f t="shared" si="1"/>
        <v>1.0134688294597729</v>
      </c>
      <c r="M2" s="10">
        <f t="shared" si="1"/>
        <v>2.7338992020657193</v>
      </c>
      <c r="N2" s="10"/>
      <c r="AG2" s="87" t="s">
        <v>116</v>
      </c>
      <c r="AH2" s="87" t="s">
        <v>117</v>
      </c>
      <c r="AI2" s="87" t="s">
        <v>118</v>
      </c>
      <c r="AJ2" s="87" t="s">
        <v>119</v>
      </c>
      <c r="AK2" s="87" t="s">
        <v>120</v>
      </c>
    </row>
    <row r="3" spans="1:37" x14ac:dyDescent="0.25">
      <c r="A3" s="11" t="s">
        <v>9</v>
      </c>
      <c r="B3"/>
      <c r="C3"/>
      <c r="D3"/>
      <c r="E3"/>
      <c r="F3"/>
      <c r="H3" s="8">
        <f>_xlfn.MODE.SNGL(S19:S258)</f>
        <v>0</v>
      </c>
      <c r="I3" s="8" t="e">
        <f t="shared" ref="I3:M3" si="2">_xlfn.MODE.SNGL(T19:T258)</f>
        <v>#N/A</v>
      </c>
      <c r="J3" s="8">
        <f t="shared" si="2"/>
        <v>0</v>
      </c>
      <c r="K3" s="8" t="e">
        <f t="shared" si="2"/>
        <v>#N/A</v>
      </c>
      <c r="L3" s="8">
        <f t="shared" si="2"/>
        <v>0</v>
      </c>
      <c r="M3" s="8" t="e">
        <f t="shared" si="2"/>
        <v>#N/A</v>
      </c>
      <c r="AD3" s="100" t="s">
        <v>136</v>
      </c>
      <c r="AE3">
        <f>CORREL(Z19:Z258,AB19:AB258)</f>
        <v>-0.14579530444105884</v>
      </c>
      <c r="AF3" t="s">
        <v>128</v>
      </c>
      <c r="AG3">
        <v>269.04199999999997</v>
      </c>
      <c r="AH3">
        <v>58.973999999999997</v>
      </c>
      <c r="AI3">
        <v>0</v>
      </c>
      <c r="AJ3">
        <v>133.661</v>
      </c>
      <c r="AK3" s="99">
        <v>45.454999999999998</v>
      </c>
    </row>
    <row r="4" spans="1:37" x14ac:dyDescent="0.25">
      <c r="A4" s="11" t="s">
        <v>10</v>
      </c>
      <c r="B4"/>
      <c r="C4"/>
      <c r="D4"/>
      <c r="E4"/>
      <c r="F4"/>
      <c r="H4" s="9">
        <f>+(MAX(S19:S258)-MIN(S19:S258))</f>
        <v>0.20621139868320965</v>
      </c>
      <c r="I4" s="9">
        <f t="shared" ref="I4:M4" si="3">+(MAX(T19:T258)-MIN(T19:T258))</f>
        <v>6.4794881145931529E-2</v>
      </c>
      <c r="J4" s="9">
        <f t="shared" si="3"/>
        <v>0</v>
      </c>
      <c r="K4" s="9">
        <f t="shared" si="3"/>
        <v>0.16773325778545711</v>
      </c>
      <c r="L4" s="9">
        <f t="shared" si="3"/>
        <v>4.3588825098874476E-2</v>
      </c>
      <c r="M4" s="9">
        <f t="shared" si="3"/>
        <v>0.42959360132351643</v>
      </c>
      <c r="N4" s="9"/>
      <c r="AD4" s="100" t="s">
        <v>137</v>
      </c>
      <c r="AE4" s="4">
        <f>AVERAGE(AB19:AB258)</f>
        <v>-0.49244477911646717</v>
      </c>
      <c r="AF4" s="25" t="s">
        <v>94</v>
      </c>
      <c r="AG4">
        <v>365.67</v>
      </c>
      <c r="AH4">
        <v>64.5</v>
      </c>
      <c r="AI4">
        <v>0</v>
      </c>
      <c r="AJ4">
        <v>156.02000000000001</v>
      </c>
      <c r="AK4">
        <v>48.63</v>
      </c>
    </row>
    <row r="5" spans="1:37" x14ac:dyDescent="0.25">
      <c r="A5" s="11" t="s">
        <v>11</v>
      </c>
      <c r="B5"/>
      <c r="C5"/>
      <c r="D5"/>
      <c r="E5"/>
      <c r="F5"/>
      <c r="H5" s="9">
        <f>+(_xlfn.QUARTILE.INC(S19:S258,3)-_xlfn.QUARTILE.INC(S19:S258,1))/2</f>
        <v>1.7767906250044336E-2</v>
      </c>
      <c r="I5" s="9">
        <f t="shared" ref="I5:M5" si="4">+(_xlfn.QUARTILE.INC(T19:T258,3)-_xlfn.QUARTILE.INC(T19:T258,1))/2</f>
        <v>5.2737319280776636E-3</v>
      </c>
      <c r="J5" s="9">
        <f t="shared" si="4"/>
        <v>0</v>
      </c>
      <c r="K5" s="9">
        <f t="shared" si="4"/>
        <v>1.3252879165656407E-2</v>
      </c>
      <c r="L5" s="9">
        <f t="shared" si="4"/>
        <v>1.4016614870369629E-3</v>
      </c>
      <c r="M5" s="9">
        <f t="shared" si="4"/>
        <v>2.928402846550085E-2</v>
      </c>
      <c r="N5" s="9"/>
      <c r="AD5" s="100" t="s">
        <v>138</v>
      </c>
      <c r="AE5" s="4">
        <f>AVERAGE(Z19:Z258)</f>
        <v>2.0629770025732443</v>
      </c>
      <c r="AF5" s="25" t="s">
        <v>72</v>
      </c>
      <c r="AG5">
        <f>AG3/AG4</f>
        <v>0.73575081357508121</v>
      </c>
      <c r="AH5" s="99">
        <f>AH3/AH4</f>
        <v>0.91432558139534881</v>
      </c>
      <c r="AI5" s="99" t="e">
        <f>AI3/AI4</f>
        <v>#DIV/0!</v>
      </c>
      <c r="AJ5" s="99">
        <f t="shared" ref="AI5:AK5" si="5">AJ3/AJ4</f>
        <v>0.85669144981412637</v>
      </c>
      <c r="AK5" s="99">
        <f t="shared" si="5"/>
        <v>0.93471108369319345</v>
      </c>
    </row>
    <row r="6" spans="1:37" x14ac:dyDescent="0.25">
      <c r="A6" s="11" t="s">
        <v>12</v>
      </c>
      <c r="B6"/>
      <c r="C6"/>
      <c r="D6"/>
      <c r="E6"/>
      <c r="F6"/>
      <c r="H6" s="9">
        <f>+_xlfn.VAR.S(S19:S258)</f>
        <v>9.2210370431414256E-4</v>
      </c>
      <c r="I6" s="9">
        <f t="shared" ref="I6:M6" si="6">+_xlfn.VAR.S(T19:T258)</f>
        <v>9.5500551586496046E-5</v>
      </c>
      <c r="J6" s="9">
        <f t="shared" si="6"/>
        <v>0</v>
      </c>
      <c r="K6" s="9">
        <f t="shared" si="6"/>
        <v>5.4213748649662081E-4</v>
      </c>
      <c r="L6" s="9">
        <f t="shared" si="6"/>
        <v>2.3805342071110502E-5</v>
      </c>
      <c r="M6" s="9">
        <f t="shared" si="6"/>
        <v>3.1942047701715988E-3</v>
      </c>
      <c r="N6" s="9"/>
      <c r="AD6" s="100" t="s">
        <v>139</v>
      </c>
      <c r="AE6">
        <f>VAR(AB19:AB258)</f>
        <v>7.0347521298330902</v>
      </c>
      <c r="AF6" s="25" t="s">
        <v>95</v>
      </c>
      <c r="AG6">
        <v>108.88</v>
      </c>
      <c r="AH6">
        <v>7.82</v>
      </c>
      <c r="AI6">
        <v>0</v>
      </c>
      <c r="AJ6">
        <v>33.090000000000003</v>
      </c>
      <c r="AK6">
        <v>4.58</v>
      </c>
    </row>
    <row r="7" spans="1:37" x14ac:dyDescent="0.25">
      <c r="A7" s="11" t="s">
        <v>13</v>
      </c>
      <c r="B7"/>
      <c r="C7"/>
      <c r="D7"/>
      <c r="E7"/>
      <c r="F7"/>
      <c r="H7" s="9">
        <f>+SQRT(H6)</f>
        <v>3.0366160513211785E-2</v>
      </c>
      <c r="I7" s="9">
        <f t="shared" ref="I7:L7" si="7">+SQRT(I6)</f>
        <v>9.7724383644255362E-3</v>
      </c>
      <c r="J7" s="9">
        <f t="shared" si="7"/>
        <v>0</v>
      </c>
      <c r="K7" s="9">
        <f t="shared" si="7"/>
        <v>2.3283846041765109E-2</v>
      </c>
      <c r="L7" s="9">
        <f t="shared" si="7"/>
        <v>4.8790718452499243E-3</v>
      </c>
      <c r="M7" s="9">
        <f>+SQRT(M6)</f>
        <v>5.6517296203654317E-2</v>
      </c>
      <c r="N7" s="9"/>
      <c r="AD7" s="100" t="s">
        <v>138</v>
      </c>
      <c r="AE7">
        <f>VAR(Z19:Z258)</f>
        <v>1.4937734940507639</v>
      </c>
      <c r="AF7" s="25" t="s">
        <v>73</v>
      </c>
      <c r="AG7">
        <f>AG4-AG6</f>
        <v>256.79000000000002</v>
      </c>
      <c r="AH7" s="99">
        <f>AH4-AH6</f>
        <v>56.68</v>
      </c>
      <c r="AI7" s="99">
        <f t="shared" ref="AI7:AK7" si="8">AI4-AI6</f>
        <v>0</v>
      </c>
      <c r="AJ7" s="99">
        <f t="shared" si="8"/>
        <v>122.93</v>
      </c>
      <c r="AK7" s="99">
        <f t="shared" si="8"/>
        <v>44.050000000000004</v>
      </c>
    </row>
    <row r="8" spans="1:37" x14ac:dyDescent="0.25">
      <c r="A8" s="11" t="s">
        <v>14</v>
      </c>
      <c r="B8"/>
      <c r="C8"/>
      <c r="D8"/>
      <c r="E8"/>
      <c r="F8"/>
      <c r="H8" s="9" t="e">
        <f>VAR(IF(S19:S258&lt;H1,S19:S258,0))</f>
        <v>#VALUE!</v>
      </c>
      <c r="I8" s="9" t="e">
        <f t="shared" ref="I8:M8" si="9">VAR(IF(T19:T258&lt;I1,T19:T258,0))</f>
        <v>#VALUE!</v>
      </c>
      <c r="J8" s="9" t="e">
        <f t="shared" si="9"/>
        <v>#VALUE!</v>
      </c>
      <c r="K8" s="9" t="e">
        <f t="shared" si="9"/>
        <v>#VALUE!</v>
      </c>
      <c r="L8" s="9" t="e">
        <f t="shared" si="9"/>
        <v>#VALUE!</v>
      </c>
      <c r="M8" s="9" t="e">
        <f t="shared" si="9"/>
        <v>#VALUE!</v>
      </c>
      <c r="N8" s="9"/>
    </row>
    <row r="9" spans="1:37" x14ac:dyDescent="0.25">
      <c r="A9" s="11" t="s">
        <v>15</v>
      </c>
      <c r="B9"/>
      <c r="C9"/>
      <c r="D9"/>
      <c r="E9"/>
      <c r="F9"/>
      <c r="H9" s="9">
        <f>+AVEDEV(S19:S258)</f>
        <v>2.346897503742355E-2</v>
      </c>
      <c r="I9" s="9">
        <f t="shared" ref="I9:L9" si="10">+AVEDEV(T19:T258)</f>
        <v>7.2872441775786445E-3</v>
      </c>
      <c r="J9" s="9">
        <f t="shared" si="10"/>
        <v>0</v>
      </c>
      <c r="K9" s="9">
        <f t="shared" si="10"/>
        <v>1.7369550286672159E-2</v>
      </c>
      <c r="L9" s="9">
        <f t="shared" si="10"/>
        <v>3.079790287597607E-3</v>
      </c>
      <c r="M9" s="9">
        <f>+AVEDEV(X19:X258)</f>
        <v>4.1465987306191228E-2</v>
      </c>
      <c r="N9" s="9"/>
      <c r="AF9" t="s">
        <v>129</v>
      </c>
    </row>
    <row r="10" spans="1:37" x14ac:dyDescent="0.25">
      <c r="A10" s="11" t="s">
        <v>16</v>
      </c>
      <c r="B10"/>
      <c r="C10"/>
      <c r="D10"/>
      <c r="E10"/>
      <c r="F10"/>
      <c r="H10" s="9">
        <f>+SKEW(S19:S258)</f>
        <v>-0.36986308240091548</v>
      </c>
      <c r="I10" s="9">
        <f t="shared" ref="I10:M10" si="11">+SKEW(T19:T258)</f>
        <v>-0.31100337959718161</v>
      </c>
      <c r="J10" s="9" t="e">
        <f t="shared" si="11"/>
        <v>#DIV/0!</v>
      </c>
      <c r="K10" s="9">
        <f>+SKEW(V19:V258)</f>
        <v>-0.68312766233932709</v>
      </c>
      <c r="L10" s="9">
        <f t="shared" si="11"/>
        <v>2.1946193592862508E-2</v>
      </c>
      <c r="M10" s="9">
        <f t="shared" si="11"/>
        <v>-0.3527230957940336</v>
      </c>
      <c r="N10" s="9"/>
      <c r="AF10" t="s">
        <v>130</v>
      </c>
    </row>
    <row r="11" spans="1:37" x14ac:dyDescent="0.25">
      <c r="A11" s="11" t="s">
        <v>17</v>
      </c>
      <c r="B11"/>
      <c r="C11"/>
      <c r="D11"/>
      <c r="E11"/>
      <c r="F11"/>
      <c r="H11" s="9">
        <f>+KURT(S19:S258)</f>
        <v>0.8226825788488763</v>
      </c>
      <c r="I11" s="9">
        <f t="shared" ref="I11:K11" si="12">+KURT(T19:T258)</f>
        <v>1.3099259635763327</v>
      </c>
      <c r="J11" s="9" t="e">
        <f t="shared" si="12"/>
        <v>#DIV/0!</v>
      </c>
      <c r="K11" s="9">
        <f t="shared" si="12"/>
        <v>2.0640883354102884</v>
      </c>
      <c r="L11" s="9">
        <f>+KURT(W19:W258)</f>
        <v>4.5950073877137712</v>
      </c>
      <c r="M11" s="9">
        <f>+KURT(X19:X258)</f>
        <v>1.5617588648407934</v>
      </c>
      <c r="N11" s="9"/>
    </row>
    <row r="12" spans="1:37" x14ac:dyDescent="0.25">
      <c r="A12" s="11" t="s">
        <v>21</v>
      </c>
      <c r="B12"/>
      <c r="C12"/>
      <c r="D12"/>
      <c r="E12"/>
      <c r="F12"/>
      <c r="H12" s="9">
        <f>+(H1-'1.a'!$P$250)/H7</f>
        <v>8.4930830021709591E-2</v>
      </c>
      <c r="I12" s="9">
        <f>+(I1-'1.a'!$P$250)/I7</f>
        <v>1.9460707055275729E-2</v>
      </c>
      <c r="J12" s="9" t="e">
        <f>+(J1-'1.a'!$P$250)/J7</f>
        <v>#DIV/0!</v>
      </c>
      <c r="K12" s="9">
        <f>+(K1-'1.a'!$P$250)/K7</f>
        <v>9.5118780954880328E-2</v>
      </c>
      <c r="L12" s="9">
        <f>+(L1-'1.a'!$P$250)/L7</f>
        <v>-9.3180872609188309E-2</v>
      </c>
      <c r="M12" s="9">
        <f>+(M1-'1.a'!$P$250)/M7</f>
        <v>0.13588617253594482</v>
      </c>
      <c r="N12" s="9"/>
    </row>
    <row r="13" spans="1:37" x14ac:dyDescent="0.25">
      <c r="A13" s="11"/>
      <c r="B13"/>
      <c r="C13"/>
      <c r="D13"/>
      <c r="E13"/>
      <c r="F13"/>
      <c r="H13" s="87" t="s">
        <v>116</v>
      </c>
      <c r="I13" s="87" t="s">
        <v>117</v>
      </c>
      <c r="J13" s="87" t="s">
        <v>118</v>
      </c>
      <c r="K13" s="87" t="s">
        <v>119</v>
      </c>
      <c r="L13" s="87" t="s">
        <v>120</v>
      </c>
      <c r="M13" s="12" t="s">
        <v>81</v>
      </c>
      <c r="N13" s="9"/>
    </row>
    <row r="14" spans="1:37" x14ac:dyDescent="0.25">
      <c r="A14" s="11"/>
      <c r="B14"/>
      <c r="C14"/>
      <c r="D14"/>
      <c r="E14"/>
      <c r="F14"/>
      <c r="H14" s="9"/>
      <c r="I14" s="9"/>
      <c r="J14" s="9"/>
      <c r="K14" s="9"/>
      <c r="L14" s="9"/>
      <c r="M14" s="9"/>
      <c r="N14" s="9"/>
    </row>
    <row r="15" spans="1:37" x14ac:dyDescent="0.25">
      <c r="B15" s="129" t="s">
        <v>83</v>
      </c>
      <c r="C15" s="129"/>
      <c r="D15" s="129"/>
      <c r="E15" s="129"/>
      <c r="F15" s="129"/>
      <c r="H15" s="130" t="s">
        <v>122</v>
      </c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1" t="s">
        <v>126</v>
      </c>
      <c r="AD15" s="131"/>
      <c r="AE15" s="131"/>
      <c r="AF15" s="131"/>
      <c r="AG15" s="131"/>
    </row>
    <row r="16" spans="1:37" x14ac:dyDescent="0.25">
      <c r="A16" s="2" t="s">
        <v>0</v>
      </c>
      <c r="B16" s="79" t="s">
        <v>116</v>
      </c>
      <c r="C16" s="79" t="s">
        <v>117</v>
      </c>
      <c r="D16" s="79" t="s">
        <v>118</v>
      </c>
      <c r="E16" s="79" t="s">
        <v>119</v>
      </c>
      <c r="F16" s="79" t="s">
        <v>120</v>
      </c>
      <c r="G16" s="82" t="s">
        <v>1</v>
      </c>
      <c r="H16" s="132" t="s">
        <v>77</v>
      </c>
      <c r="I16" s="132"/>
      <c r="J16" s="132"/>
      <c r="K16" s="132"/>
      <c r="L16" s="132"/>
      <c r="M16" s="88"/>
      <c r="N16" s="127" t="s">
        <v>76</v>
      </c>
      <c r="O16" s="127"/>
      <c r="P16" s="127"/>
      <c r="Q16" s="127"/>
      <c r="R16" s="127"/>
      <c r="S16" s="18"/>
      <c r="T16" s="127" t="s">
        <v>78</v>
      </c>
      <c r="U16" s="127"/>
      <c r="V16" s="127"/>
      <c r="W16" s="127"/>
      <c r="X16" s="18"/>
      <c r="Y16" s="127" t="s">
        <v>79</v>
      </c>
      <c r="Z16" s="127"/>
      <c r="AA16" s="127" t="s">
        <v>123</v>
      </c>
      <c r="AB16" s="127"/>
      <c r="AD16" s="83"/>
    </row>
    <row r="17" spans="1:34" x14ac:dyDescent="0.25">
      <c r="G17" s="7"/>
      <c r="H17" s="87" t="s">
        <v>116</v>
      </c>
      <c r="I17" s="87" t="s">
        <v>117</v>
      </c>
      <c r="J17" s="87" t="s">
        <v>118</v>
      </c>
      <c r="K17" s="87" t="s">
        <v>119</v>
      </c>
      <c r="L17" s="87" t="s">
        <v>120</v>
      </c>
      <c r="M17" s="12" t="s">
        <v>75</v>
      </c>
      <c r="N17" s="87" t="s">
        <v>116</v>
      </c>
      <c r="O17" s="87" t="s">
        <v>117</v>
      </c>
      <c r="P17" s="87" t="s">
        <v>118</v>
      </c>
      <c r="Q17" s="87" t="s">
        <v>119</v>
      </c>
      <c r="R17" s="87" t="s">
        <v>120</v>
      </c>
      <c r="S17" s="87" t="s">
        <v>116</v>
      </c>
      <c r="T17" s="87" t="s">
        <v>117</v>
      </c>
      <c r="U17" s="87" t="s">
        <v>118</v>
      </c>
      <c r="V17" s="87" t="s">
        <v>119</v>
      </c>
      <c r="W17" s="87" t="s">
        <v>120</v>
      </c>
      <c r="X17" s="12" t="s">
        <v>81</v>
      </c>
      <c r="Y17" s="12" t="s">
        <v>82</v>
      </c>
      <c r="Z17" s="12" t="s">
        <v>80</v>
      </c>
      <c r="AA17" s="12" t="s">
        <v>124</v>
      </c>
      <c r="AB17" s="12" t="s">
        <v>125</v>
      </c>
      <c r="AC17" s="87" t="s">
        <v>116</v>
      </c>
      <c r="AD17" s="87" t="s">
        <v>117</v>
      </c>
      <c r="AE17" s="87" t="s">
        <v>118</v>
      </c>
      <c r="AF17" s="87" t="s">
        <v>119</v>
      </c>
      <c r="AG17" s="87" t="s">
        <v>120</v>
      </c>
      <c r="AH17" s="87" t="s">
        <v>121</v>
      </c>
    </row>
    <row r="18" spans="1:34" x14ac:dyDescent="0.25">
      <c r="A18" s="78">
        <v>37012</v>
      </c>
      <c r="B18" s="1">
        <f>'1.a'!R7</f>
        <v>48160760362.171867</v>
      </c>
      <c r="C18" s="1">
        <f>'1.a'!S7</f>
        <v>11318223942.682615</v>
      </c>
      <c r="D18" s="1">
        <f>'1.a'!T7</f>
        <v>0</v>
      </c>
      <c r="E18" s="1">
        <f>'1.a'!U7</f>
        <v>25854284247.422607</v>
      </c>
      <c r="F18" s="1">
        <f>'1.a'!V7</f>
        <v>0</v>
      </c>
      <c r="G18" s="1">
        <f>'1.a'!W7</f>
        <v>85333268552.2771</v>
      </c>
      <c r="H18" s="84"/>
      <c r="I18" s="84"/>
      <c r="J18" s="84"/>
      <c r="K18" s="84"/>
      <c r="L18" s="84"/>
      <c r="M18" s="85"/>
      <c r="N18" s="86"/>
      <c r="O18" s="84"/>
      <c r="P18" s="84"/>
      <c r="Q18" s="84"/>
      <c r="R18" s="84"/>
      <c r="S18" s="84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3"/>
    </row>
    <row r="19" spans="1:34" x14ac:dyDescent="0.25">
      <c r="A19" s="78">
        <v>37043</v>
      </c>
      <c r="B19" s="1">
        <f>'1.a'!R8</f>
        <v>51124691714.396477</v>
      </c>
      <c r="C19" s="1">
        <f>'1.a'!S8</f>
        <v>10172323546.827148</v>
      </c>
      <c r="D19" s="1">
        <f>'1.a'!T8</f>
        <v>0</v>
      </c>
      <c r="E19" s="1">
        <f>'1.a'!U8</f>
        <v>22799995953.780396</v>
      </c>
      <c r="F19" s="1">
        <f>'1.a'!V8</f>
        <v>0</v>
      </c>
      <c r="G19" s="1">
        <f>'1.a'!W8</f>
        <v>84097011215.004028</v>
      </c>
      <c r="H19" s="84">
        <f>'1.a'!B$1*'1.a'!B7</f>
        <v>48160760362.171867</v>
      </c>
      <c r="I19" s="84">
        <f>'1.a'!C$1*'1.a'!C7</f>
        <v>11318223942.682615</v>
      </c>
      <c r="J19" s="84">
        <f>'1.a'!D$1*'1.a'!D7</f>
        <v>0</v>
      </c>
      <c r="K19" s="84">
        <f>'1.a'!E$1*'1.a'!E7</f>
        <v>25854284247.422607</v>
      </c>
      <c r="L19" s="84">
        <f>'1.a'!F$1*'1.a'!F7</f>
        <v>0</v>
      </c>
      <c r="M19" s="86">
        <f>SUM(H19:L19)</f>
        <v>85333268552.2771</v>
      </c>
      <c r="N19" s="86">
        <f>H19/M19</f>
        <v>0.56438433894826723</v>
      </c>
      <c r="O19" s="86">
        <f>I19/$M19</f>
        <v>0.13263553751897847</v>
      </c>
      <c r="P19" s="86">
        <f>J19/$M19</f>
        <v>0</v>
      </c>
      <c r="Q19" s="86">
        <f>K19/$M19</f>
        <v>0.30298012353275422</v>
      </c>
      <c r="R19" s="86">
        <f>L19/$M19</f>
        <v>0</v>
      </c>
      <c r="S19" s="97">
        <f>N19*AC19</f>
        <v>0</v>
      </c>
      <c r="T19" s="97">
        <f>O19*AD19</f>
        <v>0</v>
      </c>
      <c r="U19" s="97">
        <f>P19*AE19</f>
        <v>0</v>
      </c>
      <c r="V19" s="97">
        <f>Q19*AF19</f>
        <v>0</v>
      </c>
      <c r="W19" s="97">
        <f t="shared" ref="V19:W34" si="13">R19*AG19</f>
        <v>0</v>
      </c>
      <c r="X19" s="86">
        <f>SUM(S19:W19)</f>
        <v>0</v>
      </c>
      <c r="Y19" s="86">
        <f>1+X19</f>
        <v>1</v>
      </c>
      <c r="Z19" s="86">
        <f>Y19</f>
        <v>1</v>
      </c>
      <c r="AA19" s="86">
        <f>AH19+1</f>
        <v>1</v>
      </c>
      <c r="AB19" s="86">
        <f>AA19</f>
        <v>1</v>
      </c>
      <c r="AC19" s="86">
        <v>0</v>
      </c>
      <c r="AD19" s="86">
        <v>0</v>
      </c>
      <c r="AE19" s="86">
        <v>0</v>
      </c>
      <c r="AF19" s="86">
        <v>0</v>
      </c>
      <c r="AG19" s="86">
        <v>0</v>
      </c>
      <c r="AH19" s="68">
        <v>0</v>
      </c>
    </row>
    <row r="20" spans="1:34" x14ac:dyDescent="0.25">
      <c r="A20" s="78">
        <v>37073</v>
      </c>
      <c r="B20" s="1">
        <f>'1.a'!R9</f>
        <v>44399321397.738281</v>
      </c>
      <c r="C20" s="1">
        <f>'1.a'!S9</f>
        <v>9644373036.9355469</v>
      </c>
      <c r="D20" s="1">
        <f>'1.a'!T9</f>
        <v>0</v>
      </c>
      <c r="E20" s="1">
        <f>'1.a'!U9</f>
        <v>22843565542.734737</v>
      </c>
      <c r="F20" s="1">
        <f>'1.a'!V9</f>
        <v>0</v>
      </c>
      <c r="G20" s="1">
        <f>'1.a'!W9</f>
        <v>76887259977.408569</v>
      </c>
      <c r="H20" s="84">
        <f>'1.a'!$B$1*'1.a'!B8</f>
        <v>51124691714.396477</v>
      </c>
      <c r="I20" s="84">
        <f>'1.a'!C$1*'1.a'!C8</f>
        <v>10172323546.827148</v>
      </c>
      <c r="J20" s="84">
        <f>'1.a'!D$1*'1.a'!D8</f>
        <v>0</v>
      </c>
      <c r="K20" s="84">
        <f>'1.a'!E$1*'1.a'!E8</f>
        <v>22799995953.780396</v>
      </c>
      <c r="L20" s="84">
        <f>'1.a'!F$1*'1.a'!F8</f>
        <v>0</v>
      </c>
      <c r="M20" s="86">
        <f t="shared" ref="M20:M83" si="14">SUM(H20:L20)</f>
        <v>84097011215.004028</v>
      </c>
      <c r="N20" s="96">
        <f>H20/M20</f>
        <v>0.60792519229595576</v>
      </c>
      <c r="O20" s="86">
        <f>I20/$M20</f>
        <v>0.12095939439298731</v>
      </c>
      <c r="P20" s="86">
        <f t="shared" ref="P20:P83" si="15">J20/$M20</f>
        <v>0</v>
      </c>
      <c r="Q20" s="86">
        <f t="shared" ref="Q20:Q83" si="16">K20/$M20</f>
        <v>0.27111541331105682</v>
      </c>
      <c r="R20" s="86">
        <f t="shared" ref="R20:R83" si="17">L20/$M20</f>
        <v>0</v>
      </c>
      <c r="S20" s="97">
        <f>N20*AC20</f>
        <v>-7.9971573537423152E-2</v>
      </c>
      <c r="T20" s="97">
        <f t="shared" ref="T20:T83" si="18">O20*AD20</f>
        <v>-6.2778748288905726E-3</v>
      </c>
      <c r="U20" s="97">
        <f t="shared" ref="U20:W83" si="19">P20*AE20</f>
        <v>0</v>
      </c>
      <c r="V20" s="97">
        <f t="shared" si="13"/>
        <v>5.180872462036732E-4</v>
      </c>
      <c r="W20" s="97">
        <f t="shared" si="13"/>
        <v>0</v>
      </c>
      <c r="X20" s="86">
        <f>SUM(S20:W20)</f>
        <v>-8.5731361120110053E-2</v>
      </c>
      <c r="Y20" s="86">
        <f t="shared" ref="Y20:Y83" si="20">1+X20</f>
        <v>0.91426863887988996</v>
      </c>
      <c r="Z20" s="86">
        <f>Z19*Y20</f>
        <v>0.91426863887988996</v>
      </c>
      <c r="AA20" s="86">
        <f t="shared" ref="AA20:AA83" si="21">AH20+1</f>
        <v>1.1024096385542168</v>
      </c>
      <c r="AB20" s="86">
        <f>AB19*AA20</f>
        <v>1.1024096385542168</v>
      </c>
      <c r="AC20" s="86">
        <f>'1.a'!B9/'1.a'!B8 -1</f>
        <v>-0.13154837889740001</v>
      </c>
      <c r="AD20" s="86">
        <f>'1.a'!C9/'1.a'!C8 -1</f>
        <v>-5.1900680062056725E-2</v>
      </c>
      <c r="AE20" s="86">
        <v>0</v>
      </c>
      <c r="AF20" s="96">
        <f>'1.a'!E9/'1.a'!E8 -1</f>
        <v>1.9109472230900426E-3</v>
      </c>
      <c r="AG20" s="86">
        <v>0</v>
      </c>
      <c r="AH20">
        <f>'1.a'!Q9/'1.a'!Q8 -1</f>
        <v>0.10240963855421681</v>
      </c>
    </row>
    <row r="21" spans="1:34" x14ac:dyDescent="0.25">
      <c r="A21" s="78">
        <v>37104</v>
      </c>
      <c r="B21" s="1">
        <f>'1.a'!R10</f>
        <v>43435144952.332031</v>
      </c>
      <c r="C21" s="1">
        <f>'1.a'!S10</f>
        <v>9012172086.8593788</v>
      </c>
      <c r="D21" s="1">
        <f>'1.a'!T10</f>
        <v>0</v>
      </c>
      <c r="E21" s="1">
        <f>'1.a'!U10</f>
        <v>21287466272.949825</v>
      </c>
      <c r="F21" s="1">
        <f>'1.a'!V10</f>
        <v>0</v>
      </c>
      <c r="G21" s="1">
        <f>'1.a'!W10</f>
        <v>73734783312.141235</v>
      </c>
      <c r="H21" s="84">
        <f>'1.a'!$B$1*'1.a'!B9</f>
        <v>44399321397.738281</v>
      </c>
      <c r="I21" s="84">
        <f>'1.a'!C$1*'1.a'!C9</f>
        <v>9644373036.9355469</v>
      </c>
      <c r="J21" s="84">
        <f>'1.a'!D$1*'1.a'!D9</f>
        <v>0</v>
      </c>
      <c r="K21" s="84">
        <f>'1.a'!E$1*'1.a'!E9</f>
        <v>22843565542.734737</v>
      </c>
      <c r="L21" s="84">
        <f>'1.a'!F$1*'1.a'!F9</f>
        <v>0</v>
      </c>
      <c r="M21" s="86">
        <f t="shared" si="14"/>
        <v>76887259977.408569</v>
      </c>
      <c r="N21" s="96">
        <f t="shared" ref="N21:N84" si="22">H21/M21</f>
        <v>0.57746005529113575</v>
      </c>
      <c r="O21" s="86">
        <f t="shared" ref="O21:O84" si="23">I21/$M21</f>
        <v>0.12543525468028524</v>
      </c>
      <c r="P21" s="86">
        <f t="shared" si="15"/>
        <v>0</v>
      </c>
      <c r="Q21" s="86">
        <f t="shared" si="16"/>
        <v>0.29710469002857898</v>
      </c>
      <c r="R21" s="86">
        <f t="shared" si="17"/>
        <v>0</v>
      </c>
      <c r="S21" s="97">
        <f t="shared" ref="S21:S84" si="24">N21*AC21</f>
        <v>-1.2540132730566145E-2</v>
      </c>
      <c r="T21" s="97">
        <f t="shared" si="18"/>
        <v>-8.2224408863305187E-3</v>
      </c>
      <c r="U21" s="97">
        <f t="shared" si="19"/>
        <v>0</v>
      </c>
      <c r="V21" s="97">
        <f t="shared" si="13"/>
        <v>-2.0238714063189819E-2</v>
      </c>
      <c r="W21" s="97">
        <f t="shared" si="13"/>
        <v>0</v>
      </c>
      <c r="X21" s="86">
        <f t="shared" ref="X21:X83" si="25">SUM(S21:W21)</f>
        <v>-4.1001287680086484E-2</v>
      </c>
      <c r="Y21" s="86">
        <f t="shared" si="20"/>
        <v>0.95899871231991352</v>
      </c>
      <c r="Z21" s="86">
        <f t="shared" ref="Z21:Z84" si="26">Z20*Y21</f>
        <v>0.87678244740029454</v>
      </c>
      <c r="AA21" s="86">
        <f t="shared" si="21"/>
        <v>3.3606557377049184</v>
      </c>
      <c r="AB21" s="86">
        <f t="shared" ref="AB21:AB84" si="27">AB20*AA21</f>
        <v>3.7048192771084341</v>
      </c>
      <c r="AC21" s="86">
        <f>'1.a'!B10/'1.a'!B9 -1</f>
        <v>-2.1716017611371985E-2</v>
      </c>
      <c r="AD21" s="86">
        <f>'1.a'!C10/'1.a'!C9 -1</f>
        <v>-6.5551275096369266E-2</v>
      </c>
      <c r="AE21" s="86">
        <v>0</v>
      </c>
      <c r="AF21" s="96">
        <f>'1.a'!E10/'1.a'!E9 -1</f>
        <v>-6.8119806729550536E-2</v>
      </c>
      <c r="AG21" s="86">
        <v>0</v>
      </c>
      <c r="AH21" s="68">
        <f>'1.a'!Q10/'1.a'!Q9 -1</f>
        <v>2.3606557377049184</v>
      </c>
    </row>
    <row r="22" spans="1:34" x14ac:dyDescent="0.25">
      <c r="A22" s="78">
        <v>37135</v>
      </c>
      <c r="B22" s="1">
        <f>'1.a'!R11</f>
        <v>42316240819.209961</v>
      </c>
      <c r="C22" s="1">
        <f>'1.a'!S11</f>
        <v>7967142665.0258789</v>
      </c>
      <c r="D22" s="1">
        <f>'1.a'!T11</f>
        <v>0</v>
      </c>
      <c r="E22" s="1">
        <f>'1.a'!U11</f>
        <v>14517047776.489014</v>
      </c>
      <c r="F22" s="1">
        <f>'1.a'!V11</f>
        <v>0</v>
      </c>
      <c r="G22" s="1">
        <f>'1.a'!W11</f>
        <v>64800431260.724854</v>
      </c>
      <c r="H22" s="84">
        <f>'1.a'!$B$1*'1.a'!B10</f>
        <v>43435144952.332031</v>
      </c>
      <c r="I22" s="84">
        <f>'1.a'!C$1*'1.a'!C10</f>
        <v>9012172086.8593788</v>
      </c>
      <c r="J22" s="84">
        <f>'1.a'!D$1*'1.a'!D10</f>
        <v>0</v>
      </c>
      <c r="K22" s="84">
        <f>'1.a'!E$1*'1.a'!E10</f>
        <v>21287466272.949825</v>
      </c>
      <c r="L22" s="84">
        <f>'1.a'!F$1*'1.a'!F10</f>
        <v>0</v>
      </c>
      <c r="M22" s="86">
        <f t="shared" si="14"/>
        <v>73734783312.141235</v>
      </c>
      <c r="N22" s="96">
        <f t="shared" si="22"/>
        <v>0.58907266016444593</v>
      </c>
      <c r="O22" s="86">
        <f t="shared" si="23"/>
        <v>0.12222416181394577</v>
      </c>
      <c r="P22" s="86">
        <f t="shared" si="15"/>
        <v>0</v>
      </c>
      <c r="Q22" s="86">
        <f t="shared" si="16"/>
        <v>0.28870317802160833</v>
      </c>
      <c r="R22" s="86">
        <f t="shared" si="17"/>
        <v>0</v>
      </c>
      <c r="S22" s="97">
        <f t="shared" si="24"/>
        <v>-1.5174712433688427E-2</v>
      </c>
      <c r="T22" s="97">
        <f t="shared" si="18"/>
        <v>-1.4172814713641723E-2</v>
      </c>
      <c r="U22" s="97">
        <f t="shared" si="19"/>
        <v>0</v>
      </c>
      <c r="V22" s="97">
        <f t="shared" si="13"/>
        <v>-9.1821229985848324E-2</v>
      </c>
      <c r="W22" s="97">
        <f t="shared" si="13"/>
        <v>0</v>
      </c>
      <c r="X22" s="86">
        <f t="shared" si="25"/>
        <v>-0.12116875713317847</v>
      </c>
      <c r="Y22" s="86">
        <f t="shared" si="20"/>
        <v>0.87883124286682157</v>
      </c>
      <c r="Z22" s="86">
        <f t="shared" si="26"/>
        <v>0.77054380797261446</v>
      </c>
      <c r="AA22" s="86">
        <f t="shared" si="21"/>
        <v>1.4585365853658536</v>
      </c>
      <c r="AB22" s="86">
        <f t="shared" si="27"/>
        <v>5.4036144578313259</v>
      </c>
      <c r="AC22" s="86">
        <f>'1.a'!B11/'1.a'!B10 -1</f>
        <v>-2.5760340718328778E-2</v>
      </c>
      <c r="AD22" s="86">
        <f>'1.a'!C11/'1.a'!C10 -1</f>
        <v>-0.11595755293635079</v>
      </c>
      <c r="AE22" s="86">
        <v>0</v>
      </c>
      <c r="AF22" s="96">
        <f>'1.a'!E11/'1.a'!E10 -1</f>
        <v>-0.31804717431609242</v>
      </c>
      <c r="AG22" s="86">
        <v>0</v>
      </c>
      <c r="AH22" s="68">
        <f>'1.a'!Q11/'1.a'!Q10 -1</f>
        <v>0.45853658536585362</v>
      </c>
    </row>
    <row r="23" spans="1:34" x14ac:dyDescent="0.25">
      <c r="A23" s="78">
        <v>37165</v>
      </c>
      <c r="B23" s="1">
        <f>'1.a'!R12</f>
        <v>42459092948.109375</v>
      </c>
      <c r="C23" s="1">
        <f>'1.a'!S12</f>
        <v>8298962318.8554668</v>
      </c>
      <c r="D23" s="1">
        <f>'1.a'!T12</f>
        <v>0</v>
      </c>
      <c r="E23" s="1">
        <f>'1.a'!U12</f>
        <v>16824166890.738274</v>
      </c>
      <c r="F23" s="1">
        <f>'1.a'!V12</f>
        <v>0</v>
      </c>
      <c r="G23" s="1">
        <f>'1.a'!W12</f>
        <v>67582222157.703117</v>
      </c>
      <c r="H23" s="84">
        <f>'1.a'!$B$1*'1.a'!B11</f>
        <v>42316240819.209961</v>
      </c>
      <c r="I23" s="84">
        <f>'1.a'!C$1*'1.a'!C11</f>
        <v>7967142665.0258789</v>
      </c>
      <c r="J23" s="84">
        <f>'1.a'!D$1*'1.a'!D11</f>
        <v>0</v>
      </c>
      <c r="K23" s="84">
        <f>'1.a'!E$1*'1.a'!E11</f>
        <v>14517047776.489014</v>
      </c>
      <c r="L23" s="84">
        <f>'1.a'!F$1*'1.a'!F11</f>
        <v>0</v>
      </c>
      <c r="M23" s="86">
        <f t="shared" si="14"/>
        <v>64800431260.724854</v>
      </c>
      <c r="N23" s="96">
        <f t="shared" si="22"/>
        <v>0.65302406166018179</v>
      </c>
      <c r="O23" s="86">
        <f t="shared" si="23"/>
        <v>0.12294891422821001</v>
      </c>
      <c r="P23" s="86">
        <f t="shared" si="15"/>
        <v>0</v>
      </c>
      <c r="Q23" s="86">
        <f t="shared" si="16"/>
        <v>0.22402702411160816</v>
      </c>
      <c r="R23" s="86">
        <f t="shared" si="17"/>
        <v>0</v>
      </c>
      <c r="S23" s="97">
        <f t="shared" si="24"/>
        <v>2.2044934905547896E-3</v>
      </c>
      <c r="T23" s="97">
        <f t="shared" si="18"/>
        <v>5.1206395910315767E-3</v>
      </c>
      <c r="U23" s="97">
        <f t="shared" si="19"/>
        <v>0</v>
      </c>
      <c r="V23" s="97">
        <f t="shared" si="13"/>
        <v>3.5603453084541291E-2</v>
      </c>
      <c r="W23" s="97">
        <f t="shared" si="13"/>
        <v>0</v>
      </c>
      <c r="X23" s="86">
        <f t="shared" si="25"/>
        <v>4.2928586166127658E-2</v>
      </c>
      <c r="Y23" s="86">
        <f t="shared" si="20"/>
        <v>1.0429285861661277</v>
      </c>
      <c r="Z23" s="86">
        <f t="shared" si="26"/>
        <v>0.80362216422794297</v>
      </c>
      <c r="AA23" s="86">
        <f t="shared" si="21"/>
        <v>-0.298773690078038</v>
      </c>
      <c r="AB23" s="86">
        <f t="shared" si="27"/>
        <v>-1.614457831325302</v>
      </c>
      <c r="AC23" s="86">
        <f>'1.a'!B12/'1.a'!B11 -1</f>
        <v>3.3758227605737989E-3</v>
      </c>
      <c r="AD23" s="86">
        <f>'1.a'!C12/'1.a'!C11 -1</f>
        <v>4.1648514126175762E-2</v>
      </c>
      <c r="AE23" s="86">
        <v>0</v>
      </c>
      <c r="AF23" s="96">
        <f>'1.a'!E12/'1.a'!E11 -1</f>
        <v>0.15892481376177181</v>
      </c>
      <c r="AG23" s="86">
        <v>0</v>
      </c>
      <c r="AH23" s="68">
        <f>'1.a'!Q12/'1.a'!Q11 -1</f>
        <v>-1.298773690078038</v>
      </c>
    </row>
    <row r="24" spans="1:34" x14ac:dyDescent="0.25">
      <c r="A24" s="78">
        <v>37196</v>
      </c>
      <c r="B24" s="1">
        <f>'1.a'!R13</f>
        <v>45053998743.269531</v>
      </c>
      <c r="C24" s="1">
        <f>'1.a'!S13</f>
        <v>9152218331.3510742</v>
      </c>
      <c r="D24" s="1">
        <f>'1.a'!T13</f>
        <v>0</v>
      </c>
      <c r="E24" s="1">
        <f>'1.a'!U13</f>
        <v>18794113679.880985</v>
      </c>
      <c r="F24" s="1">
        <f>'1.a'!V13</f>
        <v>0</v>
      </c>
      <c r="G24" s="1">
        <f>'1.a'!W13</f>
        <v>73000330754.501587</v>
      </c>
      <c r="H24" s="84">
        <f>'1.a'!$B$1*'1.a'!B12</f>
        <v>42459092948.109375</v>
      </c>
      <c r="I24" s="84">
        <f>'1.a'!C$1*'1.a'!C12</f>
        <v>8298962318.8554668</v>
      </c>
      <c r="J24" s="84">
        <f>'1.a'!D$1*'1.a'!D12</f>
        <v>0</v>
      </c>
      <c r="K24" s="84">
        <f>'1.a'!E$1*'1.a'!E12</f>
        <v>16824166890.738274</v>
      </c>
      <c r="L24" s="84">
        <f>'1.a'!F$1*'1.a'!F12</f>
        <v>0</v>
      </c>
      <c r="M24" s="86">
        <f t="shared" si="14"/>
        <v>67582222157.703117</v>
      </c>
      <c r="N24" s="96">
        <f t="shared" si="22"/>
        <v>0.62825831398427656</v>
      </c>
      <c r="O24" s="86">
        <f t="shared" si="23"/>
        <v>0.12279800891260778</v>
      </c>
      <c r="P24" s="86">
        <f t="shared" si="15"/>
        <v>0</v>
      </c>
      <c r="Q24" s="86">
        <f t="shared" si="16"/>
        <v>0.24894367710311566</v>
      </c>
      <c r="R24" s="86">
        <f t="shared" si="17"/>
        <v>0</v>
      </c>
      <c r="S24" s="97">
        <f t="shared" si="24"/>
        <v>3.8396278078944253E-2</v>
      </c>
      <c r="T24" s="97">
        <f t="shared" si="18"/>
        <v>1.2625450677021751E-2</v>
      </c>
      <c r="U24" s="97">
        <f t="shared" si="19"/>
        <v>0</v>
      </c>
      <c r="V24" s="97">
        <f t="shared" si="13"/>
        <v>2.9148890436686743E-2</v>
      </c>
      <c r="W24" s="97">
        <f t="shared" si="13"/>
        <v>0</v>
      </c>
      <c r="X24" s="86">
        <f t="shared" si="25"/>
        <v>8.017061919265274E-2</v>
      </c>
      <c r="Y24" s="86">
        <f t="shared" si="20"/>
        <v>1.0801706191926528</v>
      </c>
      <c r="Z24" s="86">
        <f t="shared" si="26"/>
        <v>0.86804905073103689</v>
      </c>
      <c r="AA24" s="86">
        <f t="shared" si="21"/>
        <v>2.8768656716417906</v>
      </c>
      <c r="AB24" s="86">
        <f t="shared" si="27"/>
        <v>-4.6445783132530138</v>
      </c>
      <c r="AC24" s="86">
        <f>'1.a'!B13/'1.a'!B12 -1</f>
        <v>6.1115431701084022E-2</v>
      </c>
      <c r="AD24" s="86">
        <f>'1.a'!C13/'1.a'!C12 -1</f>
        <v>0.10281478330814764</v>
      </c>
      <c r="AE24" s="86">
        <v>0</v>
      </c>
      <c r="AF24" s="96">
        <f>'1.a'!E13/'1.a'!E12 -1</f>
        <v>0.11709030241652973</v>
      </c>
      <c r="AG24" s="86">
        <v>0</v>
      </c>
      <c r="AH24" s="68">
        <f>'1.a'!Q13/'1.a'!Q12 -1</f>
        <v>1.8768656716417906</v>
      </c>
    </row>
    <row r="25" spans="1:34" x14ac:dyDescent="0.25">
      <c r="A25" s="78">
        <v>37226</v>
      </c>
      <c r="B25" s="1">
        <f>'1.a'!R14</f>
        <v>42851873995.250977</v>
      </c>
      <c r="C25" s="1">
        <f>'1.a'!S14</f>
        <v>9737374984.9072285</v>
      </c>
      <c r="D25" s="1">
        <f>'1.a'!T14</f>
        <v>0</v>
      </c>
      <c r="E25" s="1">
        <f>'1.a'!U14</f>
        <v>20257177124.794193</v>
      </c>
      <c r="F25" s="1">
        <f>'1.a'!V14</f>
        <v>0</v>
      </c>
      <c r="G25" s="1">
        <f>'1.a'!W14</f>
        <v>72846426104.952393</v>
      </c>
      <c r="H25" s="84">
        <f>'1.a'!$B$1*'1.a'!B13</f>
        <v>45053998743.269531</v>
      </c>
      <c r="I25" s="84">
        <f>'1.a'!C$1*'1.a'!C13</f>
        <v>9152218331.3510742</v>
      </c>
      <c r="J25" s="84">
        <f>'1.a'!D$1*'1.a'!D13</f>
        <v>0</v>
      </c>
      <c r="K25" s="84">
        <f>'1.a'!E$1*'1.a'!E13</f>
        <v>18794113679.880985</v>
      </c>
      <c r="L25" s="84">
        <f>'1.a'!F$1*'1.a'!F13</f>
        <v>0</v>
      </c>
      <c r="M25" s="86">
        <f t="shared" si="14"/>
        <v>73000330754.501587</v>
      </c>
      <c r="N25" s="96">
        <f t="shared" si="22"/>
        <v>0.61717526862700223</v>
      </c>
      <c r="O25" s="86">
        <f t="shared" si="23"/>
        <v>0.12537228580689272</v>
      </c>
      <c r="P25" s="86">
        <f t="shared" si="15"/>
        <v>0</v>
      </c>
      <c r="Q25" s="86">
        <f t="shared" si="16"/>
        <v>0.25745244556610508</v>
      </c>
      <c r="R25" s="86">
        <f t="shared" si="17"/>
        <v>0</v>
      </c>
      <c r="S25" s="97">
        <f t="shared" si="24"/>
        <v>-3.0165955760176628E-2</v>
      </c>
      <c r="T25" s="97">
        <f t="shared" si="18"/>
        <v>8.0158082505683848E-3</v>
      </c>
      <c r="U25" s="97">
        <f t="shared" si="19"/>
        <v>0</v>
      </c>
      <c r="V25" s="97">
        <f t="shared" si="13"/>
        <v>2.0041874191412342E-2</v>
      </c>
      <c r="W25" s="97">
        <f t="shared" si="13"/>
        <v>0</v>
      </c>
      <c r="X25" s="86">
        <f t="shared" si="25"/>
        <v>-2.108273318195901E-3</v>
      </c>
      <c r="Y25" s="86">
        <f t="shared" si="20"/>
        <v>0.99789172668180415</v>
      </c>
      <c r="Z25" s="86">
        <f t="shared" si="26"/>
        <v>0.86621896607849536</v>
      </c>
      <c r="AA25" s="86">
        <f t="shared" si="21"/>
        <v>0.22697795071335936</v>
      </c>
      <c r="AB25" s="86">
        <f t="shared" si="27"/>
        <v>-1.0542168674698804</v>
      </c>
      <c r="AC25" s="86">
        <f>'1.a'!B14/'1.a'!B13 -1</f>
        <v>-4.8877453931822745E-2</v>
      </c>
      <c r="AD25" s="86">
        <f>'1.a'!C14/'1.a'!C13 -1</f>
        <v>6.3936046144320136E-2</v>
      </c>
      <c r="AE25" s="86">
        <v>0</v>
      </c>
      <c r="AF25" s="96">
        <f>'1.a'!E14/'1.a'!E13 -1</f>
        <v>7.7846897695389217E-2</v>
      </c>
      <c r="AG25" s="86">
        <v>0</v>
      </c>
      <c r="AH25" s="68">
        <f>'1.a'!Q14/'1.a'!Q13 -1</f>
        <v>-0.77302204928664064</v>
      </c>
    </row>
    <row r="26" spans="1:34" x14ac:dyDescent="0.25">
      <c r="A26" s="78">
        <v>37257</v>
      </c>
      <c r="B26" s="1">
        <f>'1.a'!R15</f>
        <v>42613803146.047852</v>
      </c>
      <c r="C26" s="1">
        <f>'1.a'!S15</f>
        <v>9880617681.6552715</v>
      </c>
      <c r="D26" s="1">
        <f>'1.a'!T15</f>
        <v>0</v>
      </c>
      <c r="E26" s="1">
        <f>'1.a'!U15</f>
        <v>21542237255.333134</v>
      </c>
      <c r="F26" s="1">
        <f>'1.a'!V15</f>
        <v>0</v>
      </c>
      <c r="G26" s="1">
        <f>'1.a'!W15</f>
        <v>74036658083.036255</v>
      </c>
      <c r="H26" s="84">
        <f>'1.a'!$B$1*'1.a'!B14</f>
        <v>42851873995.250977</v>
      </c>
      <c r="I26" s="84">
        <f>'1.a'!C$1*'1.a'!C14</f>
        <v>9737374984.9072285</v>
      </c>
      <c r="J26" s="84">
        <f>'1.a'!D$1*'1.a'!D14</f>
        <v>0</v>
      </c>
      <c r="K26" s="84">
        <f>'1.a'!E$1*'1.a'!E14</f>
        <v>20257177124.794193</v>
      </c>
      <c r="L26" s="84">
        <f>'1.a'!F$1*'1.a'!F14</f>
        <v>0</v>
      </c>
      <c r="M26" s="86">
        <f t="shared" si="14"/>
        <v>72846426104.952393</v>
      </c>
      <c r="N26" s="96">
        <f t="shared" si="22"/>
        <v>0.58824950359970696</v>
      </c>
      <c r="O26" s="86">
        <f t="shared" si="23"/>
        <v>0.13366990675531909</v>
      </c>
      <c r="P26" s="86">
        <f t="shared" si="15"/>
        <v>0</v>
      </c>
      <c r="Q26" s="86">
        <f t="shared" si="16"/>
        <v>0.27808058964497406</v>
      </c>
      <c r="R26" s="86">
        <f t="shared" si="17"/>
        <v>0</v>
      </c>
      <c r="S26" s="97">
        <f t="shared" si="24"/>
        <v>-3.2681198232035065E-3</v>
      </c>
      <c r="T26" s="97">
        <f t="shared" si="18"/>
        <v>1.9663654678359526E-3</v>
      </c>
      <c r="U26" s="97">
        <f t="shared" si="19"/>
        <v>0</v>
      </c>
      <c r="V26" s="97">
        <f>Q26*AF26</f>
        <v>1.7640675037201008E-2</v>
      </c>
      <c r="W26" s="97">
        <f t="shared" si="13"/>
        <v>0</v>
      </c>
      <c r="X26" s="86">
        <f>SUM(S26:W26)</f>
        <v>1.6338920681833454E-2</v>
      </c>
      <c r="Y26" s="86">
        <f>1+X26</f>
        <v>1.0163389206818334</v>
      </c>
      <c r="Z26" s="86">
        <f>Z25*Y26</f>
        <v>0.88037204905835165</v>
      </c>
      <c r="AA26" s="86">
        <f t="shared" si="21"/>
        <v>-0.74285714285714288</v>
      </c>
      <c r="AB26" s="86">
        <f t="shared" si="27"/>
        <v>0.78313253012048267</v>
      </c>
      <c r="AC26" s="86">
        <f>'1.a'!B15/'1.a'!B14 -1</f>
        <v>-5.5556694960297026E-3</v>
      </c>
      <c r="AD26" s="86">
        <f>'1.a'!C15/'1.a'!C14 -1</f>
        <v>1.4710607013703969E-2</v>
      </c>
      <c r="AE26" s="86">
        <v>0</v>
      </c>
      <c r="AF26" s="96">
        <f>'1.a'!E15/'1.a'!E14 -1</f>
        <v>6.343727571824731E-2</v>
      </c>
      <c r="AG26" s="86">
        <v>0</v>
      </c>
      <c r="AH26" s="68">
        <f>'1.a'!Q15/'1.a'!Q14 -1</f>
        <v>-1.7428571428571429</v>
      </c>
    </row>
    <row r="27" spans="1:34" x14ac:dyDescent="0.25">
      <c r="A27" s="78">
        <v>37288</v>
      </c>
      <c r="B27" s="1">
        <f>'1.a'!R16</f>
        <v>41352068746.248047</v>
      </c>
      <c r="C27" s="1">
        <f>'1.a'!S16</f>
        <v>9820932271.4794922</v>
      </c>
      <c r="D27" s="1">
        <f>'1.a'!T16</f>
        <v>0</v>
      </c>
      <c r="E27" s="1">
        <f>'1.a'!U16</f>
        <v>22864913976.66724</v>
      </c>
      <c r="F27" s="1">
        <f>'1.a'!V16</f>
        <v>0</v>
      </c>
      <c r="G27" s="1">
        <f>'1.a'!W16</f>
        <v>74037914994.394775</v>
      </c>
      <c r="H27" s="84">
        <f>'1.a'!$B$1*'1.a'!B15</f>
        <v>42613803146.047852</v>
      </c>
      <c r="I27" s="84">
        <f>'1.a'!C$1*'1.a'!C15</f>
        <v>9880617681.6552715</v>
      </c>
      <c r="J27" s="84">
        <f>'1.a'!D$1*'1.a'!D15</f>
        <v>0</v>
      </c>
      <c r="K27" s="84">
        <f>'1.a'!E$1*'1.a'!E15</f>
        <v>21542237255.333134</v>
      </c>
      <c r="L27" s="84">
        <f>'1.a'!F$1*'1.a'!F15</f>
        <v>0</v>
      </c>
      <c r="M27" s="86">
        <f t="shared" si="14"/>
        <v>74036658083.036255</v>
      </c>
      <c r="N27" s="96">
        <f t="shared" si="22"/>
        <v>0.57557707559212201</v>
      </c>
      <c r="O27" s="86">
        <f t="shared" si="23"/>
        <v>0.13345574932047319</v>
      </c>
      <c r="P27" s="86">
        <f t="shared" si="15"/>
        <v>0</v>
      </c>
      <c r="Q27" s="86">
        <f t="shared" si="16"/>
        <v>0.29096717508740477</v>
      </c>
      <c r="R27" s="86">
        <f t="shared" si="17"/>
        <v>0</v>
      </c>
      <c r="S27" s="97">
        <f t="shared" si="24"/>
        <v>-1.7042022593519782E-2</v>
      </c>
      <c r="T27" s="97">
        <f t="shared" si="18"/>
        <v>-8.0616024171213001E-4</v>
      </c>
      <c r="U27" s="97">
        <f t="shared" si="19"/>
        <v>0</v>
      </c>
      <c r="V27" s="97">
        <f t="shared" si="13"/>
        <v>1.7865159713862988E-2</v>
      </c>
      <c r="W27" s="97">
        <f t="shared" si="13"/>
        <v>0</v>
      </c>
      <c r="X27" s="86">
        <f t="shared" si="25"/>
        <v>1.6976878631076026E-5</v>
      </c>
      <c r="Y27" s="86">
        <f t="shared" si="20"/>
        <v>1.0000169768786311</v>
      </c>
      <c r="Z27" s="86">
        <f t="shared" si="26"/>
        <v>0.88038699502777873</v>
      </c>
      <c r="AA27" s="86">
        <f t="shared" si="21"/>
        <v>1.6615384615384616</v>
      </c>
      <c r="AB27" s="86">
        <f t="shared" si="27"/>
        <v>1.3012048192771097</v>
      </c>
      <c r="AC27" s="86">
        <f>'1.a'!B16/'1.a'!B15 -1</f>
        <v>-2.9608584699082896E-2</v>
      </c>
      <c r="AD27" s="86">
        <f>'1.a'!C16/'1.a'!C15 -1</f>
        <v>-6.0406557665512173E-3</v>
      </c>
      <c r="AE27" s="86">
        <v>0</v>
      </c>
      <c r="AF27" s="96">
        <f>'1.a'!E16/'1.a'!E15 -1</f>
        <v>6.1399227278803536E-2</v>
      </c>
      <c r="AG27" s="86">
        <v>0</v>
      </c>
      <c r="AH27" s="68">
        <f>'1.a'!Q16/'1.a'!Q15 -1</f>
        <v>0.66153846153846163</v>
      </c>
    </row>
    <row r="28" spans="1:34" x14ac:dyDescent="0.25">
      <c r="A28" s="78">
        <v>37316</v>
      </c>
      <c r="B28" s="1">
        <f>'1.a'!R17</f>
        <v>39816553744.353516</v>
      </c>
      <c r="C28" s="1">
        <f>'1.a'!S17</f>
        <v>9853203342.3359394</v>
      </c>
      <c r="D28" s="1">
        <f>'1.a'!T17</f>
        <v>0</v>
      </c>
      <c r="E28" s="1">
        <f>'1.a'!U17</f>
        <v>23340325900.2887</v>
      </c>
      <c r="F28" s="1">
        <f>'1.a'!V17</f>
        <v>0</v>
      </c>
      <c r="G28" s="1">
        <f>'1.a'!W17</f>
        <v>73010082986.978149</v>
      </c>
      <c r="H28" s="84">
        <f>'1.a'!$B$1*'1.a'!B16</f>
        <v>41352068746.248047</v>
      </c>
      <c r="I28" s="84">
        <f>'1.a'!C$1*'1.a'!C16</f>
        <v>9820932271.4794922</v>
      </c>
      <c r="J28" s="84">
        <f>'1.a'!D$1*'1.a'!D16</f>
        <v>0</v>
      </c>
      <c r="K28" s="84">
        <f>'1.a'!E$1*'1.a'!E16</f>
        <v>22864913976.66724</v>
      </c>
      <c r="L28" s="84">
        <f>'1.a'!F$1*'1.a'!F16</f>
        <v>0</v>
      </c>
      <c r="M28" s="86">
        <f t="shared" si="14"/>
        <v>74037914994.394775</v>
      </c>
      <c r="N28" s="96">
        <f t="shared" si="22"/>
        <v>0.55852557097777145</v>
      </c>
      <c r="O28" s="86">
        <f t="shared" si="23"/>
        <v>0.13264733714101767</v>
      </c>
      <c r="P28" s="86">
        <f t="shared" si="15"/>
        <v>0</v>
      </c>
      <c r="Q28" s="86">
        <f t="shared" si="16"/>
        <v>0.30882709188121094</v>
      </c>
      <c r="R28" s="86">
        <f t="shared" si="17"/>
        <v>0</v>
      </c>
      <c r="S28" s="97">
        <f t="shared" si="24"/>
        <v>-2.073957649956485E-2</v>
      </c>
      <c r="T28" s="97">
        <f t="shared" si="18"/>
        <v>4.3587222653272478E-4</v>
      </c>
      <c r="U28" s="97">
        <f t="shared" si="19"/>
        <v>0</v>
      </c>
      <c r="V28" s="97">
        <f t="shared" si="13"/>
        <v>6.4211954598863774E-3</v>
      </c>
      <c r="W28" s="97">
        <f t="shared" si="13"/>
        <v>0</v>
      </c>
      <c r="X28" s="86">
        <f t="shared" si="25"/>
        <v>-1.388250881314575E-2</v>
      </c>
      <c r="Y28" s="86">
        <f t="shared" si="20"/>
        <v>0.98611749118685421</v>
      </c>
      <c r="Z28" s="86">
        <f t="shared" si="26"/>
        <v>0.86816501481032671</v>
      </c>
      <c r="AA28" s="86">
        <f t="shared" si="21"/>
        <v>-2.0231481481481484</v>
      </c>
      <c r="AB28" s="86">
        <f t="shared" si="27"/>
        <v>-2.6325301204819307</v>
      </c>
      <c r="AC28" s="86">
        <f>'1.a'!B17/'1.a'!B16 -1</f>
        <v>-3.7132725119921606E-2</v>
      </c>
      <c r="AD28" s="86">
        <f>'1.a'!C17/'1.a'!C16 -1</f>
        <v>3.2859478066216141E-3</v>
      </c>
      <c r="AE28" s="86">
        <v>0</v>
      </c>
      <c r="AF28" s="96">
        <f>'1.a'!E17/'1.a'!E16 -1</f>
        <v>2.0792202590685482E-2</v>
      </c>
      <c r="AG28" s="86">
        <v>0</v>
      </c>
      <c r="AH28" s="68">
        <f>'1.a'!Q17/'1.a'!Q16 -1</f>
        <v>-3.0231481481481484</v>
      </c>
    </row>
    <row r="29" spans="1:34" x14ac:dyDescent="0.25">
      <c r="A29" s="78">
        <v>37347</v>
      </c>
      <c r="B29" s="1">
        <f>'1.a'!R18</f>
        <v>33555392725.508789</v>
      </c>
      <c r="C29" s="1">
        <f>'1.a'!S18</f>
        <v>9166444802.9697304</v>
      </c>
      <c r="D29" s="1">
        <f>'1.a'!T18</f>
        <v>0</v>
      </c>
      <c r="E29" s="1">
        <f>'1.a'!U18</f>
        <v>22072640721.901241</v>
      </c>
      <c r="F29" s="1">
        <f>'1.a'!V18</f>
        <v>0</v>
      </c>
      <c r="G29" s="1">
        <f>'1.a'!W18</f>
        <v>64794478250.379761</v>
      </c>
      <c r="H29" s="84">
        <f>'1.a'!$B$1*'1.a'!B17</f>
        <v>39816553744.353516</v>
      </c>
      <c r="I29" s="84">
        <f>'1.a'!C$1*'1.a'!C17</f>
        <v>9853203342.3359394</v>
      </c>
      <c r="J29" s="84">
        <f>'1.a'!D$1*'1.a'!D17</f>
        <v>0</v>
      </c>
      <c r="K29" s="84">
        <f>'1.a'!E$1*'1.a'!E17</f>
        <v>23340325900.2887</v>
      </c>
      <c r="L29" s="84">
        <f>'1.a'!F$1*'1.a'!F17</f>
        <v>0</v>
      </c>
      <c r="M29" s="86">
        <f t="shared" si="14"/>
        <v>73010082986.978149</v>
      </c>
      <c r="N29" s="96">
        <f t="shared" si="22"/>
        <v>0.54535691668033126</v>
      </c>
      <c r="O29" s="86">
        <f t="shared" si="23"/>
        <v>0.13495674760557835</v>
      </c>
      <c r="P29" s="86">
        <f t="shared" si="15"/>
        <v>0</v>
      </c>
      <c r="Q29" s="86">
        <f t="shared" si="16"/>
        <v>0.31968633571409044</v>
      </c>
      <c r="R29" s="86">
        <f t="shared" si="17"/>
        <v>0</v>
      </c>
      <c r="S29" s="97">
        <f t="shared" si="24"/>
        <v>-8.575748393494427E-2</v>
      </c>
      <c r="T29" s="97">
        <f t="shared" si="18"/>
        <v>-9.4063519896107825E-3</v>
      </c>
      <c r="U29" s="97">
        <f t="shared" si="19"/>
        <v>0</v>
      </c>
      <c r="V29" s="97">
        <f t="shared" si="13"/>
        <v>-1.7363152136309169E-2</v>
      </c>
      <c r="W29" s="97">
        <f t="shared" si="13"/>
        <v>0</v>
      </c>
      <c r="X29" s="86">
        <f t="shared" si="25"/>
        <v>-0.11252698806086421</v>
      </c>
      <c r="Y29" s="86">
        <f t="shared" si="20"/>
        <v>0.88747301193913575</v>
      </c>
      <c r="Z29" s="86">
        <f t="shared" si="26"/>
        <v>0.77047302055390499</v>
      </c>
      <c r="AA29" s="86">
        <f t="shared" si="21"/>
        <v>-1.1556064073226544</v>
      </c>
      <c r="AB29" s="86">
        <f t="shared" si="27"/>
        <v>3.0421686746987984</v>
      </c>
      <c r="AC29" s="86">
        <f>'1.a'!B18/'1.a'!B17 -1</f>
        <v>-0.15725019947846786</v>
      </c>
      <c r="AD29" s="86">
        <f>'1.a'!C18/'1.a'!C17 -1</f>
        <v>-6.9699012139071259E-2</v>
      </c>
      <c r="AE29" s="86">
        <v>0</v>
      </c>
      <c r="AF29" s="96">
        <f>'1.a'!E18/'1.a'!E17 -1</f>
        <v>-5.4313088163510992E-2</v>
      </c>
      <c r="AG29" s="86">
        <v>0</v>
      </c>
      <c r="AH29" s="68">
        <f>'1.a'!Q18/'1.a'!Q17 -1</f>
        <v>-2.1556064073226544</v>
      </c>
    </row>
    <row r="30" spans="1:34" x14ac:dyDescent="0.25">
      <c r="A30" s="78">
        <v>37377</v>
      </c>
      <c r="B30" s="1">
        <f>'1.a'!R19</f>
        <v>35305194665.641113</v>
      </c>
      <c r="C30" s="1">
        <f>'1.a'!S19</f>
        <v>9932176130.5566425</v>
      </c>
      <c r="D30" s="1">
        <f>'1.a'!T19</f>
        <v>0</v>
      </c>
      <c r="E30" s="1">
        <f>'1.a'!U19</f>
        <v>21663711650.537113</v>
      </c>
      <c r="F30" s="1">
        <f>'1.a'!V19</f>
        <v>0</v>
      </c>
      <c r="G30" s="1">
        <f>'1.a'!W19</f>
        <v>66901082446.734863</v>
      </c>
      <c r="H30" s="84">
        <f>'1.a'!$B$1*'1.a'!B18</f>
        <v>33555392725.508789</v>
      </c>
      <c r="I30" s="84">
        <f>'1.a'!C$1*'1.a'!C18</f>
        <v>9166444802.9697304</v>
      </c>
      <c r="J30" s="84">
        <f>'1.a'!D$1*'1.a'!D18</f>
        <v>0</v>
      </c>
      <c r="K30" s="84">
        <f>'1.a'!E$1*'1.a'!E18</f>
        <v>22072640721.901241</v>
      </c>
      <c r="L30" s="84">
        <f>'1.a'!F$1*'1.a'!F18</f>
        <v>0</v>
      </c>
      <c r="M30" s="86">
        <f t="shared" si="14"/>
        <v>64794478250.379761</v>
      </c>
      <c r="N30" s="96">
        <f t="shared" si="22"/>
        <v>0.51787426385074908</v>
      </c>
      <c r="O30" s="86">
        <f t="shared" si="23"/>
        <v>0.14146953645569335</v>
      </c>
      <c r="P30" s="86">
        <f t="shared" si="15"/>
        <v>0</v>
      </c>
      <c r="Q30" s="86">
        <f t="shared" si="16"/>
        <v>0.34065619969355759</v>
      </c>
      <c r="R30" s="86">
        <f t="shared" si="17"/>
        <v>0</v>
      </c>
      <c r="S30" s="97">
        <f t="shared" si="24"/>
        <v>2.7005417550716518E-2</v>
      </c>
      <c r="T30" s="97">
        <f t="shared" si="18"/>
        <v>1.1817848499805233E-2</v>
      </c>
      <c r="U30" s="97">
        <f t="shared" si="19"/>
        <v>0</v>
      </c>
      <c r="V30" s="97">
        <f t="shared" si="13"/>
        <v>-6.3111716060732966E-3</v>
      </c>
      <c r="W30" s="97">
        <f t="shared" si="13"/>
        <v>0</v>
      </c>
      <c r="X30" s="86">
        <f t="shared" si="25"/>
        <v>3.2512094444448456E-2</v>
      </c>
      <c r="Y30" s="86">
        <f t="shared" si="20"/>
        <v>1.0325120944444484</v>
      </c>
      <c r="Z30" s="86">
        <f t="shared" si="26"/>
        <v>0.79552271216505299</v>
      </c>
      <c r="AA30" s="86">
        <f t="shared" si="21"/>
        <v>0.24554455445544554</v>
      </c>
      <c r="AB30" s="86">
        <f t="shared" si="27"/>
        <v>0.74698795180722966</v>
      </c>
      <c r="AC30" s="86">
        <f>'1.a'!B19/'1.a'!B18 -1</f>
        <v>5.2146668478778579E-2</v>
      </c>
      <c r="AD30" s="86">
        <f>'1.a'!C19/'1.a'!C18 -1</f>
        <v>8.3536348502184055E-2</v>
      </c>
      <c r="AE30" s="86">
        <v>0</v>
      </c>
      <c r="AF30" s="96">
        <f>'1.a'!E19/'1.a'!E18 -1</f>
        <v>-1.8526513275703205E-2</v>
      </c>
      <c r="AG30" s="86">
        <v>0</v>
      </c>
      <c r="AH30" s="68">
        <f>'1.a'!Q19/'1.a'!Q18 -1</f>
        <v>-0.75445544554455446</v>
      </c>
    </row>
    <row r="31" spans="1:34" x14ac:dyDescent="0.25">
      <c r="A31" s="78">
        <v>37408</v>
      </c>
      <c r="B31" s="1">
        <f>'1.a'!R20</f>
        <v>28805986846.037109</v>
      </c>
      <c r="C31" s="1">
        <f>'1.a'!S20</f>
        <v>9247453048.9790058</v>
      </c>
      <c r="D31" s="1">
        <f>'1.a'!T20</f>
        <v>0</v>
      </c>
      <c r="E31" s="1">
        <f>'1.a'!U20</f>
        <v>21432658742.130249</v>
      </c>
      <c r="F31" s="1">
        <f>'1.a'!V20</f>
        <v>0</v>
      </c>
      <c r="G31" s="1">
        <f>'1.a'!W20</f>
        <v>59486098637.146362</v>
      </c>
      <c r="H31" s="84">
        <f>'1.a'!$B$1*'1.a'!B19</f>
        <v>35305194665.641113</v>
      </c>
      <c r="I31" s="84">
        <f>'1.a'!C$1*'1.a'!C19</f>
        <v>9932176130.5566425</v>
      </c>
      <c r="J31" s="84">
        <f>'1.a'!D$1*'1.a'!D19</f>
        <v>0</v>
      </c>
      <c r="K31" s="84">
        <f>'1.a'!E$1*'1.a'!E19</f>
        <v>21663711650.537113</v>
      </c>
      <c r="L31" s="84">
        <f>'1.a'!F$1*'1.a'!F19</f>
        <v>0</v>
      </c>
      <c r="M31" s="86">
        <f t="shared" si="14"/>
        <v>66901082446.734863</v>
      </c>
      <c r="N31" s="96">
        <f t="shared" si="22"/>
        <v>0.52772232338318759</v>
      </c>
      <c r="O31" s="86">
        <f t="shared" si="23"/>
        <v>0.14846061928018006</v>
      </c>
      <c r="P31" s="86">
        <f t="shared" si="15"/>
        <v>0</v>
      </c>
      <c r="Q31" s="86">
        <f t="shared" si="16"/>
        <v>0.32381705733663235</v>
      </c>
      <c r="R31" s="86">
        <f t="shared" si="17"/>
        <v>0</v>
      </c>
      <c r="S31" s="97">
        <f t="shared" si="24"/>
        <v>-9.7146527110058709E-2</v>
      </c>
      <c r="T31" s="97">
        <f t="shared" si="18"/>
        <v>-1.023485804019386E-2</v>
      </c>
      <c r="U31" s="97">
        <f t="shared" si="19"/>
        <v>0</v>
      </c>
      <c r="V31" s="97">
        <f t="shared" si="13"/>
        <v>-3.453649776008066E-3</v>
      </c>
      <c r="W31" s="97">
        <f t="shared" si="13"/>
        <v>0</v>
      </c>
      <c r="X31" s="86">
        <f t="shared" si="25"/>
        <v>-0.11083503492626064</v>
      </c>
      <c r="Y31" s="86">
        <f t="shared" si="20"/>
        <v>0.88916496507373932</v>
      </c>
      <c r="Z31" s="86">
        <f t="shared" si="26"/>
        <v>0.70735092457760573</v>
      </c>
      <c r="AA31" s="86">
        <f t="shared" si="21"/>
        <v>5.709677419354839</v>
      </c>
      <c r="AB31" s="86">
        <f t="shared" si="27"/>
        <v>4.2650602409638596</v>
      </c>
      <c r="AC31" s="86">
        <f>'1.a'!B20/'1.a'!B19 -1</f>
        <v>-0.18408644623418569</v>
      </c>
      <c r="AD31" s="86">
        <f>'1.a'!C20/'1.a'!C19 -1</f>
        <v>-6.8939885134644885E-2</v>
      </c>
      <c r="AE31" s="86">
        <v>0</v>
      </c>
      <c r="AF31" s="96">
        <f>'1.a'!E20/'1.a'!E19 -1</f>
        <v>-1.0665434997198853E-2</v>
      </c>
      <c r="AG31" s="86">
        <v>0</v>
      </c>
      <c r="AH31" s="68">
        <f>'1.a'!Q20/'1.a'!Q19 -1</f>
        <v>4.709677419354839</v>
      </c>
    </row>
    <row r="32" spans="1:34" x14ac:dyDescent="0.25">
      <c r="A32" s="78">
        <v>37438</v>
      </c>
      <c r="B32" s="1">
        <f>'1.a'!R21</f>
        <v>25853966032.183594</v>
      </c>
      <c r="C32" s="1">
        <f>'1.a'!S21</f>
        <v>8805043810.7871075</v>
      </c>
      <c r="D32" s="1">
        <f>'1.a'!T21</f>
        <v>0</v>
      </c>
      <c r="E32" s="1">
        <f>'1.a'!U21</f>
        <v>21937709950.033077</v>
      </c>
      <c r="F32" s="1">
        <f>'1.a'!V21</f>
        <v>0</v>
      </c>
      <c r="G32" s="1">
        <f>'1.a'!W21</f>
        <v>56596719793.003784</v>
      </c>
      <c r="H32" s="84">
        <f>'1.a'!$B$1*'1.a'!B20</f>
        <v>28805986846.037109</v>
      </c>
      <c r="I32" s="84">
        <f>'1.a'!C$1*'1.a'!C20</f>
        <v>9247453048.9790058</v>
      </c>
      <c r="J32" s="84">
        <f>'1.a'!D$1*'1.a'!D20</f>
        <v>0</v>
      </c>
      <c r="K32" s="84">
        <f>'1.a'!E$1*'1.a'!E20</f>
        <v>21432658742.130249</v>
      </c>
      <c r="L32" s="84">
        <f>'1.a'!F$1*'1.a'!F20</f>
        <v>0</v>
      </c>
      <c r="M32" s="86">
        <f t="shared" si="14"/>
        <v>59486098637.146362</v>
      </c>
      <c r="N32" s="96">
        <f t="shared" si="22"/>
        <v>0.48424737049487865</v>
      </c>
      <c r="O32" s="86">
        <f t="shared" si="23"/>
        <v>0.15545569907663084</v>
      </c>
      <c r="P32" s="86">
        <f t="shared" si="15"/>
        <v>0</v>
      </c>
      <c r="Q32" s="86">
        <f t="shared" si="16"/>
        <v>0.36029693042849054</v>
      </c>
      <c r="R32" s="86">
        <f t="shared" si="17"/>
        <v>0</v>
      </c>
      <c r="S32" s="97">
        <f t="shared" si="24"/>
        <v>-4.9625389485706037E-2</v>
      </c>
      <c r="T32" s="97">
        <f t="shared" si="18"/>
        <v>-7.437186978599953E-3</v>
      </c>
      <c r="U32" s="97">
        <f t="shared" si="19"/>
        <v>0</v>
      </c>
      <c r="V32" s="97">
        <f t="shared" si="13"/>
        <v>8.4902392235124136E-3</v>
      </c>
      <c r="W32" s="97">
        <f t="shared" si="13"/>
        <v>0</v>
      </c>
      <c r="X32" s="86">
        <f t="shared" si="25"/>
        <v>-4.8572337240793573E-2</v>
      </c>
      <c r="Y32" s="86">
        <f t="shared" si="20"/>
        <v>0.95142766275920643</v>
      </c>
      <c r="Z32" s="86">
        <f t="shared" si="26"/>
        <v>0.67299323692143509</v>
      </c>
      <c r="AA32" s="86">
        <f t="shared" si="21"/>
        <v>1.134180790960452</v>
      </c>
      <c r="AB32" s="86">
        <f t="shared" si="27"/>
        <v>4.8373493975903665</v>
      </c>
      <c r="AC32" s="86">
        <f>'1.a'!B21/'1.a'!B20 -1</f>
        <v>-0.10247941963007701</v>
      </c>
      <c r="AD32" s="86">
        <f>'1.a'!C21/'1.a'!C20 -1</f>
        <v>-4.7841198635849569E-2</v>
      </c>
      <c r="AE32" s="86">
        <v>0</v>
      </c>
      <c r="AF32" s="96">
        <f>'1.a'!E21/'1.a'!E20 -1</f>
        <v>2.3564561633692582E-2</v>
      </c>
      <c r="AG32" s="86">
        <v>0</v>
      </c>
      <c r="AH32" s="68">
        <f>'1.a'!Q21/'1.a'!Q20 -1</f>
        <v>0.13418079096045199</v>
      </c>
    </row>
    <row r="33" spans="1:34" x14ac:dyDescent="0.25">
      <c r="A33" s="78">
        <v>37469</v>
      </c>
      <c r="B33" s="1">
        <f>'1.a'!R22</f>
        <v>29234506066.958496</v>
      </c>
      <c r="C33" s="1">
        <f>'1.a'!S22</f>
        <v>8430025440.14258</v>
      </c>
      <c r="D33" s="1">
        <f>'1.a'!T22</f>
        <v>0</v>
      </c>
      <c r="E33" s="1">
        <f>'1.a'!U22</f>
        <v>18746478135.387821</v>
      </c>
      <c r="F33" s="1">
        <f>'1.a'!V22</f>
        <v>0</v>
      </c>
      <c r="G33" s="1">
        <f>'1.a'!W22</f>
        <v>56411009642.488892</v>
      </c>
      <c r="H33" s="84">
        <f>'1.a'!$B$1*'1.a'!B21</f>
        <v>25853966032.183594</v>
      </c>
      <c r="I33" s="84">
        <f>'1.a'!C$1*'1.a'!C21</f>
        <v>8805043810.7871075</v>
      </c>
      <c r="J33" s="84">
        <f>'1.a'!D$1*'1.a'!D21</f>
        <v>0</v>
      </c>
      <c r="K33" s="84">
        <f>'1.a'!E$1*'1.a'!E21</f>
        <v>21937709950.033077</v>
      </c>
      <c r="L33" s="84">
        <f>'1.a'!F$1*'1.a'!F21</f>
        <v>0</v>
      </c>
      <c r="M33" s="86">
        <f t="shared" si="14"/>
        <v>56596719793.003784</v>
      </c>
      <c r="N33" s="96">
        <f t="shared" si="22"/>
        <v>0.4568103262298876</v>
      </c>
      <c r="O33" s="86">
        <f t="shared" si="23"/>
        <v>0.15557516129893353</v>
      </c>
      <c r="P33" s="86">
        <f t="shared" si="15"/>
        <v>0</v>
      </c>
      <c r="Q33" s="86">
        <f t="shared" si="16"/>
        <v>0.38761451247117878</v>
      </c>
      <c r="R33" s="86">
        <f t="shared" si="17"/>
        <v>0</v>
      </c>
      <c r="S33" s="97">
        <f t="shared" si="24"/>
        <v>5.9730317360067002E-2</v>
      </c>
      <c r="T33" s="97">
        <f t="shared" si="18"/>
        <v>-6.6261502789581395E-3</v>
      </c>
      <c r="U33" s="97">
        <f t="shared" si="19"/>
        <v>0</v>
      </c>
      <c r="V33" s="97">
        <f t="shared" si="13"/>
        <v>-5.6385455311135251E-2</v>
      </c>
      <c r="W33" s="97">
        <f t="shared" si="13"/>
        <v>0</v>
      </c>
      <c r="X33" s="86">
        <f t="shared" si="25"/>
        <v>-3.2812882300263871E-3</v>
      </c>
      <c r="Y33" s="86">
        <f t="shared" si="20"/>
        <v>0.99671871176997362</v>
      </c>
      <c r="Z33" s="86">
        <f t="shared" si="26"/>
        <v>0.67078495213423739</v>
      </c>
      <c r="AA33" s="86">
        <f t="shared" si="21"/>
        <v>-7.9701120797011304E-2</v>
      </c>
      <c r="AB33" s="86">
        <f t="shared" si="27"/>
        <v>-0.38554216867469965</v>
      </c>
      <c r="AC33" s="86">
        <f>'1.a'!B22/'1.a'!B21 -1</f>
        <v>0.13075518203152003</v>
      </c>
      <c r="AD33" s="86">
        <f>'1.a'!C22/'1.a'!C21 -1</f>
        <v>-4.2591312286838434E-2</v>
      </c>
      <c r="AE33" s="86">
        <v>0</v>
      </c>
      <c r="AF33" s="96">
        <f>'1.a'!E22/'1.a'!E21 -1</f>
        <v>-0.14546786432648806</v>
      </c>
      <c r="AG33" s="86">
        <v>0</v>
      </c>
      <c r="AH33" s="68">
        <f>'1.a'!Q22/'1.a'!Q21 -1</f>
        <v>-1.0797011207970113</v>
      </c>
    </row>
    <row r="34" spans="1:34" x14ac:dyDescent="0.25">
      <c r="A34" s="78">
        <v>37500</v>
      </c>
      <c r="B34" s="1">
        <f>'1.a'!R23</f>
        <v>25389743617.037109</v>
      </c>
      <c r="C34" s="1">
        <f>'1.a'!S23</f>
        <v>7657088511.9155273</v>
      </c>
      <c r="D34" s="1">
        <f>'1.a'!T23</f>
        <v>0</v>
      </c>
      <c r="E34" s="1">
        <f>'1.a'!U23</f>
        <v>17901205858.175533</v>
      </c>
      <c r="F34" s="1">
        <f>'1.a'!V23</f>
        <v>0</v>
      </c>
      <c r="G34" s="1">
        <f>'1.a'!W23</f>
        <v>50948037987.128174</v>
      </c>
      <c r="H34" s="84">
        <f>'1.a'!$B$1*'1.a'!B22</f>
        <v>29234506066.958496</v>
      </c>
      <c r="I34" s="84">
        <f>'1.a'!C$1*'1.a'!C22</f>
        <v>8430025440.14258</v>
      </c>
      <c r="J34" s="84">
        <f>'1.a'!D$1*'1.a'!D22</f>
        <v>0</v>
      </c>
      <c r="K34" s="84">
        <f>'1.a'!E$1*'1.a'!E22</f>
        <v>18746478135.387821</v>
      </c>
      <c r="L34" s="84">
        <f>'1.a'!F$1*'1.a'!F22</f>
        <v>0</v>
      </c>
      <c r="M34" s="86">
        <f t="shared" si="14"/>
        <v>56411009642.488892</v>
      </c>
      <c r="N34" s="96">
        <f t="shared" si="22"/>
        <v>0.51824114215000694</v>
      </c>
      <c r="O34" s="86">
        <f t="shared" si="23"/>
        <v>0.14943936464829849</v>
      </c>
      <c r="P34" s="86">
        <f t="shared" si="15"/>
        <v>0</v>
      </c>
      <c r="Q34" s="86">
        <f t="shared" si="16"/>
        <v>0.33231949320169468</v>
      </c>
      <c r="R34" s="86">
        <f t="shared" si="17"/>
        <v>0</v>
      </c>
      <c r="S34" s="97">
        <f t="shared" si="24"/>
        <v>-6.8156242447848417E-2</v>
      </c>
      <c r="T34" s="97">
        <f t="shared" si="18"/>
        <v>-1.3701880769828933E-2</v>
      </c>
      <c r="U34" s="97">
        <f t="shared" si="19"/>
        <v>0</v>
      </c>
      <c r="V34" s="97">
        <f t="shared" si="13"/>
        <v>-1.4984172106992839E-2</v>
      </c>
      <c r="W34" s="97">
        <f t="shared" si="13"/>
        <v>0</v>
      </c>
      <c r="X34" s="86">
        <f t="shared" si="25"/>
        <v>-9.6842295324670188E-2</v>
      </c>
      <c r="Y34" s="86">
        <f t="shared" si="20"/>
        <v>0.90315770467532985</v>
      </c>
      <c r="Z34" s="86">
        <f t="shared" si="26"/>
        <v>0.60582459770030883</v>
      </c>
      <c r="AA34" s="86">
        <f t="shared" si="21"/>
        <v>-15.953125</v>
      </c>
      <c r="AB34" s="86">
        <f t="shared" si="27"/>
        <v>6.1506024096385676</v>
      </c>
      <c r="AC34" s="86">
        <f>'1.a'!B23/'1.a'!B22 -1</f>
        <v>-0.13151453426698478</v>
      </c>
      <c r="AD34" s="86">
        <f>'1.a'!C23/'1.a'!C22 -1</f>
        <v>-9.1688564134864592E-2</v>
      </c>
      <c r="AE34" s="86">
        <v>0</v>
      </c>
      <c r="AF34" s="96">
        <f>'1.a'!E23/'1.a'!E22 -1</f>
        <v>-4.5089657433662778E-2</v>
      </c>
      <c r="AG34" s="86">
        <v>0</v>
      </c>
      <c r="AH34" s="68">
        <f>'1.a'!Q23/'1.a'!Q22 -1</f>
        <v>-16.953125</v>
      </c>
    </row>
    <row r="35" spans="1:34" x14ac:dyDescent="0.25">
      <c r="A35" s="78">
        <v>37530</v>
      </c>
      <c r="B35" s="1">
        <f>'1.a'!R24</f>
        <v>27901345602.708984</v>
      </c>
      <c r="C35" s="1">
        <f>'1.a'!S24</f>
        <v>8395961404.9233379</v>
      </c>
      <c r="D35" s="1">
        <f>'1.a'!T24</f>
        <v>0</v>
      </c>
      <c r="E35" s="1">
        <f>'1.a'!U24</f>
        <v>19542701753.495365</v>
      </c>
      <c r="F35" s="1">
        <f>'1.a'!V24</f>
        <v>0</v>
      </c>
      <c r="G35" s="1">
        <f>'1.a'!W24</f>
        <v>55840008761.127686</v>
      </c>
      <c r="H35" s="84">
        <f>'1.a'!$B$1*'1.a'!B23</f>
        <v>25389743617.037109</v>
      </c>
      <c r="I35" s="84">
        <f>'1.a'!C$1*'1.a'!C23</f>
        <v>7657088511.9155273</v>
      </c>
      <c r="J35" s="84">
        <f>'1.a'!D$1*'1.a'!D23</f>
        <v>0</v>
      </c>
      <c r="K35" s="84">
        <f>'1.a'!E$1*'1.a'!E23</f>
        <v>17901205858.175533</v>
      </c>
      <c r="L35" s="84">
        <f>'1.a'!F$1*'1.a'!F23</f>
        <v>0</v>
      </c>
      <c r="M35" s="86">
        <f t="shared" si="14"/>
        <v>50948037987.128174</v>
      </c>
      <c r="N35" s="96">
        <f t="shared" si="22"/>
        <v>0.49834585629090822</v>
      </c>
      <c r="O35" s="86">
        <f t="shared" si="23"/>
        <v>0.15029211750705809</v>
      </c>
      <c r="P35" s="86">
        <f t="shared" si="15"/>
        <v>0</v>
      </c>
      <c r="Q35" s="86">
        <f t="shared" si="16"/>
        <v>0.35136202620203361</v>
      </c>
      <c r="R35" s="86">
        <f t="shared" si="17"/>
        <v>0</v>
      </c>
      <c r="S35" s="97">
        <f t="shared" si="24"/>
        <v>4.9297324978567827E-2</v>
      </c>
      <c r="T35" s="97">
        <f t="shared" si="18"/>
        <v>1.4502479824531869E-2</v>
      </c>
      <c r="U35" s="97">
        <f t="shared" si="19"/>
        <v>0</v>
      </c>
      <c r="V35" s="97">
        <f t="shared" si="19"/>
        <v>3.2219020793981319E-2</v>
      </c>
      <c r="W35" s="97">
        <f t="shared" si="19"/>
        <v>0</v>
      </c>
      <c r="X35" s="86">
        <f t="shared" si="25"/>
        <v>9.6018825597081026E-2</v>
      </c>
      <c r="Y35" s="86">
        <f t="shared" si="20"/>
        <v>1.0960188255970811</v>
      </c>
      <c r="Z35" s="86">
        <f t="shared" si="26"/>
        <v>0.66399516408931658</v>
      </c>
      <c r="AA35" s="86">
        <f t="shared" si="21"/>
        <v>-0.78158667972575913</v>
      </c>
      <c r="AB35" s="86">
        <f t="shared" si="27"/>
        <v>-4.8072289156626615</v>
      </c>
      <c r="AC35" s="86">
        <f>'1.a'!B24/'1.a'!B23 -1</f>
        <v>9.8921912074233509E-2</v>
      </c>
      <c r="AD35" s="86">
        <f>'1.a'!C24/'1.a'!C23 -1</f>
        <v>9.6495279094399589E-2</v>
      </c>
      <c r="AE35" s="86">
        <v>0</v>
      </c>
      <c r="AF35" s="96">
        <f>'1.a'!E24/'1.a'!E23 -1</f>
        <v>9.1697503974021766E-2</v>
      </c>
      <c r="AG35" s="86">
        <v>0</v>
      </c>
      <c r="AH35" s="68">
        <f>'1.a'!Q24/'1.a'!Q23 -1</f>
        <v>-1.7815866797257591</v>
      </c>
    </row>
    <row r="36" spans="1:34" x14ac:dyDescent="0.25">
      <c r="A36" s="78">
        <v>37561</v>
      </c>
      <c r="B36" s="1">
        <f>'1.a'!R25</f>
        <v>27901345602.708984</v>
      </c>
      <c r="C36" s="1">
        <f>'1.a'!S25</f>
        <v>9087781422.6342773</v>
      </c>
      <c r="D36" s="1">
        <f>'1.a'!T25</f>
        <v>0</v>
      </c>
      <c r="E36" s="1">
        <f>'1.a'!U25</f>
        <v>19796217115.635872</v>
      </c>
      <c r="F36" s="1">
        <f>'1.a'!V25</f>
        <v>0</v>
      </c>
      <c r="G36" s="1">
        <f>'1.a'!W25</f>
        <v>56785344140.979134</v>
      </c>
      <c r="H36" s="84">
        <f>'1.a'!$B$1*'1.a'!B24</f>
        <v>27901345602.708984</v>
      </c>
      <c r="I36" s="84">
        <f>'1.a'!C$1*'1.a'!C24</f>
        <v>8395961404.9233379</v>
      </c>
      <c r="J36" s="84">
        <f>'1.a'!D$1*'1.a'!D24</f>
        <v>0</v>
      </c>
      <c r="K36" s="84">
        <f>'1.a'!E$1*'1.a'!E24</f>
        <v>19542701753.495365</v>
      </c>
      <c r="L36" s="84">
        <f>'1.a'!F$1*'1.a'!F24</f>
        <v>0</v>
      </c>
      <c r="M36" s="86">
        <f t="shared" si="14"/>
        <v>55840008761.127686</v>
      </c>
      <c r="N36" s="96">
        <f t="shared" si="22"/>
        <v>0.4996658528845388</v>
      </c>
      <c r="O36" s="86">
        <f t="shared" si="23"/>
        <v>0.15035745142590451</v>
      </c>
      <c r="P36" s="86">
        <f t="shared" si="15"/>
        <v>0</v>
      </c>
      <c r="Q36" s="86">
        <f t="shared" si="16"/>
        <v>0.34997669568955669</v>
      </c>
      <c r="R36" s="86">
        <f t="shared" si="17"/>
        <v>0</v>
      </c>
      <c r="S36" s="97">
        <f t="shared" si="24"/>
        <v>0</v>
      </c>
      <c r="T36" s="97">
        <f t="shared" si="18"/>
        <v>1.2389325020889708E-2</v>
      </c>
      <c r="U36" s="97">
        <f t="shared" si="19"/>
        <v>0</v>
      </c>
      <c r="V36" s="97">
        <f t="shared" si="19"/>
        <v>4.5400308446403173E-3</v>
      </c>
      <c r="W36" s="97">
        <f t="shared" si="19"/>
        <v>0</v>
      </c>
      <c r="X36" s="86">
        <f t="shared" si="25"/>
        <v>1.6929355865530026E-2</v>
      </c>
      <c r="Y36" s="86">
        <f t="shared" si="20"/>
        <v>1.0169293558655301</v>
      </c>
      <c r="Z36" s="86">
        <f t="shared" si="26"/>
        <v>0.6752361745151757</v>
      </c>
      <c r="AA36" s="86">
        <f t="shared" si="21"/>
        <v>0.76190476190476197</v>
      </c>
      <c r="AB36" s="86">
        <f t="shared" si="27"/>
        <v>-3.6626506024096472</v>
      </c>
      <c r="AC36" s="86">
        <f>'1.a'!B25/'1.a'!B24 -1</f>
        <v>0</v>
      </c>
      <c r="AD36" s="86">
        <f>'1.a'!C25/'1.a'!C24 -1</f>
        <v>8.2399142200113129E-2</v>
      </c>
      <c r="AE36" s="86">
        <v>0</v>
      </c>
      <c r="AF36" s="96">
        <f>'1.a'!E25/'1.a'!E24 -1</f>
        <v>1.2972380448632803E-2</v>
      </c>
      <c r="AG36" s="86">
        <v>0</v>
      </c>
      <c r="AH36" s="68">
        <f>'1.a'!Q25/'1.a'!Q24 -1</f>
        <v>-0.23809523809523803</v>
      </c>
    </row>
    <row r="37" spans="1:34" x14ac:dyDescent="0.25">
      <c r="A37" s="78">
        <v>37591</v>
      </c>
      <c r="B37" s="1">
        <f>'1.a'!R26</f>
        <v>28056092966.424316</v>
      </c>
      <c r="C37" s="1">
        <f>'1.a'!S26</f>
        <v>8931310251.9750938</v>
      </c>
      <c r="D37" s="1">
        <f>'1.a'!T26</f>
        <v>0</v>
      </c>
      <c r="E37" s="1">
        <f>'1.a'!U26</f>
        <v>19705855805.22839</v>
      </c>
      <c r="F37" s="1">
        <f>'1.a'!V26</f>
        <v>0</v>
      </c>
      <c r="G37" s="1">
        <f>'1.a'!W26</f>
        <v>56693259023.627808</v>
      </c>
      <c r="H37" s="84">
        <f>'1.a'!$B$1*'1.a'!B25</f>
        <v>27901345602.708984</v>
      </c>
      <c r="I37" s="84">
        <f>'1.a'!C$1*'1.a'!C25</f>
        <v>9087781422.6342773</v>
      </c>
      <c r="J37" s="84">
        <f>'1.a'!D$1*'1.a'!D25</f>
        <v>0</v>
      </c>
      <c r="K37" s="84">
        <f>'1.a'!E$1*'1.a'!E25</f>
        <v>19796217115.635872</v>
      </c>
      <c r="L37" s="84">
        <f>'1.a'!F$1*'1.a'!F25</f>
        <v>0</v>
      </c>
      <c r="M37" s="86">
        <f t="shared" si="14"/>
        <v>56785344140.979134</v>
      </c>
      <c r="N37" s="96">
        <f t="shared" si="22"/>
        <v>0.49134765360300042</v>
      </c>
      <c r="O37" s="86">
        <f t="shared" si="23"/>
        <v>0.16003744557878063</v>
      </c>
      <c r="P37" s="86">
        <f t="shared" si="15"/>
        <v>0</v>
      </c>
      <c r="Q37" s="86">
        <f t="shared" si="16"/>
        <v>0.34861490081821894</v>
      </c>
      <c r="R37" s="86">
        <f t="shared" si="17"/>
        <v>0</v>
      </c>
      <c r="S37" s="97">
        <f t="shared" si="24"/>
        <v>2.7251285706950449E-3</v>
      </c>
      <c r="T37" s="97">
        <f t="shared" si="18"/>
        <v>-2.7554851172640078E-3</v>
      </c>
      <c r="U37" s="97">
        <f t="shared" si="19"/>
        <v>0</v>
      </c>
      <c r="V37" s="97">
        <f t="shared" si="19"/>
        <v>-1.5912787317647282E-3</v>
      </c>
      <c r="W37" s="97">
        <f t="shared" si="19"/>
        <v>0</v>
      </c>
      <c r="X37" s="86">
        <f t="shared" si="25"/>
        <v>-1.6216352783336911E-3</v>
      </c>
      <c r="Y37" s="86">
        <f t="shared" si="20"/>
        <v>0.9983783647216663</v>
      </c>
      <c r="Z37" s="86">
        <f t="shared" si="26"/>
        <v>0.67414118771337483</v>
      </c>
      <c r="AA37" s="86">
        <f t="shared" si="21"/>
        <v>-0.92927631578947367</v>
      </c>
      <c r="AB37" s="86">
        <f t="shared" si="27"/>
        <v>3.4036144578313334</v>
      </c>
      <c r="AC37" s="86">
        <f>'1.a'!B26/'1.a'!B25 -1</f>
        <v>5.5462329996123216E-3</v>
      </c>
      <c r="AD37" s="86">
        <f>'1.a'!C26/'1.a'!C25 -1</f>
        <v>-1.7217752428493882E-2</v>
      </c>
      <c r="AE37" s="86">
        <v>0</v>
      </c>
      <c r="AF37" s="96">
        <f>'1.a'!E26/'1.a'!E25 -1</f>
        <v>-4.5645746295694956E-3</v>
      </c>
      <c r="AG37" s="86">
        <v>0</v>
      </c>
      <c r="AH37" s="68">
        <f>'1.a'!Q26/'1.a'!Q25 -1</f>
        <v>-1.9292763157894737</v>
      </c>
    </row>
    <row r="38" spans="1:34" x14ac:dyDescent="0.25">
      <c r="A38" s="78">
        <v>37622</v>
      </c>
      <c r="B38" s="1">
        <f>'1.a'!R27</f>
        <v>31698487761.367676</v>
      </c>
      <c r="C38" s="1">
        <f>'1.a'!S27</f>
        <v>8242803357.8857431</v>
      </c>
      <c r="D38" s="1">
        <f>'1.a'!T27</f>
        <v>0</v>
      </c>
      <c r="E38" s="1">
        <f>'1.a'!U27</f>
        <v>20227612975.44104</v>
      </c>
      <c r="F38" s="1">
        <f>'1.a'!V27</f>
        <v>0</v>
      </c>
      <c r="G38" s="1">
        <f>'1.a'!W27</f>
        <v>60168904094.694458</v>
      </c>
      <c r="H38" s="84">
        <f>'1.a'!$B$1*'1.a'!B26</f>
        <v>28056092966.424316</v>
      </c>
      <c r="I38" s="84">
        <f>'1.a'!C$1*'1.a'!C26</f>
        <v>8931310251.9750938</v>
      </c>
      <c r="J38" s="84">
        <f>'1.a'!D$1*'1.a'!D26</f>
        <v>0</v>
      </c>
      <c r="K38" s="84">
        <f>'1.a'!E$1*'1.a'!E26</f>
        <v>19705855805.22839</v>
      </c>
      <c r="L38" s="84">
        <f>'1.a'!F$1*'1.a'!F26</f>
        <v>0</v>
      </c>
      <c r="M38" s="86">
        <f t="shared" si="14"/>
        <v>56693259023.627808</v>
      </c>
      <c r="N38" s="96">
        <f t="shared" si="22"/>
        <v>0.49487528940136427</v>
      </c>
      <c r="O38" s="86">
        <f t="shared" si="23"/>
        <v>0.15753742871357651</v>
      </c>
      <c r="P38" s="86">
        <f t="shared" si="15"/>
        <v>0</v>
      </c>
      <c r="Q38" s="86">
        <f t="shared" si="16"/>
        <v>0.34758728188505911</v>
      </c>
      <c r="R38" s="86">
        <f t="shared" si="17"/>
        <v>0</v>
      </c>
      <c r="S38" s="97">
        <f t="shared" si="24"/>
        <v>6.42474053824518E-2</v>
      </c>
      <c r="T38" s="97">
        <f t="shared" si="18"/>
        <v>-1.2144422563578595E-2</v>
      </c>
      <c r="U38" s="97">
        <f t="shared" si="19"/>
        <v>0</v>
      </c>
      <c r="V38" s="97">
        <f t="shared" si="19"/>
        <v>9.203160643758368E-3</v>
      </c>
      <c r="W38" s="97">
        <f t="shared" si="19"/>
        <v>0</v>
      </c>
      <c r="X38" s="86">
        <f t="shared" si="25"/>
        <v>6.1306143462631572E-2</v>
      </c>
      <c r="Y38" s="86">
        <f t="shared" si="20"/>
        <v>1.0613061434626316</v>
      </c>
      <c r="Z38" s="86">
        <f t="shared" si="26"/>
        <v>0.71547018408139984</v>
      </c>
      <c r="AA38" s="86">
        <f t="shared" si="21"/>
        <v>0.43716814159292028</v>
      </c>
      <c r="AB38" s="86">
        <f t="shared" si="27"/>
        <v>1.4879518072289191</v>
      </c>
      <c r="AC38" s="86">
        <f>'1.a'!B27/'1.a'!B26 -1</f>
        <v>0.12982544644766958</v>
      </c>
      <c r="AD38" s="86">
        <f>'1.a'!C27/'1.a'!C26 -1</f>
        <v>-7.7089125185981877E-2</v>
      </c>
      <c r="AE38" s="86">
        <v>0</v>
      </c>
      <c r="AF38" s="96">
        <f>'1.a'!E27/'1.a'!E26 -1</f>
        <v>2.6477265203281197E-2</v>
      </c>
      <c r="AG38" s="86">
        <v>0</v>
      </c>
      <c r="AH38" s="68">
        <f>'1.a'!Q27/'1.a'!Q26 -1</f>
        <v>-0.56283185840707972</v>
      </c>
    </row>
    <row r="39" spans="1:34" x14ac:dyDescent="0.25">
      <c r="A39" s="78">
        <v>37653</v>
      </c>
      <c r="B39" s="1">
        <f>'1.a'!R28</f>
        <v>34781445793.305176</v>
      </c>
      <c r="C39" s="1">
        <f>'1.a'!S28</f>
        <v>8267391276.1904316</v>
      </c>
      <c r="D39" s="1">
        <f>'1.a'!T28</f>
        <v>0</v>
      </c>
      <c r="E39" s="1">
        <f>'1.a'!U28</f>
        <v>18636890952.770138</v>
      </c>
      <c r="F39" s="1">
        <f>'1.a'!V28</f>
        <v>0</v>
      </c>
      <c r="G39" s="1">
        <f>'1.a'!W28</f>
        <v>61685728022.265747</v>
      </c>
      <c r="H39" s="84">
        <f>'1.a'!$B$1*'1.a'!B27</f>
        <v>31698487761.367676</v>
      </c>
      <c r="I39" s="84">
        <f>'1.a'!C$1*'1.a'!C27</f>
        <v>8242803357.8857431</v>
      </c>
      <c r="J39" s="84">
        <f>'1.a'!D$1*'1.a'!D27</f>
        <v>0</v>
      </c>
      <c r="K39" s="84">
        <f>'1.a'!E$1*'1.a'!E27</f>
        <v>20227612975.44104</v>
      </c>
      <c r="L39" s="84">
        <f>'1.a'!F$1*'1.a'!F27</f>
        <v>0</v>
      </c>
      <c r="M39" s="86">
        <f t="shared" si="14"/>
        <v>60168904094.694458</v>
      </c>
      <c r="N39" s="96">
        <f t="shared" si="22"/>
        <v>0.52682508080054546</v>
      </c>
      <c r="O39" s="86">
        <f t="shared" si="23"/>
        <v>0.13699440735887647</v>
      </c>
      <c r="P39" s="86">
        <f t="shared" si="15"/>
        <v>0</v>
      </c>
      <c r="Q39" s="86">
        <f t="shared" si="16"/>
        <v>0.33618051184057812</v>
      </c>
      <c r="R39" s="86">
        <f t="shared" si="17"/>
        <v>0</v>
      </c>
      <c r="S39" s="97">
        <f t="shared" si="24"/>
        <v>5.1238394288942141E-2</v>
      </c>
      <c r="T39" s="97">
        <f t="shared" si="18"/>
        <v>4.0864826565550753E-4</v>
      </c>
      <c r="U39" s="97">
        <f t="shared" si="19"/>
        <v>0</v>
      </c>
      <c r="V39" s="97">
        <f t="shared" si="19"/>
        <v>-2.6437610034701752E-2</v>
      </c>
      <c r="W39" s="97">
        <f t="shared" si="19"/>
        <v>0</v>
      </c>
      <c r="X39" s="86">
        <f t="shared" si="25"/>
        <v>2.5209432519895898E-2</v>
      </c>
      <c r="Y39" s="86">
        <f t="shared" si="20"/>
        <v>1.0252094325198959</v>
      </c>
      <c r="Z39" s="86">
        <f t="shared" si="26"/>
        <v>0.73350678140699743</v>
      </c>
      <c r="AA39" s="86">
        <f t="shared" si="21"/>
        <v>0.7246963562753036</v>
      </c>
      <c r="AB39" s="86">
        <f t="shared" si="27"/>
        <v>1.0783132530120505</v>
      </c>
      <c r="AC39" s="86">
        <f>'1.a'!B28/'1.a'!B27 -1</f>
        <v>9.7258836293598661E-2</v>
      </c>
      <c r="AD39" s="86">
        <f>'1.a'!C28/'1.a'!C27 -1</f>
        <v>2.9829558266929457E-3</v>
      </c>
      <c r="AE39" s="86">
        <v>0</v>
      </c>
      <c r="AF39" s="96">
        <f>'1.a'!E28/'1.a'!E27 -1</f>
        <v>-7.8641114233411802E-2</v>
      </c>
      <c r="AG39" s="86">
        <v>0</v>
      </c>
      <c r="AH39" s="68">
        <f>'1.a'!Q28/'1.a'!Q27 -1</f>
        <v>-0.2753036437246964</v>
      </c>
    </row>
    <row r="40" spans="1:34" x14ac:dyDescent="0.25">
      <c r="A40" s="78">
        <v>37681</v>
      </c>
      <c r="B40" s="1">
        <f>'1.a'!R29</f>
        <v>34031547541.248047</v>
      </c>
      <c r="C40" s="1">
        <f>'1.a'!S29</f>
        <v>8034201819.8681622</v>
      </c>
      <c r="D40" s="1">
        <f>'1.a'!T29</f>
        <v>0</v>
      </c>
      <c r="E40" s="1">
        <f>'1.a'!U29</f>
        <v>18454584718.852657</v>
      </c>
      <c r="F40" s="1">
        <f>'1.a'!V29</f>
        <v>0</v>
      </c>
      <c r="G40" s="1">
        <f>'1.a'!W29</f>
        <v>60520334079.968872</v>
      </c>
      <c r="H40" s="84">
        <f>'1.a'!$B$1*'1.a'!B28</f>
        <v>34781445793.305176</v>
      </c>
      <c r="I40" s="84">
        <f>'1.a'!C$1*'1.a'!C28</f>
        <v>8267391276.1904316</v>
      </c>
      <c r="J40" s="84">
        <f>'1.a'!D$1*'1.a'!D28</f>
        <v>0</v>
      </c>
      <c r="K40" s="84">
        <f>'1.a'!E$1*'1.a'!E28</f>
        <v>18636890952.770138</v>
      </c>
      <c r="L40" s="84">
        <f>'1.a'!F$1*'1.a'!F28</f>
        <v>0</v>
      </c>
      <c r="M40" s="86">
        <f t="shared" si="14"/>
        <v>61685728022.265747</v>
      </c>
      <c r="N40" s="96">
        <f t="shared" si="22"/>
        <v>0.56384915779466283</v>
      </c>
      <c r="O40" s="86">
        <f t="shared" si="23"/>
        <v>0.13402437713317217</v>
      </c>
      <c r="P40" s="86">
        <f t="shared" si="15"/>
        <v>0</v>
      </c>
      <c r="Q40" s="86">
        <f t="shared" si="16"/>
        <v>0.30212646507216495</v>
      </c>
      <c r="R40" s="86">
        <f t="shared" si="17"/>
        <v>0</v>
      </c>
      <c r="S40" s="97">
        <f t="shared" si="24"/>
        <v>-1.2156754505457912E-2</v>
      </c>
      <c r="T40" s="97">
        <f t="shared" si="18"/>
        <v>-3.7802821462705142E-3</v>
      </c>
      <c r="U40" s="97">
        <f t="shared" si="19"/>
        <v>0</v>
      </c>
      <c r="V40" s="97">
        <f t="shared" si="19"/>
        <v>-2.95540378240613E-3</v>
      </c>
      <c r="W40" s="97">
        <f t="shared" si="19"/>
        <v>0</v>
      </c>
      <c r="X40" s="86">
        <f t="shared" si="25"/>
        <v>-1.8892440434134558E-2</v>
      </c>
      <c r="Y40" s="86">
        <f t="shared" si="20"/>
        <v>0.98110755956586548</v>
      </c>
      <c r="Z40" s="86">
        <f t="shared" si="26"/>
        <v>0.71964904823123199</v>
      </c>
      <c r="AA40" s="86">
        <f t="shared" si="21"/>
        <v>-0.66480446927374315</v>
      </c>
      <c r="AB40" s="86">
        <f t="shared" si="27"/>
        <v>-0.71686746987951977</v>
      </c>
      <c r="AC40" s="86">
        <f>'1.a'!B29/'1.a'!B28 -1</f>
        <v>-2.1560295581544597E-2</v>
      </c>
      <c r="AD40" s="86">
        <f>'1.a'!C29/'1.a'!C28 -1</f>
        <v>-2.8205929601256563E-2</v>
      </c>
      <c r="AE40" s="86">
        <v>0</v>
      </c>
      <c r="AF40" s="96">
        <f>'1.a'!E29/'1.a'!E28 -1</f>
        <v>-9.7820089401973176E-3</v>
      </c>
      <c r="AG40" s="86">
        <v>0</v>
      </c>
      <c r="AH40" s="68">
        <f>'1.a'!Q29/'1.a'!Q28 -1</f>
        <v>-1.6648044692737431</v>
      </c>
    </row>
    <row r="41" spans="1:34" x14ac:dyDescent="0.25">
      <c r="A41" s="78">
        <v>37712</v>
      </c>
      <c r="B41" s="1">
        <f>'1.a'!R30</f>
        <v>37971544015.02832</v>
      </c>
      <c r="C41" s="1">
        <f>'1.a'!S30</f>
        <v>8982006819.7617168</v>
      </c>
      <c r="D41" s="1">
        <f>'1.a'!T30</f>
        <v>0</v>
      </c>
      <c r="E41" s="1">
        <f>'1.a'!U30</f>
        <v>19741739957.967041</v>
      </c>
      <c r="F41" s="1">
        <f>'1.a'!V30</f>
        <v>0</v>
      </c>
      <c r="G41" s="1">
        <f>'1.a'!W30</f>
        <v>66695290792.75708</v>
      </c>
      <c r="H41" s="84">
        <f>'1.a'!$B$1*'1.a'!B29</f>
        <v>34031547541.248047</v>
      </c>
      <c r="I41" s="84">
        <f>'1.a'!C$1*'1.a'!C29</f>
        <v>8034201819.8681622</v>
      </c>
      <c r="J41" s="84">
        <f>'1.a'!D$1*'1.a'!D29</f>
        <v>0</v>
      </c>
      <c r="K41" s="84">
        <f>'1.a'!E$1*'1.a'!E29</f>
        <v>18454584718.852657</v>
      </c>
      <c r="L41" s="84">
        <f>'1.a'!F$1*'1.a'!F29</f>
        <v>0</v>
      </c>
      <c r="M41" s="86">
        <f t="shared" si="14"/>
        <v>60520334079.968872</v>
      </c>
      <c r="N41" s="96">
        <f t="shared" si="22"/>
        <v>0.56231592337676584</v>
      </c>
      <c r="O41" s="86">
        <f t="shared" si="23"/>
        <v>0.13275210624667283</v>
      </c>
      <c r="P41" s="86">
        <f t="shared" si="15"/>
        <v>0</v>
      </c>
      <c r="Q41" s="86">
        <f t="shared" si="16"/>
        <v>0.30493197037656122</v>
      </c>
      <c r="R41" s="86">
        <f t="shared" si="17"/>
        <v>0</v>
      </c>
      <c r="S41" s="97">
        <f t="shared" si="24"/>
        <v>6.5102027833721821E-2</v>
      </c>
      <c r="T41" s="97">
        <f t="shared" si="18"/>
        <v>1.5660934697438504E-2</v>
      </c>
      <c r="U41" s="97">
        <f t="shared" si="19"/>
        <v>0</v>
      </c>
      <c r="V41" s="97">
        <f t="shared" si="19"/>
        <v>2.1268144974441038E-2</v>
      </c>
      <c r="W41" s="97">
        <f t="shared" si="19"/>
        <v>0</v>
      </c>
      <c r="X41" s="86">
        <f t="shared" si="25"/>
        <v>0.10203110750560138</v>
      </c>
      <c r="Y41" s="86">
        <f t="shared" si="20"/>
        <v>1.1020311075056013</v>
      </c>
      <c r="Z41" s="86">
        <f t="shared" si="26"/>
        <v>0.79307563763761646</v>
      </c>
      <c r="AA41" s="86">
        <f t="shared" si="21"/>
        <v>6.9915966386554622</v>
      </c>
      <c r="AB41" s="86">
        <f t="shared" si="27"/>
        <v>-5.012048192771096</v>
      </c>
      <c r="AC41" s="86">
        <f>'1.a'!B30/'1.a'!B29 -1</f>
        <v>0.1157748253735682</v>
      </c>
      <c r="AD41" s="86">
        <f>'1.a'!C30/'1.a'!C29 -1</f>
        <v>0.11797127096679128</v>
      </c>
      <c r="AE41" s="86">
        <v>0</v>
      </c>
      <c r="AF41" s="96">
        <f>'1.a'!E30/'1.a'!E29 -1</f>
        <v>6.9747179832199802E-2</v>
      </c>
      <c r="AG41" s="86">
        <v>0</v>
      </c>
      <c r="AH41" s="68">
        <f>'1.a'!Q30/'1.a'!Q29 -1</f>
        <v>5.9915966386554622</v>
      </c>
    </row>
    <row r="42" spans="1:34" x14ac:dyDescent="0.25">
      <c r="A42" s="78">
        <v>37742</v>
      </c>
      <c r="B42" s="1">
        <f>'1.a'!R31</f>
        <v>35721805534.413574</v>
      </c>
      <c r="C42" s="1">
        <f>'1.a'!S31</f>
        <v>9265466192.7016621</v>
      </c>
      <c r="D42" s="1">
        <f>'1.a'!T31</f>
        <v>0</v>
      </c>
      <c r="E42" s="1">
        <f>'1.a'!U31</f>
        <v>21798645312.210201</v>
      </c>
      <c r="F42" s="1">
        <f>'1.a'!V31</f>
        <v>0</v>
      </c>
      <c r="G42" s="1">
        <f>'1.a'!W31</f>
        <v>66785917039.325439</v>
      </c>
      <c r="H42" s="84">
        <f>'1.a'!$B$1*'1.a'!B30</f>
        <v>37971544015.02832</v>
      </c>
      <c r="I42" s="84">
        <f>'1.a'!C$1*'1.a'!C30</f>
        <v>8982006819.7617168</v>
      </c>
      <c r="J42" s="84">
        <f>'1.a'!D$1*'1.a'!D30</f>
        <v>0</v>
      </c>
      <c r="K42" s="84">
        <f>'1.a'!E$1*'1.a'!E30</f>
        <v>19741739957.967041</v>
      </c>
      <c r="L42" s="84">
        <f>'1.a'!F$1*'1.a'!F30</f>
        <v>0</v>
      </c>
      <c r="M42" s="86">
        <f t="shared" si="14"/>
        <v>66695290792.75708</v>
      </c>
      <c r="N42" s="96">
        <f t="shared" si="22"/>
        <v>0.56932871217276293</v>
      </c>
      <c r="O42" s="86">
        <f t="shared" si="23"/>
        <v>0.13467227915193583</v>
      </c>
      <c r="P42" s="86">
        <f t="shared" si="15"/>
        <v>0</v>
      </c>
      <c r="Q42" s="86">
        <f t="shared" si="16"/>
        <v>0.29599900867530121</v>
      </c>
      <c r="R42" s="86">
        <f t="shared" si="17"/>
        <v>0</v>
      </c>
      <c r="S42" s="97">
        <f t="shared" si="24"/>
        <v>-3.373159414815928E-2</v>
      </c>
      <c r="T42" s="97">
        <f t="shared" si="18"/>
        <v>4.2500657778184207E-3</v>
      </c>
      <c r="U42" s="97">
        <f t="shared" si="19"/>
        <v>0</v>
      </c>
      <c r="V42" s="97">
        <f t="shared" si="19"/>
        <v>3.084033864751564E-2</v>
      </c>
      <c r="W42" s="97">
        <f t="shared" si="19"/>
        <v>0</v>
      </c>
      <c r="X42" s="86">
        <f t="shared" si="25"/>
        <v>1.3588102771747816E-3</v>
      </c>
      <c r="Y42" s="86">
        <f t="shared" si="20"/>
        <v>1.0013588102771749</v>
      </c>
      <c r="Z42" s="86">
        <f t="shared" si="26"/>
        <v>0.79415327696461546</v>
      </c>
      <c r="AA42" s="86">
        <f t="shared" si="21"/>
        <v>0.73798076923076905</v>
      </c>
      <c r="AB42" s="86">
        <f t="shared" si="27"/>
        <v>-3.6987951807228994</v>
      </c>
      <c r="AC42" s="86">
        <f>'1.a'!B31/'1.a'!B30 -1</f>
        <v>-5.924801160901827E-2</v>
      </c>
      <c r="AD42" s="86">
        <f>'1.a'!C31/'1.a'!C30 -1</f>
        <v>3.1558579126915509E-2</v>
      </c>
      <c r="AE42" s="86">
        <v>0</v>
      </c>
      <c r="AF42" s="96">
        <f>'1.a'!E31/'1.a'!E30 -1</f>
        <v>0.10419068221051453</v>
      </c>
      <c r="AG42" s="86">
        <v>0</v>
      </c>
      <c r="AH42" s="68">
        <f>'1.a'!Q31/'1.a'!Q30 -1</f>
        <v>-0.26201923076923095</v>
      </c>
    </row>
    <row r="43" spans="1:34" x14ac:dyDescent="0.25">
      <c r="A43" s="78">
        <v>37773</v>
      </c>
      <c r="B43" s="1">
        <f>'1.a'!R32</f>
        <v>35924181934.280273</v>
      </c>
      <c r="C43" s="1">
        <f>'1.a'!S32</f>
        <v>9125203191.1147442</v>
      </c>
      <c r="D43" s="1">
        <f>'1.a'!T32</f>
        <v>0</v>
      </c>
      <c r="E43" s="1">
        <f>'1.a'!U32</f>
        <v>22713824860.5238</v>
      </c>
      <c r="F43" s="1">
        <f>'1.a'!V32</f>
        <v>0</v>
      </c>
      <c r="G43" s="1">
        <f>'1.a'!W32</f>
        <v>67763209985.918823</v>
      </c>
      <c r="H43" s="84">
        <f>'1.a'!$B$1*'1.a'!B31</f>
        <v>35721805534.413574</v>
      </c>
      <c r="I43" s="84">
        <f>'1.a'!C$1*'1.a'!C31</f>
        <v>9265466192.7016621</v>
      </c>
      <c r="J43" s="84">
        <f>'1.a'!D$1*'1.a'!D31</f>
        <v>0</v>
      </c>
      <c r="K43" s="84">
        <f>'1.a'!E$1*'1.a'!E31</f>
        <v>21798645312.210201</v>
      </c>
      <c r="L43" s="84">
        <f>'1.a'!F$1*'1.a'!F31</f>
        <v>0</v>
      </c>
      <c r="M43" s="86">
        <f t="shared" si="14"/>
        <v>66785917039.325439</v>
      </c>
      <c r="N43" s="96">
        <f t="shared" si="22"/>
        <v>0.53487033072226231</v>
      </c>
      <c r="O43" s="86">
        <f t="shared" si="23"/>
        <v>0.1387338319730774</v>
      </c>
      <c r="P43" s="86">
        <f t="shared" si="15"/>
        <v>0</v>
      </c>
      <c r="Q43" s="86">
        <f t="shared" si="16"/>
        <v>0.32639583730466021</v>
      </c>
      <c r="R43" s="86">
        <f t="shared" si="17"/>
        <v>0</v>
      </c>
      <c r="S43" s="97">
        <f t="shared" si="24"/>
        <v>3.0302256649038239E-3</v>
      </c>
      <c r="T43" s="97">
        <f t="shared" si="18"/>
        <v>-2.1001883002419101E-3</v>
      </c>
      <c r="U43" s="97">
        <f t="shared" si="19"/>
        <v>0</v>
      </c>
      <c r="V43" s="97">
        <f t="shared" si="19"/>
        <v>1.3703181582049851E-2</v>
      </c>
      <c r="W43" s="97">
        <f t="shared" si="19"/>
        <v>0</v>
      </c>
      <c r="X43" s="86">
        <f t="shared" si="25"/>
        <v>1.4633218946711764E-2</v>
      </c>
      <c r="Y43" s="86">
        <f t="shared" si="20"/>
        <v>1.0146332189467118</v>
      </c>
      <c r="Z43" s="86">
        <f t="shared" si="26"/>
        <v>0.80577429574368731</v>
      </c>
      <c r="AA43" s="86">
        <f t="shared" si="21"/>
        <v>0.2475570032573291</v>
      </c>
      <c r="AB43" s="86">
        <f t="shared" si="27"/>
        <v>-0.91566265060241203</v>
      </c>
      <c r="AC43" s="86">
        <f>'1.a'!B32/'1.a'!B31 -1</f>
        <v>5.6653463294775719E-3</v>
      </c>
      <c r="AD43" s="86">
        <f>'1.a'!C32/'1.a'!C31 -1</f>
        <v>-1.5138256259291327E-2</v>
      </c>
      <c r="AE43" s="86">
        <v>0</v>
      </c>
      <c r="AF43" s="96">
        <f>'1.a'!E32/'1.a'!E31 -1</f>
        <v>4.1983322137957302E-2</v>
      </c>
      <c r="AG43" s="86">
        <v>0</v>
      </c>
      <c r="AH43" s="68">
        <f>'1.a'!Q32/'1.a'!Q31 -1</f>
        <v>-0.7524429967426709</v>
      </c>
    </row>
    <row r="44" spans="1:34" x14ac:dyDescent="0.25">
      <c r="A44" s="78">
        <v>37803</v>
      </c>
      <c r="B44" s="1">
        <f>'1.a'!R33</f>
        <v>36281261973.418938</v>
      </c>
      <c r="C44" s="1">
        <f>'1.a'!S33</f>
        <v>9589499176.7387714</v>
      </c>
      <c r="D44" s="1">
        <f>'1.a'!T33</f>
        <v>0</v>
      </c>
      <c r="E44" s="1">
        <f>'1.a'!U33</f>
        <v>24124822689.983639</v>
      </c>
      <c r="F44" s="1">
        <f>'1.a'!V33</f>
        <v>0</v>
      </c>
      <c r="G44" s="1">
        <f>'1.a'!W33</f>
        <v>69995583840.141342</v>
      </c>
      <c r="H44" s="84">
        <f>'1.a'!$B$1*'1.a'!B32</f>
        <v>35924181934.280273</v>
      </c>
      <c r="I44" s="84">
        <f>'1.a'!C$1*'1.a'!C32</f>
        <v>9125203191.1147442</v>
      </c>
      <c r="J44" s="84">
        <f>'1.a'!D$1*'1.a'!D32</f>
        <v>0</v>
      </c>
      <c r="K44" s="84">
        <f>'1.a'!E$1*'1.a'!E32</f>
        <v>22713824860.5238</v>
      </c>
      <c r="L44" s="84">
        <f>'1.a'!F$1*'1.a'!F32</f>
        <v>0</v>
      </c>
      <c r="M44" s="86">
        <f t="shared" si="14"/>
        <v>67763209985.918823</v>
      </c>
      <c r="N44" s="96">
        <f t="shared" si="22"/>
        <v>0.53014285984600362</v>
      </c>
      <c r="O44" s="86">
        <f t="shared" si="23"/>
        <v>0.13466308920446596</v>
      </c>
      <c r="P44" s="86">
        <f t="shared" si="15"/>
        <v>0</v>
      </c>
      <c r="Q44" s="86">
        <f t="shared" si="16"/>
        <v>0.33519405094953036</v>
      </c>
      <c r="R44" s="86">
        <f t="shared" si="17"/>
        <v>0</v>
      </c>
      <c r="S44" s="97">
        <f t="shared" si="24"/>
        <v>5.2695266238548828E-3</v>
      </c>
      <c r="T44" s="97">
        <f t="shared" si="18"/>
        <v>6.8517413168665987E-3</v>
      </c>
      <c r="U44" s="97">
        <f t="shared" si="19"/>
        <v>0</v>
      </c>
      <c r="V44" s="97">
        <f t="shared" si="19"/>
        <v>2.0822476233830253E-2</v>
      </c>
      <c r="W44" s="97">
        <f t="shared" si="19"/>
        <v>0</v>
      </c>
      <c r="X44" s="86">
        <f t="shared" si="25"/>
        <v>3.2943744174551731E-2</v>
      </c>
      <c r="Y44" s="86">
        <f t="shared" si="20"/>
        <v>1.0329437441745517</v>
      </c>
      <c r="Z44" s="86">
        <f t="shared" si="26"/>
        <v>0.83231951800509696</v>
      </c>
      <c r="AA44" s="86">
        <f t="shared" si="21"/>
        <v>1.5921052631578945</v>
      </c>
      <c r="AB44" s="86">
        <f t="shared" si="27"/>
        <v>-1.4578313253012083</v>
      </c>
      <c r="AC44" s="86">
        <f>'1.a'!B33/'1.a'!B32 -1</f>
        <v>9.939823815387383E-3</v>
      </c>
      <c r="AD44" s="86">
        <f>'1.a'!C33/'1.a'!C32 -1</f>
        <v>5.0880618864039606E-2</v>
      </c>
      <c r="AE44" s="86">
        <v>0</v>
      </c>
      <c r="AF44" s="96">
        <f>'1.a'!E33/'1.a'!E32 -1</f>
        <v>6.2120661672976585E-2</v>
      </c>
      <c r="AG44" s="86">
        <v>0</v>
      </c>
      <c r="AH44" s="68">
        <f>'1.a'!Q33/'1.a'!Q32 -1</f>
        <v>0.59210526315789447</v>
      </c>
    </row>
    <row r="45" spans="1:34" x14ac:dyDescent="0.25">
      <c r="A45" s="78">
        <v>37834</v>
      </c>
      <c r="B45" s="1">
        <f>'1.a'!R34</f>
        <v>35424216972.909668</v>
      </c>
      <c r="C45" s="1">
        <f>'1.a'!S34</f>
        <v>9957363419.4042969</v>
      </c>
      <c r="D45" s="1">
        <f>'1.a'!T34</f>
        <v>0</v>
      </c>
      <c r="E45" s="1">
        <f>'1.a'!U34</f>
        <v>25734637653.837887</v>
      </c>
      <c r="F45" s="1">
        <f>'1.a'!V34</f>
        <v>0</v>
      </c>
      <c r="G45" s="1">
        <f>'1.a'!W34</f>
        <v>71116218046.151855</v>
      </c>
      <c r="H45" s="84">
        <f>'1.a'!$B$1*'1.a'!B33</f>
        <v>36281261973.418938</v>
      </c>
      <c r="I45" s="84">
        <f>'1.a'!C$1*'1.a'!C33</f>
        <v>9589499176.7387714</v>
      </c>
      <c r="J45" s="84">
        <f>'1.a'!D$1*'1.a'!D33</f>
        <v>0</v>
      </c>
      <c r="K45" s="84">
        <f>'1.a'!E$1*'1.a'!E33</f>
        <v>24124822689.983639</v>
      </c>
      <c r="L45" s="84">
        <f>'1.a'!F$1*'1.a'!F33</f>
        <v>0</v>
      </c>
      <c r="M45" s="86">
        <f t="shared" si="14"/>
        <v>69995583840.141342</v>
      </c>
      <c r="N45" s="96">
        <f t="shared" si="22"/>
        <v>0.51833644328590078</v>
      </c>
      <c r="O45" s="86">
        <f t="shared" si="23"/>
        <v>0.13700148853161431</v>
      </c>
      <c r="P45" s="86">
        <f t="shared" si="15"/>
        <v>0</v>
      </c>
      <c r="Q45" s="86">
        <f t="shared" si="16"/>
        <v>0.34466206818248496</v>
      </c>
      <c r="R45" s="86">
        <f t="shared" si="17"/>
        <v>0</v>
      </c>
      <c r="S45" s="97">
        <f t="shared" si="24"/>
        <v>-1.2244272473912448E-2</v>
      </c>
      <c r="T45" s="97">
        <f t="shared" si="18"/>
        <v>5.2555350278336152E-3</v>
      </c>
      <c r="U45" s="97">
        <f t="shared" si="19"/>
        <v>0</v>
      </c>
      <c r="V45" s="97">
        <f t="shared" si="19"/>
        <v>2.2998807575215049E-2</v>
      </c>
      <c r="W45" s="97">
        <f t="shared" si="19"/>
        <v>0</v>
      </c>
      <c r="X45" s="86">
        <f t="shared" si="25"/>
        <v>1.6010070129136217E-2</v>
      </c>
      <c r="Y45" s="86">
        <f t="shared" si="20"/>
        <v>1.0160100701291361</v>
      </c>
      <c r="Z45" s="86">
        <f t="shared" si="26"/>
        <v>0.8456450118582074</v>
      </c>
      <c r="AA45" s="86">
        <f t="shared" si="21"/>
        <v>0.99586776859504134</v>
      </c>
      <c r="AB45" s="86">
        <f t="shared" si="27"/>
        <v>-1.451807228915666</v>
      </c>
      <c r="AC45" s="86">
        <f>'1.a'!B34/'1.a'!B33 -1</f>
        <v>-2.3622248893579778E-2</v>
      </c>
      <c r="AD45" s="86">
        <f>'1.a'!C34/'1.a'!C33 -1</f>
        <v>3.8361152744853966E-2</v>
      </c>
      <c r="AE45" s="86">
        <v>0</v>
      </c>
      <c r="AF45" s="96">
        <f>'1.a'!E34/'1.a'!E33 -1</f>
        <v>6.6728571834130834E-2</v>
      </c>
      <c r="AG45" s="86">
        <v>0</v>
      </c>
      <c r="AH45" s="68">
        <f>'1.a'!Q34/'1.a'!Q33 -1</f>
        <v>-4.1322314049586639E-3</v>
      </c>
    </row>
    <row r="46" spans="1:34" x14ac:dyDescent="0.25">
      <c r="A46" s="78">
        <v>37865</v>
      </c>
      <c r="B46" s="1">
        <f>'1.a'!R35</f>
        <v>36685979793.597656</v>
      </c>
      <c r="C46" s="1">
        <f>'1.a'!S35</f>
        <v>9472931900.6635742</v>
      </c>
      <c r="D46" s="1">
        <f>'1.a'!T35</f>
        <v>0</v>
      </c>
      <c r="E46" s="1">
        <f>'1.a'!U35</f>
        <v>24867490998.195553</v>
      </c>
      <c r="F46" s="1">
        <f>'1.a'!V35</f>
        <v>0</v>
      </c>
      <c r="G46" s="1">
        <f>'1.a'!W35</f>
        <v>71026402692.456787</v>
      </c>
      <c r="H46" s="84">
        <f>'1.a'!$B$1*'1.a'!B34</f>
        <v>35424216972.909668</v>
      </c>
      <c r="I46" s="84">
        <f>'1.a'!C$1*'1.a'!C34</f>
        <v>9957363419.4042969</v>
      </c>
      <c r="J46" s="84">
        <f>'1.a'!D$1*'1.a'!D34</f>
        <v>0</v>
      </c>
      <c r="K46" s="84">
        <f>'1.a'!E$1*'1.a'!E34</f>
        <v>25734637653.837887</v>
      </c>
      <c r="L46" s="84">
        <f>'1.a'!F$1*'1.a'!F34</f>
        <v>0</v>
      </c>
      <c r="M46" s="86">
        <f t="shared" si="14"/>
        <v>71116218046.151855</v>
      </c>
      <c r="N46" s="96">
        <f t="shared" si="22"/>
        <v>0.49811727825459773</v>
      </c>
      <c r="O46" s="86">
        <f t="shared" si="23"/>
        <v>0.14001536770336026</v>
      </c>
      <c r="P46" s="86">
        <f t="shared" si="15"/>
        <v>0</v>
      </c>
      <c r="Q46" s="86">
        <f t="shared" si="16"/>
        <v>0.36186735404204196</v>
      </c>
      <c r="R46" s="86">
        <f t="shared" si="17"/>
        <v>0</v>
      </c>
      <c r="S46" s="97">
        <f t="shared" si="24"/>
        <v>1.7742265482525391E-2</v>
      </c>
      <c r="T46" s="97">
        <f t="shared" si="18"/>
        <v>-6.8118290321111238E-3</v>
      </c>
      <c r="U46" s="97">
        <f t="shared" si="19"/>
        <v>0</v>
      </c>
      <c r="V46" s="97">
        <f t="shared" si="19"/>
        <v>-1.2193374162270376E-2</v>
      </c>
      <c r="W46" s="97">
        <f t="shared" si="19"/>
        <v>0</v>
      </c>
      <c r="X46" s="86">
        <f t="shared" si="25"/>
        <v>-1.2629377118561092E-3</v>
      </c>
      <c r="Y46" s="86">
        <f t="shared" si="20"/>
        <v>0.99873706228814385</v>
      </c>
      <c r="Z46" s="86">
        <f t="shared" si="26"/>
        <v>0.84457701488188863</v>
      </c>
      <c r="AA46" s="86">
        <f t="shared" si="21"/>
        <v>-0.48132780082987559</v>
      </c>
      <c r="AB46" s="86">
        <f t="shared" si="27"/>
        <v>0.69879518072289326</v>
      </c>
      <c r="AC46" s="86">
        <f>'1.a'!B35/'1.a'!B34 -1</f>
        <v>3.5618650982544242E-2</v>
      </c>
      <c r="AD46" s="86">
        <f>'1.a'!C35/'1.a'!C34 -1</f>
        <v>-4.8650581317208119E-2</v>
      </c>
      <c r="AE46" s="86">
        <v>0</v>
      </c>
      <c r="AF46" s="96">
        <f>'1.a'!E35/'1.a'!E34 -1</f>
        <v>-3.36957009967076E-2</v>
      </c>
      <c r="AG46" s="86">
        <v>0</v>
      </c>
      <c r="AH46" s="68">
        <f>'1.a'!Q35/'1.a'!Q34 -1</f>
        <v>-1.4813278008298756</v>
      </c>
    </row>
    <row r="47" spans="1:34" x14ac:dyDescent="0.25">
      <c r="A47" s="78">
        <v>37895</v>
      </c>
      <c r="B47" s="1">
        <f>'1.a'!R36</f>
        <v>40316477167.50293</v>
      </c>
      <c r="C47" s="1">
        <f>'1.a'!S36</f>
        <v>10210616919.036135</v>
      </c>
      <c r="D47" s="1">
        <f>'1.a'!T36</f>
        <v>0</v>
      </c>
      <c r="E47" s="1">
        <f>'1.a'!U36</f>
        <v>27251923953.585938</v>
      </c>
      <c r="F47" s="1">
        <f>'1.a'!V36</f>
        <v>0</v>
      </c>
      <c r="G47" s="1">
        <f>'1.a'!W36</f>
        <v>77779018040.125</v>
      </c>
      <c r="H47" s="84">
        <f>'1.a'!$B$1*'1.a'!B35</f>
        <v>36685979793.597656</v>
      </c>
      <c r="I47" s="84">
        <f>'1.a'!C$1*'1.a'!C35</f>
        <v>9472931900.6635742</v>
      </c>
      <c r="J47" s="84">
        <f>'1.a'!D$1*'1.a'!D35</f>
        <v>0</v>
      </c>
      <c r="K47" s="84">
        <f>'1.a'!E$1*'1.a'!E35</f>
        <v>24867490998.195553</v>
      </c>
      <c r="L47" s="84">
        <f>'1.a'!F$1*'1.a'!F35</f>
        <v>0</v>
      </c>
      <c r="M47" s="86">
        <f t="shared" si="14"/>
        <v>71026402692.456787</v>
      </c>
      <c r="N47" s="96">
        <f t="shared" si="22"/>
        <v>0.51651186605138055</v>
      </c>
      <c r="O47" s="86">
        <f t="shared" si="23"/>
        <v>0.13337197917345217</v>
      </c>
      <c r="P47" s="86">
        <f t="shared" si="15"/>
        <v>0</v>
      </c>
      <c r="Q47" s="86">
        <f t="shared" si="16"/>
        <v>0.35011615477516722</v>
      </c>
      <c r="R47" s="86">
        <f t="shared" si="17"/>
        <v>0</v>
      </c>
      <c r="S47" s="97">
        <f t="shared" si="24"/>
        <v>5.1114757840478968E-2</v>
      </c>
      <c r="T47" s="97">
        <f t="shared" si="18"/>
        <v>1.0386067580625259E-2</v>
      </c>
      <c r="U47" s="97">
        <f t="shared" si="19"/>
        <v>0</v>
      </c>
      <c r="V47" s="97">
        <f t="shared" si="19"/>
        <v>3.357107871160174E-2</v>
      </c>
      <c r="W47" s="97">
        <f t="shared" si="19"/>
        <v>0</v>
      </c>
      <c r="X47" s="86">
        <f t="shared" si="25"/>
        <v>9.507190413270597E-2</v>
      </c>
      <c r="Y47" s="86">
        <f t="shared" si="20"/>
        <v>1.0950719041327059</v>
      </c>
      <c r="Z47" s="86">
        <f t="shared" si="26"/>
        <v>0.92487255987342654</v>
      </c>
      <c r="AA47" s="86">
        <f t="shared" si="21"/>
        <v>-5.3017241379310347</v>
      </c>
      <c r="AB47" s="86">
        <f t="shared" si="27"/>
        <v>-3.7048192771084429</v>
      </c>
      <c r="AC47" s="86">
        <f>'1.a'!B36/'1.a'!B35 -1</f>
        <v>9.8961439610748991E-2</v>
      </c>
      <c r="AD47" s="86">
        <f>'1.a'!C36/'1.a'!C35 -1</f>
        <v>7.7872935866971194E-2</v>
      </c>
      <c r="AE47" s="86">
        <v>0</v>
      </c>
      <c r="AF47" s="96">
        <f>'1.a'!E36/'1.a'!E35 -1</f>
        <v>9.5885546135852984E-2</v>
      </c>
      <c r="AG47" s="86">
        <v>0</v>
      </c>
      <c r="AH47" s="68">
        <f>'1.a'!Q36/'1.a'!Q35 -1</f>
        <v>-6.3017241379310347</v>
      </c>
    </row>
    <row r="48" spans="1:34" x14ac:dyDescent="0.25">
      <c r="A48" s="78">
        <v>37926</v>
      </c>
      <c r="B48" s="1">
        <f>'1.a'!R37</f>
        <v>37614437741.223633</v>
      </c>
      <c r="C48" s="1">
        <f>'1.a'!S37</f>
        <v>10982489507.014648</v>
      </c>
      <c r="D48" s="1">
        <f>'1.a'!T37</f>
        <v>0</v>
      </c>
      <c r="E48" s="1">
        <f>'1.a'!U37</f>
        <v>27576920085.613033</v>
      </c>
      <c r="F48" s="1">
        <f>'1.a'!V37</f>
        <v>0</v>
      </c>
      <c r="G48" s="1">
        <f>'1.a'!W37</f>
        <v>76173847333.851318</v>
      </c>
      <c r="H48" s="84">
        <f>'1.a'!$B$1*'1.a'!B36</f>
        <v>40316477167.50293</v>
      </c>
      <c r="I48" s="84">
        <f>'1.a'!C$1*'1.a'!C36</f>
        <v>10210616919.036135</v>
      </c>
      <c r="J48" s="84">
        <f>'1.a'!D$1*'1.a'!D36</f>
        <v>0</v>
      </c>
      <c r="K48" s="84">
        <f>'1.a'!E$1*'1.a'!E36</f>
        <v>27251923953.585938</v>
      </c>
      <c r="L48" s="84">
        <f>'1.a'!F$1*'1.a'!F36</f>
        <v>0</v>
      </c>
      <c r="M48" s="86">
        <f t="shared" si="14"/>
        <v>77779018040.125</v>
      </c>
      <c r="N48" s="96">
        <f t="shared" si="22"/>
        <v>0.51834644076766667</v>
      </c>
      <c r="O48" s="86">
        <f t="shared" si="23"/>
        <v>0.13127726701009049</v>
      </c>
      <c r="P48" s="86">
        <f t="shared" si="15"/>
        <v>0</v>
      </c>
      <c r="Q48" s="86">
        <f t="shared" si="16"/>
        <v>0.35037629222224287</v>
      </c>
      <c r="R48" s="86">
        <f t="shared" si="17"/>
        <v>0</v>
      </c>
      <c r="S48" s="97">
        <f t="shared" si="24"/>
        <v>-3.4739952938019326E-2</v>
      </c>
      <c r="T48" s="97">
        <f t="shared" si="18"/>
        <v>9.9239178820734845E-3</v>
      </c>
      <c r="U48" s="97">
        <f t="shared" si="19"/>
        <v>0</v>
      </c>
      <c r="V48" s="97">
        <f t="shared" si="19"/>
        <v>4.1784550668849257E-3</v>
      </c>
      <c r="W48" s="97">
        <f t="shared" si="19"/>
        <v>0</v>
      </c>
      <c r="X48" s="86">
        <f t="shared" si="25"/>
        <v>-2.0637579989060916E-2</v>
      </c>
      <c r="Y48" s="86">
        <f t="shared" si="20"/>
        <v>0.97936242001093909</v>
      </c>
      <c r="Z48" s="86">
        <f t="shared" si="26"/>
        <v>0.90578542843935117</v>
      </c>
      <c r="AA48" s="86">
        <f t="shared" si="21"/>
        <v>0.23089430894308949</v>
      </c>
      <c r="AB48" s="86">
        <f t="shared" si="27"/>
        <v>-0.85542168674699026</v>
      </c>
      <c r="AC48" s="86">
        <f>'1.a'!B37/'1.a'!B36 -1</f>
        <v>-6.702072244688273E-2</v>
      </c>
      <c r="AD48" s="86">
        <f>'1.a'!C37/'1.a'!C36 -1</f>
        <v>7.5595098131580496E-2</v>
      </c>
      <c r="AE48" s="86">
        <v>0</v>
      </c>
      <c r="AF48" s="96">
        <f>'1.a'!E37/'1.a'!E36 -1</f>
        <v>1.1925621566411637E-2</v>
      </c>
      <c r="AG48" s="86">
        <v>0</v>
      </c>
      <c r="AH48" s="68">
        <f>'1.a'!Q37/'1.a'!Q36 -1</f>
        <v>-0.76910569105691051</v>
      </c>
    </row>
    <row r="49" spans="1:34" x14ac:dyDescent="0.25">
      <c r="A49" s="78">
        <v>37956</v>
      </c>
      <c r="B49" s="1">
        <f>'1.a'!R38</f>
        <v>39030930435.849609</v>
      </c>
      <c r="C49" s="1">
        <f>'1.a'!S38</f>
        <v>11728515956.083008</v>
      </c>
      <c r="D49" s="1">
        <f>'1.a'!T38</f>
        <v>0</v>
      </c>
      <c r="E49" s="1">
        <f>'1.a'!U38</f>
        <v>30621205319.484375</v>
      </c>
      <c r="F49" s="1">
        <f>'1.a'!V38</f>
        <v>0</v>
      </c>
      <c r="G49" s="1">
        <f>'1.a'!W38</f>
        <v>81380651711.416992</v>
      </c>
      <c r="H49" s="84">
        <f>'1.a'!$B$1*'1.a'!B37</f>
        <v>37614437741.223633</v>
      </c>
      <c r="I49" s="84">
        <f>'1.a'!C$1*'1.a'!C37</f>
        <v>10982489507.014648</v>
      </c>
      <c r="J49" s="84">
        <f>'1.a'!D$1*'1.a'!D37</f>
        <v>0</v>
      </c>
      <c r="K49" s="84">
        <f>'1.a'!E$1*'1.a'!E37</f>
        <v>27576920085.613033</v>
      </c>
      <c r="L49" s="84">
        <f>'1.a'!F$1*'1.a'!F37</f>
        <v>0</v>
      </c>
      <c r="M49" s="86">
        <f t="shared" si="14"/>
        <v>76173847333.851318</v>
      </c>
      <c r="N49" s="96">
        <f t="shared" si="22"/>
        <v>0.49379726845578331</v>
      </c>
      <c r="O49" s="86">
        <f t="shared" si="23"/>
        <v>0.14417664187133789</v>
      </c>
      <c r="P49" s="86">
        <f t="shared" si="15"/>
        <v>0</v>
      </c>
      <c r="Q49" s="86">
        <f t="shared" si="16"/>
        <v>0.36202608967287875</v>
      </c>
      <c r="R49" s="86">
        <f t="shared" si="17"/>
        <v>0</v>
      </c>
      <c r="S49" s="97">
        <f t="shared" si="24"/>
        <v>1.8595525159938845E-2</v>
      </c>
      <c r="T49" s="97">
        <f t="shared" si="18"/>
        <v>9.7937346632723903E-3</v>
      </c>
      <c r="U49" s="97">
        <f t="shared" si="19"/>
        <v>0</v>
      </c>
      <c r="V49" s="97">
        <f t="shared" si="19"/>
        <v>3.9964966198030985E-2</v>
      </c>
      <c r="W49" s="97">
        <f t="shared" si="19"/>
        <v>0</v>
      </c>
      <c r="X49" s="86">
        <f t="shared" si="25"/>
        <v>6.835422602124222E-2</v>
      </c>
      <c r="Y49" s="86">
        <f t="shared" si="20"/>
        <v>1.0683542260212422</v>
      </c>
      <c r="Z49" s="86">
        <f t="shared" si="26"/>
        <v>0.96769969034164227</v>
      </c>
      <c r="AA49" s="86">
        <f t="shared" si="21"/>
        <v>3.0774647887323945</v>
      </c>
      <c r="AB49" s="86">
        <f t="shared" si="27"/>
        <v>-2.6325301204819351</v>
      </c>
      <c r="AC49" s="86">
        <f>'1.a'!B38/'1.a'!B37 -1</f>
        <v>3.7658217952665662E-2</v>
      </c>
      <c r="AD49" s="86">
        <f>'1.a'!C38/'1.a'!C37 -1</f>
        <v>6.7928719494051215E-2</v>
      </c>
      <c r="AE49" s="86">
        <v>0</v>
      </c>
      <c r="AF49" s="96">
        <f>'1.a'!E38/'1.a'!E37 -1</f>
        <v>0.11039250302137815</v>
      </c>
      <c r="AG49" s="86">
        <v>0</v>
      </c>
      <c r="AH49" s="68">
        <f>'1.a'!Q38/'1.a'!Q37 -1</f>
        <v>2.0774647887323945</v>
      </c>
    </row>
    <row r="50" spans="1:34" x14ac:dyDescent="0.25">
      <c r="A50" s="78">
        <v>37987</v>
      </c>
      <c r="B50" s="1">
        <f>'1.a'!R39</f>
        <v>40590275259.375</v>
      </c>
      <c r="C50" s="1">
        <f>'1.a'!S39</f>
        <v>11574550932.102541</v>
      </c>
      <c r="D50" s="1">
        <f>'1.a'!T39</f>
        <v>0</v>
      </c>
      <c r="E50" s="1">
        <f>'1.a'!U39</f>
        <v>30870008854.683842</v>
      </c>
      <c r="F50" s="1">
        <f>'1.a'!V39</f>
        <v>0</v>
      </c>
      <c r="G50" s="1">
        <f>'1.a'!W39</f>
        <v>83034835046.161377</v>
      </c>
      <c r="H50" s="84">
        <f>'1.a'!$B$1*'1.a'!B38</f>
        <v>39030930435.849609</v>
      </c>
      <c r="I50" s="84">
        <f>'1.a'!C$1*'1.a'!C38</f>
        <v>11728515956.083008</v>
      </c>
      <c r="J50" s="84">
        <f>'1.a'!D$1*'1.a'!D38</f>
        <v>0</v>
      </c>
      <c r="K50" s="84">
        <f>'1.a'!E$1*'1.a'!E38</f>
        <v>30621205319.484375</v>
      </c>
      <c r="L50" s="84">
        <f>'1.a'!F$1*'1.a'!F38</f>
        <v>0</v>
      </c>
      <c r="M50" s="86">
        <f t="shared" si="14"/>
        <v>81380651711.416992</v>
      </c>
      <c r="N50" s="96">
        <f t="shared" si="22"/>
        <v>0.47960946017312261</v>
      </c>
      <c r="O50" s="86">
        <f t="shared" si="23"/>
        <v>0.14411921887371171</v>
      </c>
      <c r="P50" s="86">
        <f t="shared" si="15"/>
        <v>0</v>
      </c>
      <c r="Q50" s="86">
        <f t="shared" si="16"/>
        <v>0.37627132095316568</v>
      </c>
      <c r="R50" s="86">
        <f t="shared" si="17"/>
        <v>0</v>
      </c>
      <c r="S50" s="97">
        <f t="shared" si="24"/>
        <v>1.9161124797267122E-2</v>
      </c>
      <c r="T50" s="97">
        <f t="shared" si="18"/>
        <v>-1.8919119071009677E-3</v>
      </c>
      <c r="U50" s="97">
        <f t="shared" si="19"/>
        <v>0</v>
      </c>
      <c r="V50" s="97">
        <f t="shared" si="19"/>
        <v>3.057281183760334E-3</v>
      </c>
      <c r="W50" s="97">
        <f t="shared" si="19"/>
        <v>0</v>
      </c>
      <c r="X50" s="86">
        <f t="shared" si="25"/>
        <v>2.032649407392649E-2</v>
      </c>
      <c r="Y50" s="86">
        <f t="shared" si="20"/>
        <v>1.0203264940739265</v>
      </c>
      <c r="Z50" s="86">
        <f t="shared" si="26"/>
        <v>0.98736963236271214</v>
      </c>
      <c r="AA50" s="86">
        <f t="shared" si="21"/>
        <v>0.50800915331807772</v>
      </c>
      <c r="AB50" s="86">
        <f t="shared" si="27"/>
        <v>-1.337349397590365</v>
      </c>
      <c r="AC50" s="86">
        <f>'1.a'!B39/'1.a'!B38 -1</f>
        <v>3.9951515531721604E-2</v>
      </c>
      <c r="AD50" s="86">
        <f>'1.a'!C39/'1.a'!C38 -1</f>
        <v>-1.3127408834756493E-2</v>
      </c>
      <c r="AE50" s="86">
        <v>0</v>
      </c>
      <c r="AF50" s="96">
        <f>'1.a'!E39/'1.a'!E38 -1</f>
        <v>8.1252038449692865E-3</v>
      </c>
      <c r="AG50" s="86">
        <v>0</v>
      </c>
      <c r="AH50" s="68">
        <f>'1.a'!Q39/'1.a'!Q38 -1</f>
        <v>-0.49199084668192228</v>
      </c>
    </row>
    <row r="51" spans="1:34" x14ac:dyDescent="0.25">
      <c r="A51" s="78">
        <v>38018</v>
      </c>
      <c r="B51" s="1">
        <f>'1.a'!R40</f>
        <v>35650372911.297363</v>
      </c>
      <c r="C51" s="1">
        <f>'1.a'!S40</f>
        <v>11317338612.911135</v>
      </c>
      <c r="D51" s="1">
        <f>'1.a'!T40</f>
        <v>0</v>
      </c>
      <c r="E51" s="1">
        <f>'1.a'!U40</f>
        <v>29761739765.350346</v>
      </c>
      <c r="F51" s="1">
        <f>'1.a'!V40</f>
        <v>0</v>
      </c>
      <c r="G51" s="1">
        <f>'1.a'!W40</f>
        <v>76729451289.558838</v>
      </c>
      <c r="H51" s="84">
        <f>'1.a'!$B$1*'1.a'!B39</f>
        <v>40590275259.375</v>
      </c>
      <c r="I51" s="84">
        <f>'1.a'!C$1*'1.a'!C39</f>
        <v>11574550932.102541</v>
      </c>
      <c r="J51" s="84">
        <f>'1.a'!D$1*'1.a'!D39</f>
        <v>0</v>
      </c>
      <c r="K51" s="84">
        <f>'1.a'!E$1*'1.a'!E39</f>
        <v>30870008854.683842</v>
      </c>
      <c r="L51" s="84">
        <f>'1.a'!F$1*'1.a'!F39</f>
        <v>0</v>
      </c>
      <c r="M51" s="86">
        <f t="shared" si="14"/>
        <v>83034835046.161377</v>
      </c>
      <c r="N51" s="96">
        <f t="shared" si="22"/>
        <v>0.48883429751874302</v>
      </c>
      <c r="O51" s="86">
        <f t="shared" si="23"/>
        <v>0.13939391733202006</v>
      </c>
      <c r="P51" s="86">
        <f t="shared" si="15"/>
        <v>0</v>
      </c>
      <c r="Q51" s="86">
        <f t="shared" si="16"/>
        <v>0.37177178514923698</v>
      </c>
      <c r="R51" s="86">
        <f t="shared" si="17"/>
        <v>0</v>
      </c>
      <c r="S51" s="97">
        <f t="shared" si="24"/>
        <v>-5.9491927036784104E-2</v>
      </c>
      <c r="T51" s="97">
        <f t="shared" si="18"/>
        <v>-3.0976435257373024E-3</v>
      </c>
      <c r="U51" s="97">
        <f t="shared" si="19"/>
        <v>0</v>
      </c>
      <c r="V51" s="97">
        <f t="shared" si="19"/>
        <v>-1.3347037887380394E-2</v>
      </c>
      <c r="W51" s="97">
        <f t="shared" si="19"/>
        <v>0</v>
      </c>
      <c r="X51" s="86">
        <f t="shared" si="25"/>
        <v>-7.5936608449901799E-2</v>
      </c>
      <c r="Y51" s="86">
        <f t="shared" si="20"/>
        <v>0.9240633915500982</v>
      </c>
      <c r="Z51" s="86">
        <f t="shared" si="26"/>
        <v>0.91239213119466134</v>
      </c>
      <c r="AA51" s="86">
        <f t="shared" si="21"/>
        <v>0.65765765765765771</v>
      </c>
      <c r="AB51" s="86">
        <f t="shared" si="27"/>
        <v>-0.87951807228915901</v>
      </c>
      <c r="AC51" s="86">
        <f>'1.a'!B40/'1.a'!B39 -1</f>
        <v>-0.12170162228541881</v>
      </c>
      <c r="AD51" s="86">
        <f>'1.a'!C40/'1.a'!C39 -1</f>
        <v>-2.2222228810451439E-2</v>
      </c>
      <c r="AE51" s="86">
        <v>0</v>
      </c>
      <c r="AF51" s="96">
        <f>'1.a'!E40/'1.a'!E39 -1</f>
        <v>-3.5901158776808773E-2</v>
      </c>
      <c r="AG51" s="86">
        <v>0</v>
      </c>
      <c r="AH51" s="68">
        <f>'1.a'!Q40/'1.a'!Q39 -1</f>
        <v>-0.34234234234234229</v>
      </c>
    </row>
    <row r="52" spans="1:34" x14ac:dyDescent="0.25">
      <c r="A52" s="78">
        <v>38047</v>
      </c>
      <c r="B52" s="1">
        <f>'1.a'!R41</f>
        <v>34233895520.226563</v>
      </c>
      <c r="C52" s="1">
        <f>'1.a'!S41</f>
        <v>10921571040.645508</v>
      </c>
      <c r="D52" s="1">
        <f>'1.a'!T41</f>
        <v>0</v>
      </c>
      <c r="E52" s="1">
        <f>'1.a'!U41</f>
        <v>27987009413.657227</v>
      </c>
      <c r="F52" s="1">
        <f>'1.a'!V41</f>
        <v>0</v>
      </c>
      <c r="G52" s="1">
        <f>'1.a'!W41</f>
        <v>73142475974.529297</v>
      </c>
      <c r="H52" s="84">
        <f>'1.a'!$B$1*'1.a'!B40</f>
        <v>35650372911.297363</v>
      </c>
      <c r="I52" s="84">
        <f>'1.a'!C$1*'1.a'!C40</f>
        <v>11317338612.911135</v>
      </c>
      <c r="J52" s="84">
        <f>'1.a'!D$1*'1.a'!D40</f>
        <v>0</v>
      </c>
      <c r="K52" s="84">
        <f>'1.a'!E$1*'1.a'!E40</f>
        <v>29761739765.350346</v>
      </c>
      <c r="L52" s="84">
        <f>'1.a'!F$1*'1.a'!F40</f>
        <v>0</v>
      </c>
      <c r="M52" s="86">
        <f t="shared" si="14"/>
        <v>76729451289.558838</v>
      </c>
      <c r="N52" s="96">
        <f t="shared" si="22"/>
        <v>0.46462436928893536</v>
      </c>
      <c r="O52" s="86">
        <f t="shared" si="23"/>
        <v>0.14749667073992451</v>
      </c>
      <c r="P52" s="86">
        <f t="shared" si="15"/>
        <v>0</v>
      </c>
      <c r="Q52" s="86">
        <f t="shared" si="16"/>
        <v>0.38787895997114019</v>
      </c>
      <c r="R52" s="86">
        <f t="shared" si="17"/>
        <v>0</v>
      </c>
      <c r="S52" s="97">
        <f t="shared" si="24"/>
        <v>-1.8460674060151307E-2</v>
      </c>
      <c r="T52" s="97">
        <f t="shared" si="18"/>
        <v>-5.1579617163179459E-3</v>
      </c>
      <c r="U52" s="97">
        <f t="shared" si="19"/>
        <v>0</v>
      </c>
      <c r="V52" s="97">
        <f t="shared" si="19"/>
        <v>-2.3129715146739498E-2</v>
      </c>
      <c r="W52" s="97">
        <f t="shared" si="19"/>
        <v>0</v>
      </c>
      <c r="X52" s="86">
        <f t="shared" si="25"/>
        <v>-4.6748350923208754E-2</v>
      </c>
      <c r="Y52" s="86">
        <f t="shared" si="20"/>
        <v>0.95325164907679127</v>
      </c>
      <c r="Z52" s="86">
        <f t="shared" si="26"/>
        <v>0.86973930366599905</v>
      </c>
      <c r="AA52" s="86">
        <f t="shared" si="21"/>
        <v>-0.84246575342465757</v>
      </c>
      <c r="AB52" s="86">
        <f t="shared" si="27"/>
        <v>0.74096385542168874</v>
      </c>
      <c r="AC52" s="86">
        <f>'1.a'!B41/'1.a'!B40 -1</f>
        <v>-3.9732470529696196E-2</v>
      </c>
      <c r="AD52" s="86">
        <f>'1.a'!C41/'1.a'!C40 -1</f>
        <v>-3.4970021292296094E-2</v>
      </c>
      <c r="AE52" s="86">
        <v>0</v>
      </c>
      <c r="AF52" s="96">
        <f>'1.a'!E41/'1.a'!E40 -1</f>
        <v>-5.9631270405748338E-2</v>
      </c>
      <c r="AG52" s="86">
        <v>0</v>
      </c>
      <c r="AH52" s="68">
        <f>'1.a'!Q41/'1.a'!Q40 -1</f>
        <v>-1.8424657534246576</v>
      </c>
    </row>
    <row r="53" spans="1:34" x14ac:dyDescent="0.25">
      <c r="A53" s="78">
        <v>38078</v>
      </c>
      <c r="B53" s="1">
        <f>'1.a'!R42</f>
        <v>35900369602.426758</v>
      </c>
      <c r="C53" s="1">
        <f>'1.a'!S42</f>
        <v>10976254451.996094</v>
      </c>
      <c r="D53" s="1">
        <f>'1.a'!T42</f>
        <v>0</v>
      </c>
      <c r="E53" s="1">
        <f>'1.a'!U42</f>
        <v>27974034189.514156</v>
      </c>
      <c r="F53" s="1">
        <f>'1.a'!V42</f>
        <v>0</v>
      </c>
      <c r="G53" s="1">
        <f>'1.a'!W42</f>
        <v>74850658243.937012</v>
      </c>
      <c r="H53" s="84">
        <f>'1.a'!$B$1*'1.a'!B41</f>
        <v>34233895520.226563</v>
      </c>
      <c r="I53" s="84">
        <f>'1.a'!C$1*'1.a'!C41</f>
        <v>10921571040.645508</v>
      </c>
      <c r="J53" s="84">
        <f>'1.a'!D$1*'1.a'!D41</f>
        <v>0</v>
      </c>
      <c r="K53" s="84">
        <f>'1.a'!E$1*'1.a'!E41</f>
        <v>27987009413.657227</v>
      </c>
      <c r="L53" s="84">
        <f>'1.a'!F$1*'1.a'!F41</f>
        <v>0</v>
      </c>
      <c r="M53" s="86">
        <f t="shared" si="14"/>
        <v>73142475974.529297</v>
      </c>
      <c r="N53" s="96">
        <f t="shared" si="22"/>
        <v>0.4680439794265096</v>
      </c>
      <c r="O53" s="86">
        <f t="shared" si="23"/>
        <v>0.14931913221598858</v>
      </c>
      <c r="P53" s="86">
        <f t="shared" si="15"/>
        <v>0</v>
      </c>
      <c r="Q53" s="86">
        <f t="shared" si="16"/>
        <v>0.38263688835750181</v>
      </c>
      <c r="R53" s="86">
        <f t="shared" si="17"/>
        <v>0</v>
      </c>
      <c r="S53" s="97">
        <f t="shared" si="24"/>
        <v>2.2783944076223493E-2</v>
      </c>
      <c r="T53" s="97">
        <f t="shared" si="18"/>
        <v>7.4762866066537675E-4</v>
      </c>
      <c r="U53" s="97">
        <f t="shared" si="19"/>
        <v>0</v>
      </c>
      <c r="V53" s="97">
        <f t="shared" si="19"/>
        <v>-1.7739656704527626E-4</v>
      </c>
      <c r="W53" s="97">
        <f t="shared" si="19"/>
        <v>0</v>
      </c>
      <c r="X53" s="86">
        <f t="shared" si="25"/>
        <v>2.3354176169843595E-2</v>
      </c>
      <c r="Y53" s="86">
        <f t="shared" si="20"/>
        <v>1.0233541761698437</v>
      </c>
      <c r="Z53" s="86">
        <f t="shared" si="26"/>
        <v>0.89005134858565194</v>
      </c>
      <c r="AA53" s="86">
        <f t="shared" si="21"/>
        <v>1.4227642276422765</v>
      </c>
      <c r="AB53" s="86">
        <f t="shared" si="27"/>
        <v>1.0542168674698824</v>
      </c>
      <c r="AC53" s="86">
        <f>'1.a'!B42/'1.a'!B41 -1</f>
        <v>4.8679066664078174E-2</v>
      </c>
      <c r="AD53" s="86">
        <f>'1.a'!C42/'1.a'!C41 -1</f>
        <v>5.0069180658238732E-3</v>
      </c>
      <c r="AE53" s="86">
        <v>0</v>
      </c>
      <c r="AF53" s="96">
        <f>'1.a'!E42/'1.a'!E41 -1</f>
        <v>-4.6361595664956567E-4</v>
      </c>
      <c r="AG53" s="86">
        <v>0</v>
      </c>
      <c r="AH53" s="68">
        <f>'1.a'!Q42/'1.a'!Q41 -1</f>
        <v>0.4227642276422765</v>
      </c>
    </row>
    <row r="54" spans="1:34" x14ac:dyDescent="0.25">
      <c r="A54" s="78">
        <v>38108</v>
      </c>
      <c r="B54" s="1">
        <f>'1.a'!R43</f>
        <v>34460038341.28125</v>
      </c>
      <c r="C54" s="1">
        <f>'1.a'!S43</f>
        <v>10881477269.133791</v>
      </c>
      <c r="D54" s="1">
        <f>'1.a'!T43</f>
        <v>0</v>
      </c>
      <c r="E54" s="1">
        <f>'1.a'!U43</f>
        <v>27438940569.541988</v>
      </c>
      <c r="F54" s="1">
        <f>'1.a'!V43</f>
        <v>0</v>
      </c>
      <c r="G54" s="1">
        <f>'1.a'!W43</f>
        <v>72780456179.957031</v>
      </c>
      <c r="H54" s="84">
        <f>'1.a'!$B$1*'1.a'!B42</f>
        <v>35900369602.426758</v>
      </c>
      <c r="I54" s="84">
        <f>'1.a'!C$1*'1.a'!C42</f>
        <v>10976254451.996094</v>
      </c>
      <c r="J54" s="84">
        <f>'1.a'!D$1*'1.a'!D42</f>
        <v>0</v>
      </c>
      <c r="K54" s="84">
        <f>'1.a'!E$1*'1.a'!E42</f>
        <v>27974034189.514156</v>
      </c>
      <c r="L54" s="84">
        <f>'1.a'!F$1*'1.a'!F42</f>
        <v>0</v>
      </c>
      <c r="M54" s="86">
        <f t="shared" si="14"/>
        <v>74850658243.937012</v>
      </c>
      <c r="N54" s="96">
        <f t="shared" si="22"/>
        <v>0.47962663849164916</v>
      </c>
      <c r="O54" s="86">
        <f t="shared" si="23"/>
        <v>0.14664205645626613</v>
      </c>
      <c r="P54" s="86">
        <f t="shared" si="15"/>
        <v>0</v>
      </c>
      <c r="Q54" s="86">
        <f t="shared" si="16"/>
        <v>0.37373130505208463</v>
      </c>
      <c r="R54" s="86">
        <f t="shared" si="17"/>
        <v>0</v>
      </c>
      <c r="S54" s="97">
        <f t="shared" si="24"/>
        <v>-1.9242733396565355E-2</v>
      </c>
      <c r="T54" s="97">
        <f t="shared" si="18"/>
        <v>-1.2662170926196247E-3</v>
      </c>
      <c r="U54" s="97">
        <f t="shared" si="19"/>
        <v>0</v>
      </c>
      <c r="V54" s="97">
        <f t="shared" si="19"/>
        <v>-7.1488164904082345E-3</v>
      </c>
      <c r="W54" s="97">
        <f t="shared" si="19"/>
        <v>0</v>
      </c>
      <c r="X54" s="86">
        <f t="shared" si="25"/>
        <v>-2.7657766979593212E-2</v>
      </c>
      <c r="Y54" s="86">
        <f t="shared" si="20"/>
        <v>0.97234223302040679</v>
      </c>
      <c r="Z54" s="86">
        <f t="shared" si="26"/>
        <v>0.86543451578659725</v>
      </c>
      <c r="AA54" s="86">
        <f t="shared" si="21"/>
        <v>-0.70285714285714285</v>
      </c>
      <c r="AB54" s="86">
        <f t="shared" si="27"/>
        <v>-0.74096385542168874</v>
      </c>
      <c r="AC54" s="86">
        <f>'1.a'!B43/'1.a'!B42 -1</f>
        <v>-4.0120234891624751E-2</v>
      </c>
      <c r="AD54" s="86">
        <f>'1.a'!C43/'1.a'!C42 -1</f>
        <v>-8.6347472424955773E-3</v>
      </c>
      <c r="AE54" s="86">
        <v>0</v>
      </c>
      <c r="AF54" s="96">
        <f>'1.a'!E43/'1.a'!E42 -1</f>
        <v>-1.9128224994189202E-2</v>
      </c>
      <c r="AG54" s="86">
        <v>0</v>
      </c>
      <c r="AH54" s="68">
        <f>'1.a'!Q43/'1.a'!Q42 -1</f>
        <v>-1.7028571428571428</v>
      </c>
    </row>
    <row r="55" spans="1:34" x14ac:dyDescent="0.25">
      <c r="A55" s="78">
        <v>38139</v>
      </c>
      <c r="B55" s="1">
        <f>'1.a'!R44</f>
        <v>33448263466.833984</v>
      </c>
      <c r="C55" s="1">
        <f>'1.a'!S44</f>
        <v>11663623800.274412</v>
      </c>
      <c r="D55" s="1">
        <f>'1.a'!T44</f>
        <v>0</v>
      </c>
      <c r="E55" s="1">
        <f>'1.a'!U44</f>
        <v>29793657660.820313</v>
      </c>
      <c r="F55" s="1">
        <f>'1.a'!V44</f>
        <v>0</v>
      </c>
      <c r="G55" s="1">
        <f>'1.a'!W44</f>
        <v>74905544927.928711</v>
      </c>
      <c r="H55" s="84">
        <f>'1.a'!$B$1*'1.a'!B43</f>
        <v>34460038341.28125</v>
      </c>
      <c r="I55" s="84">
        <f>'1.a'!C$1*'1.a'!C43</f>
        <v>10881477269.133791</v>
      </c>
      <c r="J55" s="84">
        <f>'1.a'!D$1*'1.a'!D43</f>
        <v>0</v>
      </c>
      <c r="K55" s="84">
        <f>'1.a'!E$1*'1.a'!E43</f>
        <v>27438940569.541988</v>
      </c>
      <c r="L55" s="84">
        <f>'1.a'!F$1*'1.a'!F43</f>
        <v>0</v>
      </c>
      <c r="M55" s="86">
        <f t="shared" si="14"/>
        <v>72780456179.957031</v>
      </c>
      <c r="N55" s="96">
        <f t="shared" si="22"/>
        <v>0.47347928482442214</v>
      </c>
      <c r="O55" s="86">
        <f t="shared" si="23"/>
        <v>0.1495109791868883</v>
      </c>
      <c r="P55" s="86">
        <f t="shared" si="15"/>
        <v>0</v>
      </c>
      <c r="Q55" s="86">
        <f t="shared" si="16"/>
        <v>0.37700973598868953</v>
      </c>
      <c r="R55" s="86">
        <f t="shared" si="17"/>
        <v>0</v>
      </c>
      <c r="S55" s="97">
        <f t="shared" si="24"/>
        <v>-1.3901738564890966E-2</v>
      </c>
      <c r="T55" s="97">
        <f t="shared" si="18"/>
        <v>1.074665606940804E-2</v>
      </c>
      <c r="U55" s="97">
        <f t="shared" si="19"/>
        <v>0</v>
      </c>
      <c r="V55" s="97">
        <f t="shared" si="19"/>
        <v>3.2353700634357795E-2</v>
      </c>
      <c r="W55" s="97">
        <f t="shared" si="19"/>
        <v>0</v>
      </c>
      <c r="X55" s="86">
        <f t="shared" si="25"/>
        <v>2.9198618138874869E-2</v>
      </c>
      <c r="Y55" s="86">
        <f t="shared" si="20"/>
        <v>1.0291986181388748</v>
      </c>
      <c r="Z55" s="86">
        <f t="shared" si="26"/>
        <v>0.89070400773725211</v>
      </c>
      <c r="AA55" s="86">
        <f t="shared" si="21"/>
        <v>1.5772357723577233</v>
      </c>
      <c r="AB55" s="86">
        <f t="shared" si="27"/>
        <v>-1.1686746987951837</v>
      </c>
      <c r="AC55" s="86">
        <f>'1.a'!B44/'1.a'!B43 -1</f>
        <v>-2.9360816851884186E-2</v>
      </c>
      <c r="AD55" s="86">
        <f>'1.a'!C44/'1.a'!C43 -1</f>
        <v>7.1878708358767085E-2</v>
      </c>
      <c r="AE55" s="86">
        <v>0</v>
      </c>
      <c r="AF55" s="96">
        <f>'1.a'!E44/'1.a'!E43 -1</f>
        <v>8.5816618367989372E-2</v>
      </c>
      <c r="AG55" s="86">
        <v>0</v>
      </c>
      <c r="AH55" s="68">
        <f>'1.a'!Q44/'1.a'!Q43 -1</f>
        <v>0.57723577235772328</v>
      </c>
    </row>
    <row r="56" spans="1:34" x14ac:dyDescent="0.25">
      <c r="A56" s="78">
        <v>38169</v>
      </c>
      <c r="B56" s="1">
        <f>'1.a'!R45</f>
        <v>32615050474.177734</v>
      </c>
      <c r="C56" s="1">
        <f>'1.a'!S45</f>
        <v>11140547179.473635</v>
      </c>
      <c r="D56" s="1">
        <f>'1.a'!T45</f>
        <v>0</v>
      </c>
      <c r="E56" s="1">
        <f>'1.a'!U45</f>
        <v>30451539092.337887</v>
      </c>
      <c r="F56" s="1">
        <f>'1.a'!V45</f>
        <v>0</v>
      </c>
      <c r="G56" s="1">
        <f>'1.a'!W45</f>
        <v>74207136745.989258</v>
      </c>
      <c r="H56" s="84">
        <f>'1.a'!$B$1*'1.a'!B44</f>
        <v>33448263466.833984</v>
      </c>
      <c r="I56" s="84">
        <f>'1.a'!C$1*'1.a'!C44</f>
        <v>11663623800.274412</v>
      </c>
      <c r="J56" s="84">
        <f>'1.a'!D$1*'1.a'!D44</f>
        <v>0</v>
      </c>
      <c r="K56" s="84">
        <f>'1.a'!E$1*'1.a'!E44</f>
        <v>29793657660.820313</v>
      </c>
      <c r="L56" s="84">
        <f>'1.a'!F$1*'1.a'!F44</f>
        <v>0</v>
      </c>
      <c r="M56" s="86">
        <f t="shared" si="14"/>
        <v>74905544927.928711</v>
      </c>
      <c r="N56" s="96">
        <f t="shared" si="22"/>
        <v>0.4465392181448869</v>
      </c>
      <c r="O56" s="86">
        <f t="shared" si="23"/>
        <v>0.15571108669587427</v>
      </c>
      <c r="P56" s="86">
        <f t="shared" si="15"/>
        <v>0</v>
      </c>
      <c r="Q56" s="86">
        <f t="shared" si="16"/>
        <v>0.3977496951592388</v>
      </c>
      <c r="R56" s="86">
        <f t="shared" si="17"/>
        <v>0</v>
      </c>
      <c r="S56" s="97">
        <f t="shared" si="24"/>
        <v>-1.1123515534903802E-2</v>
      </c>
      <c r="T56" s="97">
        <f t="shared" si="18"/>
        <v>-6.9831495292379401E-3</v>
      </c>
      <c r="U56" s="97">
        <f t="shared" si="19"/>
        <v>0</v>
      </c>
      <c r="V56" s="97">
        <f t="shared" si="19"/>
        <v>8.7828135040010861E-3</v>
      </c>
      <c r="W56" s="97">
        <f t="shared" si="19"/>
        <v>0</v>
      </c>
      <c r="X56" s="86">
        <f t="shared" si="25"/>
        <v>-9.3238515601406554E-3</v>
      </c>
      <c r="Y56" s="86">
        <f t="shared" si="20"/>
        <v>0.99067614843985929</v>
      </c>
      <c r="Z56" s="86">
        <f t="shared" si="26"/>
        <v>0.88239921578508751</v>
      </c>
      <c r="AA56" s="86">
        <f t="shared" si="21"/>
        <v>-2.0412371134020622</v>
      </c>
      <c r="AB56" s="86">
        <f t="shared" si="27"/>
        <v>2.3855421686747054</v>
      </c>
      <c r="AC56" s="86">
        <f>'1.a'!B45/'1.a'!B44 -1</f>
        <v>-2.4910500764335097E-2</v>
      </c>
      <c r="AD56" s="86">
        <f>'1.a'!C45/'1.a'!C44 -1</f>
        <v>-4.4846835748292069E-2</v>
      </c>
      <c r="AE56" s="86">
        <v>0</v>
      </c>
      <c r="AF56" s="96">
        <f>'1.a'!E45/'1.a'!E44 -1</f>
        <v>2.2081257662522891E-2</v>
      </c>
      <c r="AG56" s="86">
        <v>0</v>
      </c>
      <c r="AH56" s="68">
        <f>'1.a'!Q45/'1.a'!Q44 -1</f>
        <v>-3.0412371134020622</v>
      </c>
    </row>
    <row r="57" spans="1:34" x14ac:dyDescent="0.25">
      <c r="A57" s="78">
        <v>38200</v>
      </c>
      <c r="B57" s="1">
        <f>'1.a'!R46</f>
        <v>33531597883.432617</v>
      </c>
      <c r="C57" s="1">
        <f>'1.a'!S46</f>
        <v>11425028570.696291</v>
      </c>
      <c r="D57" s="1">
        <f>'1.a'!T46</f>
        <v>0</v>
      </c>
      <c r="E57" s="1">
        <f>'1.a'!U46</f>
        <v>30585068308.814209</v>
      </c>
      <c r="F57" s="1">
        <f>'1.a'!V46</f>
        <v>0</v>
      </c>
      <c r="G57" s="1">
        <f>'1.a'!W46</f>
        <v>75541694762.943115</v>
      </c>
      <c r="H57" s="84">
        <f>'1.a'!$B$1*'1.a'!B45</f>
        <v>32615050474.177734</v>
      </c>
      <c r="I57" s="84">
        <f>'1.a'!C$1*'1.a'!C45</f>
        <v>11140547179.473635</v>
      </c>
      <c r="J57" s="84">
        <f>'1.a'!D$1*'1.a'!D45</f>
        <v>0</v>
      </c>
      <c r="K57" s="84">
        <f>'1.a'!E$1*'1.a'!E45</f>
        <v>30451539092.337887</v>
      </c>
      <c r="L57" s="84">
        <f>'1.a'!F$1*'1.a'!F45</f>
        <v>0</v>
      </c>
      <c r="M57" s="86">
        <f t="shared" si="14"/>
        <v>74207136745.989258</v>
      </c>
      <c r="N57" s="96">
        <f t="shared" si="22"/>
        <v>0.43951366276021303</v>
      </c>
      <c r="O57" s="86">
        <f t="shared" si="23"/>
        <v>0.15012770560879724</v>
      </c>
      <c r="P57" s="86">
        <f t="shared" si="15"/>
        <v>0</v>
      </c>
      <c r="Q57" s="86">
        <f t="shared" si="16"/>
        <v>0.41035863163098973</v>
      </c>
      <c r="R57" s="86">
        <f t="shared" si="17"/>
        <v>0</v>
      </c>
      <c r="S57" s="97">
        <f t="shared" si="24"/>
        <v>1.2351202989979514E-2</v>
      </c>
      <c r="T57" s="97">
        <f t="shared" si="18"/>
        <v>3.8336122871366813E-3</v>
      </c>
      <c r="U57" s="97">
        <f t="shared" si="19"/>
        <v>0</v>
      </c>
      <c r="V57" s="97">
        <f t="shared" si="19"/>
        <v>1.7994120556543741E-3</v>
      </c>
      <c r="W57" s="97">
        <f t="shared" si="19"/>
        <v>0</v>
      </c>
      <c r="X57" s="86">
        <f t="shared" si="25"/>
        <v>1.798422733277057E-2</v>
      </c>
      <c r="Y57" s="86">
        <f t="shared" si="20"/>
        <v>1.0179842273327706</v>
      </c>
      <c r="Z57" s="86">
        <f t="shared" si="26"/>
        <v>0.898268483880025</v>
      </c>
      <c r="AA57" s="86">
        <f t="shared" si="21"/>
        <v>-4.7979797979798011E-2</v>
      </c>
      <c r="AB57" s="86">
        <f t="shared" si="27"/>
        <v>-0.1144578313253016</v>
      </c>
      <c r="AC57" s="86">
        <f>'1.a'!B46/'1.a'!B45 -1</f>
        <v>2.8101977336522532E-2</v>
      </c>
      <c r="AD57" s="86">
        <f>'1.a'!C46/'1.a'!C45 -1</f>
        <v>2.5535674921498552E-2</v>
      </c>
      <c r="AE57" s="86">
        <v>0</v>
      </c>
      <c r="AF57" s="96">
        <f>'1.a'!E46/'1.a'!E45 -1</f>
        <v>4.3849743052863932E-3</v>
      </c>
      <c r="AG57" s="86">
        <v>0</v>
      </c>
      <c r="AH57" s="68">
        <f>'1.a'!Q46/'1.a'!Q45 -1</f>
        <v>-1.047979797979798</v>
      </c>
    </row>
    <row r="58" spans="1:34" x14ac:dyDescent="0.25">
      <c r="A58" s="78">
        <v>38231</v>
      </c>
      <c r="B58" s="1">
        <f>'1.a'!R47</f>
        <v>33614921368.92041</v>
      </c>
      <c r="C58" s="1">
        <f>'1.a'!S47</f>
        <v>11433625648.942385</v>
      </c>
      <c r="D58" s="1">
        <f>'1.a'!T47</f>
        <v>0</v>
      </c>
      <c r="E58" s="1">
        <f>'1.a'!U47</f>
        <v>30528379005.470219</v>
      </c>
      <c r="F58" s="1">
        <f>'1.a'!V47</f>
        <v>0</v>
      </c>
      <c r="G58" s="1">
        <f>'1.a'!W47</f>
        <v>75576926023.333008</v>
      </c>
      <c r="H58" s="84">
        <f>'1.a'!$B$1*'1.a'!B46</f>
        <v>33531597883.432617</v>
      </c>
      <c r="I58" s="84">
        <f>'1.a'!C$1*'1.a'!C46</f>
        <v>11425028570.696291</v>
      </c>
      <c r="J58" s="84">
        <f>'1.a'!D$1*'1.a'!D46</f>
        <v>0</v>
      </c>
      <c r="K58" s="84">
        <f>'1.a'!E$1*'1.a'!E46</f>
        <v>30585068308.814209</v>
      </c>
      <c r="L58" s="84">
        <f>'1.a'!F$1*'1.a'!F46</f>
        <v>0</v>
      </c>
      <c r="M58" s="86">
        <f t="shared" si="14"/>
        <v>75541694762.943115</v>
      </c>
      <c r="N58" s="96">
        <f t="shared" si="22"/>
        <v>0.4438819911130919</v>
      </c>
      <c r="O58" s="86">
        <f t="shared" si="23"/>
        <v>0.15124135891508783</v>
      </c>
      <c r="P58" s="86">
        <f t="shared" si="15"/>
        <v>0</v>
      </c>
      <c r="Q58" s="86">
        <f t="shared" si="16"/>
        <v>0.40487664997182027</v>
      </c>
      <c r="R58" s="86">
        <f t="shared" si="17"/>
        <v>0</v>
      </c>
      <c r="S58" s="97">
        <f t="shared" si="24"/>
        <v>1.1030131869462707E-3</v>
      </c>
      <c r="T58" s="97">
        <f t="shared" si="18"/>
        <v>1.1380573699162808E-4</v>
      </c>
      <c r="U58" s="97">
        <f t="shared" si="19"/>
        <v>0</v>
      </c>
      <c r="V58" s="97">
        <f t="shared" si="19"/>
        <v>-7.5043727205067708E-4</v>
      </c>
      <c r="W58" s="97">
        <f t="shared" si="19"/>
        <v>0</v>
      </c>
      <c r="X58" s="86">
        <f t="shared" si="25"/>
        <v>4.663816518872217E-4</v>
      </c>
      <c r="Y58" s="86">
        <f t="shared" si="20"/>
        <v>1.0004663816518873</v>
      </c>
      <c r="Z58" s="86">
        <f t="shared" si="26"/>
        <v>0.89868741981937528</v>
      </c>
      <c r="AA58" s="86">
        <f t="shared" si="21"/>
        <v>9</v>
      </c>
      <c r="AB58" s="86">
        <f t="shared" si="27"/>
        <v>-1.0301204819277143</v>
      </c>
      <c r="AC58" s="86">
        <f>'1.a'!B47/'1.a'!B46 -1</f>
        <v>2.4849243921347686E-3</v>
      </c>
      <c r="AD58" s="86">
        <f>'1.a'!C47/'1.a'!C46 -1</f>
        <v>7.5247761464192209E-4</v>
      </c>
      <c r="AE58" s="86">
        <v>0</v>
      </c>
      <c r="AF58" s="96">
        <f>'1.a'!E47/'1.a'!E46 -1</f>
        <v>-1.8534960514589027E-3</v>
      </c>
      <c r="AG58" s="86">
        <v>0</v>
      </c>
      <c r="AH58" s="68">
        <f>'1.a'!Q47/'1.a'!Q46 -1</f>
        <v>8</v>
      </c>
    </row>
    <row r="59" spans="1:34" x14ac:dyDescent="0.25">
      <c r="A59" s="78">
        <v>38261</v>
      </c>
      <c r="B59" s="1">
        <f>'1.a'!R48</f>
        <v>35114746293.922852</v>
      </c>
      <c r="C59" s="1">
        <f>'1.a'!S48</f>
        <v>11832664594.782228</v>
      </c>
      <c r="D59" s="1">
        <f>'1.a'!T48</f>
        <v>0</v>
      </c>
      <c r="E59" s="1">
        <f>'1.a'!U48</f>
        <v>30345304083.440918</v>
      </c>
      <c r="F59" s="1">
        <f>'1.a'!V48</f>
        <v>0</v>
      </c>
      <c r="G59" s="1">
        <f>'1.a'!W48</f>
        <v>77292714972.145996</v>
      </c>
      <c r="H59" s="84">
        <f>'1.a'!$B$1*'1.a'!B47</f>
        <v>33614921368.92041</v>
      </c>
      <c r="I59" s="84">
        <f>'1.a'!C$1*'1.a'!C47</f>
        <v>11433625648.942385</v>
      </c>
      <c r="J59" s="84">
        <f>'1.a'!D$1*'1.a'!D47</f>
        <v>0</v>
      </c>
      <c r="K59" s="84">
        <f>'1.a'!E$1*'1.a'!E47</f>
        <v>30528379005.470219</v>
      </c>
      <c r="L59" s="84">
        <f>'1.a'!F$1*'1.a'!F47</f>
        <v>0</v>
      </c>
      <c r="M59" s="86">
        <f t="shared" si="14"/>
        <v>75576926023.333008</v>
      </c>
      <c r="N59" s="96">
        <f t="shared" si="22"/>
        <v>0.44477756820305725</v>
      </c>
      <c r="O59" s="86">
        <f t="shared" si="23"/>
        <v>0.15128460828656168</v>
      </c>
      <c r="P59" s="86">
        <f t="shared" si="15"/>
        <v>0</v>
      </c>
      <c r="Q59" s="86">
        <f t="shared" si="16"/>
        <v>0.4039378235103811</v>
      </c>
      <c r="R59" s="86">
        <f t="shared" si="17"/>
        <v>0</v>
      </c>
      <c r="S59" s="97">
        <f t="shared" si="24"/>
        <v>1.9845010956643032E-2</v>
      </c>
      <c r="T59" s="97">
        <f t="shared" si="18"/>
        <v>5.2799044210484125E-3</v>
      </c>
      <c r="U59" s="97">
        <f t="shared" si="19"/>
        <v>0</v>
      </c>
      <c r="V59" s="97">
        <f t="shared" si="19"/>
        <v>-2.422365286103081E-3</v>
      </c>
      <c r="W59" s="97">
        <f t="shared" si="19"/>
        <v>0</v>
      </c>
      <c r="X59" s="86">
        <f t="shared" si="25"/>
        <v>2.2702550091588364E-2</v>
      </c>
      <c r="Y59" s="86">
        <f t="shared" si="20"/>
        <v>1.0227025500915883</v>
      </c>
      <c r="Z59" s="86">
        <f t="shared" si="26"/>
        <v>0.91908991598450485</v>
      </c>
      <c r="AA59" s="86">
        <f t="shared" si="21"/>
        <v>0.90058479532163738</v>
      </c>
      <c r="AB59" s="86">
        <f t="shared" si="27"/>
        <v>-0.92771084337349707</v>
      </c>
      <c r="AC59" s="86">
        <f>'1.a'!B48/'1.a'!B47 -1</f>
        <v>4.4617832317440653E-2</v>
      </c>
      <c r="AD59" s="86">
        <f>'1.a'!C48/'1.a'!C47 -1</f>
        <v>3.4900473226247009E-2</v>
      </c>
      <c r="AE59" s="86">
        <v>0</v>
      </c>
      <c r="AF59" s="96">
        <f>'1.a'!E48/'1.a'!E47 -1</f>
        <v>-5.9968766109886884E-3</v>
      </c>
      <c r="AG59" s="86">
        <v>0</v>
      </c>
      <c r="AH59" s="68">
        <f>'1.a'!Q48/'1.a'!Q47 -1</f>
        <v>-9.9415204678362623E-2</v>
      </c>
    </row>
    <row r="60" spans="1:34" x14ac:dyDescent="0.25">
      <c r="A60" s="78">
        <v>38292</v>
      </c>
      <c r="B60" s="1">
        <f>'1.a'!R49</f>
        <v>35757521845.97168</v>
      </c>
      <c r="C60" s="1">
        <f>'1.a'!S49</f>
        <v>12344394353.395508</v>
      </c>
      <c r="D60" s="1">
        <f>'1.a'!T49</f>
        <v>0</v>
      </c>
      <c r="E60" s="1">
        <f>'1.a'!U49</f>
        <v>31901458259.519527</v>
      </c>
      <c r="F60" s="1">
        <f>'1.a'!V49</f>
        <v>0</v>
      </c>
      <c r="G60" s="1">
        <f>'1.a'!W49</f>
        <v>80003374458.886719</v>
      </c>
      <c r="H60" s="84">
        <f>'1.a'!$B$1*'1.a'!B48</f>
        <v>35114746293.922852</v>
      </c>
      <c r="I60" s="84">
        <f>'1.a'!C$1*'1.a'!C48</f>
        <v>11832664594.782228</v>
      </c>
      <c r="J60" s="84">
        <f>'1.a'!D$1*'1.a'!D48</f>
        <v>0</v>
      </c>
      <c r="K60" s="84">
        <f>'1.a'!E$1*'1.a'!E48</f>
        <v>30345304083.440918</v>
      </c>
      <c r="L60" s="84">
        <f>'1.a'!F$1*'1.a'!F48</f>
        <v>0</v>
      </c>
      <c r="M60" s="86">
        <f t="shared" si="14"/>
        <v>77292714972.145996</v>
      </c>
      <c r="N60" s="96">
        <f t="shared" si="22"/>
        <v>0.4543086150690549</v>
      </c>
      <c r="O60" s="86">
        <f t="shared" si="23"/>
        <v>0.15308900197187239</v>
      </c>
      <c r="P60" s="86">
        <f t="shared" si="15"/>
        <v>0</v>
      </c>
      <c r="Q60" s="86">
        <f t="shared" si="16"/>
        <v>0.39260238295907274</v>
      </c>
      <c r="R60" s="86">
        <f t="shared" si="17"/>
        <v>0</v>
      </c>
      <c r="S60" s="97">
        <f t="shared" si="24"/>
        <v>8.3161207661092869E-3</v>
      </c>
      <c r="T60" s="97">
        <f t="shared" si="18"/>
        <v>6.6206725795269431E-3</v>
      </c>
      <c r="U60" s="97">
        <f t="shared" si="19"/>
        <v>0</v>
      </c>
      <c r="V60" s="97">
        <f t="shared" si="19"/>
        <v>2.0133258052060923E-2</v>
      </c>
      <c r="W60" s="97">
        <f t="shared" si="19"/>
        <v>0</v>
      </c>
      <c r="X60" s="86">
        <f t="shared" si="25"/>
        <v>3.5070051397697151E-2</v>
      </c>
      <c r="Y60" s="86">
        <f t="shared" si="20"/>
        <v>1.0350700513976971</v>
      </c>
      <c r="Z60" s="86">
        <f t="shared" si="26"/>
        <v>0.95132244657718656</v>
      </c>
      <c r="AA60" s="86">
        <f t="shared" si="21"/>
        <v>3.0454545454545454</v>
      </c>
      <c r="AB60" s="86">
        <f t="shared" si="27"/>
        <v>-2.8253012048192865</v>
      </c>
      <c r="AC60" s="86">
        <f>'1.a'!B49/'1.a'!B48 -1</f>
        <v>1.8305003449792023E-2</v>
      </c>
      <c r="AD60" s="86">
        <f>'1.a'!C49/'1.a'!C48 -1</f>
        <v>4.3247212368288768E-2</v>
      </c>
      <c r="AE60" s="86">
        <v>0</v>
      </c>
      <c r="AF60" s="96">
        <f>'1.a'!E49/'1.a'!E48 -1</f>
        <v>5.1281548268543586E-2</v>
      </c>
      <c r="AG60" s="86">
        <v>0</v>
      </c>
      <c r="AH60" s="68">
        <f>'1.a'!Q49/'1.a'!Q48 -1</f>
        <v>2.0454545454545454</v>
      </c>
    </row>
    <row r="61" spans="1:34" x14ac:dyDescent="0.25">
      <c r="A61" s="78">
        <v>38322</v>
      </c>
      <c r="B61" s="1">
        <f>'1.a'!R50</f>
        <v>39614179530.708984</v>
      </c>
      <c r="C61" s="1">
        <f>'1.a'!S50</f>
        <v>13029967877.71875</v>
      </c>
      <c r="D61" s="1">
        <f>'1.a'!T50</f>
        <v>0</v>
      </c>
      <c r="E61" s="1">
        <f>'1.a'!U50</f>
        <v>33909684849.689209</v>
      </c>
      <c r="F61" s="1">
        <f>'1.a'!V50</f>
        <v>0</v>
      </c>
      <c r="G61" s="1">
        <f>'1.a'!W50</f>
        <v>86553832258.116943</v>
      </c>
      <c r="H61" s="84">
        <f>'1.a'!$B$1*'1.a'!B49</f>
        <v>35757521845.97168</v>
      </c>
      <c r="I61" s="84">
        <f>'1.a'!C$1*'1.a'!C49</f>
        <v>12344394353.395508</v>
      </c>
      <c r="J61" s="84">
        <f>'1.a'!D$1*'1.a'!D49</f>
        <v>0</v>
      </c>
      <c r="K61" s="84">
        <f>'1.a'!E$1*'1.a'!E49</f>
        <v>31901458259.519527</v>
      </c>
      <c r="L61" s="84">
        <f>'1.a'!F$1*'1.a'!F49</f>
        <v>0</v>
      </c>
      <c r="M61" s="86">
        <f t="shared" si="14"/>
        <v>80003374458.886719</v>
      </c>
      <c r="N61" s="96">
        <f t="shared" si="22"/>
        <v>0.44695017038746621</v>
      </c>
      <c r="O61" s="86">
        <f t="shared" si="23"/>
        <v>0.15429842099646962</v>
      </c>
      <c r="P61" s="86">
        <f t="shared" si="15"/>
        <v>0</v>
      </c>
      <c r="Q61" s="86">
        <f t="shared" si="16"/>
        <v>0.39875140861606412</v>
      </c>
      <c r="R61" s="86">
        <f t="shared" si="17"/>
        <v>0</v>
      </c>
      <c r="S61" s="97">
        <f t="shared" si="24"/>
        <v>4.8206187686735916E-2</v>
      </c>
      <c r="T61" s="97">
        <f t="shared" si="18"/>
        <v>8.5693075943384552E-3</v>
      </c>
      <c r="U61" s="97">
        <f t="shared" si="19"/>
        <v>0</v>
      </c>
      <c r="V61" s="97">
        <f t="shared" si="19"/>
        <v>2.510177356583506E-2</v>
      </c>
      <c r="W61" s="97">
        <f t="shared" si="19"/>
        <v>0</v>
      </c>
      <c r="X61" s="86">
        <f t="shared" si="25"/>
        <v>8.1877268846909435E-2</v>
      </c>
      <c r="Y61" s="86">
        <f t="shared" si="20"/>
        <v>1.0818772688469094</v>
      </c>
      <c r="Z61" s="86">
        <f t="shared" si="26"/>
        <v>1.0292141302956865</v>
      </c>
      <c r="AA61" s="86">
        <f t="shared" si="21"/>
        <v>0.76545842217483995</v>
      </c>
      <c r="AB61" s="86">
        <f t="shared" si="27"/>
        <v>-2.1626506024096455</v>
      </c>
      <c r="AC61" s="86">
        <f>'1.a'!B50/'1.a'!B49 -1</f>
        <v>0.1078558436278152</v>
      </c>
      <c r="AD61" s="86">
        <f>'1.a'!C50/'1.a'!C49 -1</f>
        <v>5.5537234529020374E-2</v>
      </c>
      <c r="AE61" s="86">
        <v>0</v>
      </c>
      <c r="AF61" s="96">
        <f>'1.a'!E50/'1.a'!E49 -1</f>
        <v>6.2950933898779482E-2</v>
      </c>
      <c r="AG61" s="86">
        <v>0</v>
      </c>
      <c r="AH61" s="68">
        <f>'1.a'!Q50/'1.a'!Q49 -1</f>
        <v>-0.23454157782516005</v>
      </c>
    </row>
    <row r="62" spans="1:34" x14ac:dyDescent="0.25">
      <c r="A62" s="78">
        <v>38353</v>
      </c>
      <c r="B62" s="1">
        <f>'1.a'!R51</f>
        <v>38316717888.240234</v>
      </c>
      <c r="C62" s="1">
        <f>'1.a'!S51</f>
        <v>12498354802.028318</v>
      </c>
      <c r="D62" s="1">
        <f>'1.a'!T51</f>
        <v>0</v>
      </c>
      <c r="E62" s="1">
        <f>'1.a'!U51</f>
        <v>33033646264.272221</v>
      </c>
      <c r="F62" s="1">
        <f>'1.a'!V51</f>
        <v>0</v>
      </c>
      <c r="G62" s="1">
        <f>'1.a'!W51</f>
        <v>83848718954.540771</v>
      </c>
      <c r="H62" s="84">
        <f>'1.a'!$B$1*'1.a'!B50</f>
        <v>39614179530.708984</v>
      </c>
      <c r="I62" s="84">
        <f>'1.a'!C$1*'1.a'!C50</f>
        <v>13029967877.71875</v>
      </c>
      <c r="J62" s="84">
        <f>'1.a'!D$1*'1.a'!D50</f>
        <v>0</v>
      </c>
      <c r="K62" s="84">
        <f>'1.a'!E$1*'1.a'!E50</f>
        <v>33909684849.689209</v>
      </c>
      <c r="L62" s="84">
        <f>'1.a'!F$1*'1.a'!F50</f>
        <v>0</v>
      </c>
      <c r="M62" s="86">
        <f t="shared" si="14"/>
        <v>86553832258.116943</v>
      </c>
      <c r="N62" s="96">
        <f t="shared" si="22"/>
        <v>0.45768256005780728</v>
      </c>
      <c r="O62" s="86">
        <f t="shared" si="23"/>
        <v>0.15054177888809553</v>
      </c>
      <c r="P62" s="86">
        <f t="shared" si="15"/>
        <v>0</v>
      </c>
      <c r="Q62" s="86">
        <f t="shared" si="16"/>
        <v>0.39177566105409722</v>
      </c>
      <c r="R62" s="86">
        <f t="shared" si="17"/>
        <v>0</v>
      </c>
      <c r="S62" s="97">
        <f t="shared" si="24"/>
        <v>-1.4990227568428358E-2</v>
      </c>
      <c r="T62" s="97">
        <f t="shared" si="18"/>
        <v>-6.1419935064813743E-3</v>
      </c>
      <c r="U62" s="97">
        <f t="shared" si="19"/>
        <v>0</v>
      </c>
      <c r="V62" s="97">
        <f t="shared" si="19"/>
        <v>-1.012131482294744E-2</v>
      </c>
      <c r="W62" s="97">
        <f t="shared" si="19"/>
        <v>0</v>
      </c>
      <c r="X62" s="86">
        <f t="shared" si="25"/>
        <v>-3.125353589785717E-2</v>
      </c>
      <c r="Y62" s="86">
        <f t="shared" si="20"/>
        <v>0.96874646410214282</v>
      </c>
      <c r="Z62" s="86">
        <f t="shared" si="26"/>
        <v>0.99704754952790842</v>
      </c>
      <c r="AA62" s="86">
        <f t="shared" si="21"/>
        <v>-0.72423398328690824</v>
      </c>
      <c r="AB62" s="86">
        <f t="shared" si="27"/>
        <v>1.5662650602409691</v>
      </c>
      <c r="AC62" s="86">
        <f>'1.a'!B51/'1.a'!B50 -1</f>
        <v>-3.2752455253123536E-2</v>
      </c>
      <c r="AD62" s="86">
        <f>'1.a'!C51/'1.a'!C50 -1</f>
        <v>-4.0799262183868534E-2</v>
      </c>
      <c r="AE62" s="86">
        <v>0</v>
      </c>
      <c r="AF62" s="96">
        <f>'1.a'!E51/'1.a'!E50 -1</f>
        <v>-2.583446556050828E-2</v>
      </c>
      <c r="AG62" s="86">
        <v>0</v>
      </c>
      <c r="AH62" s="68">
        <f>'1.a'!Q51/'1.a'!Q50 -1</f>
        <v>-1.7242339832869082</v>
      </c>
    </row>
    <row r="63" spans="1:34" x14ac:dyDescent="0.25">
      <c r="A63" s="78">
        <v>38384</v>
      </c>
      <c r="B63" s="1">
        <f>'1.a'!R52</f>
        <v>38638118781.597656</v>
      </c>
      <c r="C63" s="1">
        <f>'1.a'!S52</f>
        <v>12327347751.865236</v>
      </c>
      <c r="D63" s="1">
        <f>'1.a'!T52</f>
        <v>0</v>
      </c>
      <c r="E63" s="1">
        <f>'1.a'!U52</f>
        <v>32771168172.13623</v>
      </c>
      <c r="F63" s="1">
        <f>'1.a'!V52</f>
        <v>0</v>
      </c>
      <c r="G63" s="1">
        <f>'1.a'!W52</f>
        <v>83736634705.599121</v>
      </c>
      <c r="H63" s="84">
        <f>'1.a'!$B$1*'1.a'!B51</f>
        <v>38316717888.240234</v>
      </c>
      <c r="I63" s="84">
        <f>'1.a'!C$1*'1.a'!C51</f>
        <v>12498354802.028318</v>
      </c>
      <c r="J63" s="84">
        <f>'1.a'!D$1*'1.a'!D51</f>
        <v>0</v>
      </c>
      <c r="K63" s="84">
        <f>'1.a'!E$1*'1.a'!E51</f>
        <v>33033646264.272221</v>
      </c>
      <c r="L63" s="84">
        <f>'1.a'!F$1*'1.a'!F51</f>
        <v>0</v>
      </c>
      <c r="M63" s="86">
        <f t="shared" si="14"/>
        <v>83848718954.540771</v>
      </c>
      <c r="N63" s="96">
        <f t="shared" si="22"/>
        <v>0.45697439824947045</v>
      </c>
      <c r="O63" s="86">
        <f t="shared" si="23"/>
        <v>0.14905838703158242</v>
      </c>
      <c r="P63" s="86">
        <f t="shared" si="15"/>
        <v>0</v>
      </c>
      <c r="Q63" s="86">
        <f t="shared" si="16"/>
        <v>0.39396721471894719</v>
      </c>
      <c r="R63" s="86">
        <f t="shared" si="17"/>
        <v>0</v>
      </c>
      <c r="S63" s="97">
        <f t="shared" si="24"/>
        <v>3.8331043975957566E-3</v>
      </c>
      <c r="T63" s="97">
        <f t="shared" si="18"/>
        <v>-2.0394712321817874E-3</v>
      </c>
      <c r="U63" s="97">
        <f t="shared" si="19"/>
        <v>0</v>
      </c>
      <c r="V63" s="97">
        <f t="shared" si="19"/>
        <v>-3.130376890770344E-3</v>
      </c>
      <c r="W63" s="97">
        <f t="shared" si="19"/>
        <v>0</v>
      </c>
      <c r="X63" s="86">
        <f t="shared" si="25"/>
        <v>-1.3367437253563748E-3</v>
      </c>
      <c r="Y63" s="86">
        <f t="shared" si="20"/>
        <v>0.99866325627464358</v>
      </c>
      <c r="Z63" s="86">
        <f t="shared" si="26"/>
        <v>0.99571475247219499</v>
      </c>
      <c r="AA63" s="86">
        <f t="shared" si="21"/>
        <v>-0.78846153846153855</v>
      </c>
      <c r="AB63" s="86">
        <f t="shared" si="27"/>
        <v>-1.2349397590361488</v>
      </c>
      <c r="AC63" s="86">
        <f>'1.a'!B52/'1.a'!B51 -1</f>
        <v>8.3880068823969367E-3</v>
      </c>
      <c r="AD63" s="86">
        <f>'1.a'!C52/'1.a'!C51 -1</f>
        <v>-1.3682364828955684E-2</v>
      </c>
      <c r="AE63" s="86">
        <v>0</v>
      </c>
      <c r="AF63" s="96">
        <f>'1.a'!E52/'1.a'!E51 -1</f>
        <v>-7.945780191388585E-3</v>
      </c>
      <c r="AG63" s="86">
        <v>0</v>
      </c>
      <c r="AH63" s="68">
        <f>'1.a'!Q52/'1.a'!Q51 -1</f>
        <v>-1.7884615384615385</v>
      </c>
    </row>
    <row r="64" spans="1:34" x14ac:dyDescent="0.25">
      <c r="A64" s="78">
        <v>38412</v>
      </c>
      <c r="B64" s="1">
        <f>'1.a'!R53</f>
        <v>40209347908.828125</v>
      </c>
      <c r="C64" s="1">
        <f>'1.a'!S53</f>
        <v>12142325267.994143</v>
      </c>
      <c r="D64" s="1">
        <f>'1.a'!T53</f>
        <v>0</v>
      </c>
      <c r="E64" s="1">
        <f>'1.a'!U53</f>
        <v>33498604318.553471</v>
      </c>
      <c r="F64" s="1">
        <f>'1.a'!V53</f>
        <v>0</v>
      </c>
      <c r="G64" s="1">
        <f>'1.a'!W53</f>
        <v>85850277495.375732</v>
      </c>
      <c r="H64" s="84">
        <f>'1.a'!$B$1*'1.a'!B52</f>
        <v>38638118781.597656</v>
      </c>
      <c r="I64" s="84">
        <f>'1.a'!C$1*'1.a'!C52</f>
        <v>12327347751.865236</v>
      </c>
      <c r="J64" s="84">
        <f>'1.a'!D$1*'1.a'!D52</f>
        <v>0</v>
      </c>
      <c r="K64" s="84">
        <f>'1.a'!E$1*'1.a'!E52</f>
        <v>32771168172.13623</v>
      </c>
      <c r="L64" s="84">
        <f>'1.a'!F$1*'1.a'!F52</f>
        <v>0</v>
      </c>
      <c r="M64" s="86">
        <f t="shared" si="14"/>
        <v>83736634705.599121</v>
      </c>
      <c r="N64" s="96">
        <f t="shared" si="22"/>
        <v>0.46142430869644308</v>
      </c>
      <c r="O64" s="86">
        <f t="shared" si="23"/>
        <v>0.14721570546996149</v>
      </c>
      <c r="P64" s="86">
        <f t="shared" si="15"/>
        <v>0</v>
      </c>
      <c r="Q64" s="86">
        <f t="shared" si="16"/>
        <v>0.39135998583359549</v>
      </c>
      <c r="R64" s="86">
        <f t="shared" si="17"/>
        <v>0</v>
      </c>
      <c r="S64" s="97">
        <f t="shared" si="24"/>
        <v>1.8763939257346453E-2</v>
      </c>
      <c r="T64" s="97">
        <f t="shared" si="18"/>
        <v>-2.2095763045839423E-3</v>
      </c>
      <c r="U64" s="97">
        <f t="shared" si="19"/>
        <v>0</v>
      </c>
      <c r="V64" s="97">
        <f t="shared" si="19"/>
        <v>8.6871910839832443E-3</v>
      </c>
      <c r="W64" s="97">
        <f t="shared" si="19"/>
        <v>0</v>
      </c>
      <c r="X64" s="86">
        <f t="shared" si="25"/>
        <v>2.5241554036745755E-2</v>
      </c>
      <c r="Y64" s="86">
        <f t="shared" si="20"/>
        <v>1.0252415540367457</v>
      </c>
      <c r="Z64" s="86">
        <f t="shared" si="26"/>
        <v>1.0208481402019067</v>
      </c>
      <c r="AA64" s="86">
        <f t="shared" si="21"/>
        <v>-0.85853658536585353</v>
      </c>
      <c r="AB64" s="86">
        <f t="shared" si="27"/>
        <v>1.0602409638554251</v>
      </c>
      <c r="AC64" s="86">
        <f>'1.a'!B53/'1.a'!B52 -1</f>
        <v>4.0665259509963692E-2</v>
      </c>
      <c r="AD64" s="86">
        <f>'1.a'!C53/'1.a'!C52 -1</f>
        <v>-1.5009107197701765E-2</v>
      </c>
      <c r="AE64" s="86">
        <v>0</v>
      </c>
      <c r="AF64" s="96">
        <f>'1.a'!E53/'1.a'!E52 -1</f>
        <v>2.2197443270751238E-2</v>
      </c>
      <c r="AG64" s="86">
        <v>0</v>
      </c>
      <c r="AH64" s="68">
        <f>'1.a'!Q53/'1.a'!Q52 -1</f>
        <v>-1.8585365853658535</v>
      </c>
    </row>
    <row r="65" spans="1:34" x14ac:dyDescent="0.25">
      <c r="A65" s="78">
        <v>38443</v>
      </c>
      <c r="B65" s="1">
        <f>'1.a'!R54</f>
        <v>38209588629.56543</v>
      </c>
      <c r="C65" s="1">
        <f>'1.a'!S54</f>
        <v>11719692398.127932</v>
      </c>
      <c r="D65" s="1">
        <f>'1.a'!T54</f>
        <v>0</v>
      </c>
      <c r="E65" s="1">
        <f>'1.a'!U54</f>
        <v>33518387923.115479</v>
      </c>
      <c r="F65" s="1">
        <f>'1.a'!V54</f>
        <v>0</v>
      </c>
      <c r="G65" s="1">
        <f>'1.a'!W54</f>
        <v>83447668950.808838</v>
      </c>
      <c r="H65" s="84">
        <f>'1.a'!$B$1*'1.a'!B53</f>
        <v>40209347908.828125</v>
      </c>
      <c r="I65" s="84">
        <f>'1.a'!C$1*'1.a'!C53</f>
        <v>12142325267.994143</v>
      </c>
      <c r="J65" s="84">
        <f>'1.a'!D$1*'1.a'!D53</f>
        <v>0</v>
      </c>
      <c r="K65" s="84">
        <f>'1.a'!E$1*'1.a'!E53</f>
        <v>33498604318.553471</v>
      </c>
      <c r="L65" s="84">
        <f>'1.a'!F$1*'1.a'!F53</f>
        <v>0</v>
      </c>
      <c r="M65" s="86">
        <f t="shared" si="14"/>
        <v>85850277495.375732</v>
      </c>
      <c r="N65" s="96">
        <f t="shared" si="22"/>
        <v>0.46836596318508084</v>
      </c>
      <c r="O65" s="86">
        <f t="shared" si="23"/>
        <v>0.14143606313501061</v>
      </c>
      <c r="P65" s="86">
        <f t="shared" si="15"/>
        <v>0</v>
      </c>
      <c r="Q65" s="86">
        <f t="shared" si="16"/>
        <v>0.39019797367990861</v>
      </c>
      <c r="R65" s="86">
        <f t="shared" si="17"/>
        <v>0</v>
      </c>
      <c r="S65" s="97">
        <f t="shared" si="24"/>
        <v>-2.3293568030346892E-2</v>
      </c>
      <c r="T65" s="97">
        <f t="shared" si="18"/>
        <v>-4.9229062758588751E-3</v>
      </c>
      <c r="U65" s="97">
        <f t="shared" si="19"/>
        <v>0</v>
      </c>
      <c r="V65" s="97">
        <f t="shared" si="19"/>
        <v>2.3044310559246995E-4</v>
      </c>
      <c r="W65" s="97">
        <f t="shared" si="19"/>
        <v>0</v>
      </c>
      <c r="X65" s="86">
        <f t="shared" si="25"/>
        <v>-2.7986031200613298E-2</v>
      </c>
      <c r="Y65" s="86">
        <f t="shared" si="20"/>
        <v>0.97201396879938673</v>
      </c>
      <c r="Z65" s="86">
        <f t="shared" si="26"/>
        <v>0.99227865229912815</v>
      </c>
      <c r="AA65" s="86">
        <f t="shared" si="21"/>
        <v>1.3636363636363638</v>
      </c>
      <c r="AB65" s="86">
        <f t="shared" si="27"/>
        <v>1.4457831325301254</v>
      </c>
      <c r="AC65" s="86">
        <f>'1.a'!B54/'1.a'!B53 -1</f>
        <v>-4.9733690876982317E-2</v>
      </c>
      <c r="AD65" s="86">
        <f>'1.a'!C54/'1.a'!C53 -1</f>
        <v>-3.4806584450527422E-2</v>
      </c>
      <c r="AE65" s="86">
        <v>0</v>
      </c>
      <c r="AF65" s="96">
        <f>'1.a'!E54/'1.a'!E53 -1</f>
        <v>5.9057996488087738E-4</v>
      </c>
      <c r="AG65" s="86">
        <v>0</v>
      </c>
      <c r="AH65" s="68">
        <f>'1.a'!Q54/'1.a'!Q53 -1</f>
        <v>0.36363636363636376</v>
      </c>
    </row>
    <row r="66" spans="1:34" x14ac:dyDescent="0.25">
      <c r="A66" s="78">
        <v>38473</v>
      </c>
      <c r="B66" s="1">
        <f>'1.a'!R55</f>
        <v>38328628426.611328</v>
      </c>
      <c r="C66" s="1">
        <f>'1.a'!S55</f>
        <v>12430322813.890623</v>
      </c>
      <c r="D66" s="1">
        <f>'1.a'!T55</f>
        <v>0</v>
      </c>
      <c r="E66" s="1">
        <f>'1.a'!U55</f>
        <v>35159375212.767334</v>
      </c>
      <c r="F66" s="1">
        <f>'1.a'!V55</f>
        <v>0</v>
      </c>
      <c r="G66" s="1">
        <f>'1.a'!W55</f>
        <v>85918326453.269287</v>
      </c>
      <c r="H66" s="84">
        <f>'1.a'!$B$1*'1.a'!B54</f>
        <v>38209588629.56543</v>
      </c>
      <c r="I66" s="84">
        <f>'1.a'!C$1*'1.a'!C54</f>
        <v>11719692398.127932</v>
      </c>
      <c r="J66" s="84">
        <f>'1.a'!D$1*'1.a'!D54</f>
        <v>0</v>
      </c>
      <c r="K66" s="84">
        <f>'1.a'!E$1*'1.a'!E54</f>
        <v>33518387923.115479</v>
      </c>
      <c r="L66" s="84">
        <f>'1.a'!F$1*'1.a'!F54</f>
        <v>0</v>
      </c>
      <c r="M66" s="86">
        <f t="shared" si="14"/>
        <v>83447668950.808838</v>
      </c>
      <c r="N66" s="96">
        <f t="shared" si="22"/>
        <v>0.457886830273107</v>
      </c>
      <c r="O66" s="86">
        <f t="shared" si="23"/>
        <v>0.1404436162864719</v>
      </c>
      <c r="P66" s="86">
        <f t="shared" si="15"/>
        <v>0</v>
      </c>
      <c r="Q66" s="86">
        <f t="shared" si="16"/>
        <v>0.4016695534404211</v>
      </c>
      <c r="R66" s="86">
        <f t="shared" si="17"/>
        <v>0</v>
      </c>
      <c r="S66" s="97">
        <f t="shared" si="24"/>
        <v>1.4265203395443754E-3</v>
      </c>
      <c r="T66" s="97">
        <f t="shared" si="18"/>
        <v>8.5158809670477006E-3</v>
      </c>
      <c r="U66" s="97">
        <f t="shared" si="19"/>
        <v>0</v>
      </c>
      <c r="V66" s="97">
        <f t="shared" si="19"/>
        <v>1.9664866739647228E-2</v>
      </c>
      <c r="W66" s="97">
        <f t="shared" si="19"/>
        <v>0</v>
      </c>
      <c r="X66" s="86">
        <f t="shared" si="25"/>
        <v>2.9607268046239303E-2</v>
      </c>
      <c r="Y66" s="86">
        <f t="shared" si="20"/>
        <v>1.0296072680462394</v>
      </c>
      <c r="Z66" s="86">
        <f t="shared" si="26"/>
        <v>1.0216573123343096</v>
      </c>
      <c r="AA66" s="86">
        <f t="shared" si="21"/>
        <v>-1.6208333333333331</v>
      </c>
      <c r="AB66" s="86">
        <f t="shared" si="27"/>
        <v>-2.3433734939759114</v>
      </c>
      <c r="AC66" s="86">
        <f>'1.a'!B55/'1.a'!B54 -1</f>
        <v>3.1154430423201429E-3</v>
      </c>
      <c r="AD66" s="86">
        <f>'1.a'!C55/'1.a'!C54 -1</f>
        <v>6.0635585954133431E-2</v>
      </c>
      <c r="AE66" s="86">
        <v>0</v>
      </c>
      <c r="AF66" s="96">
        <f>'1.a'!E55/'1.a'!E54 -1</f>
        <v>4.8957822596240375E-2</v>
      </c>
      <c r="AG66" s="86">
        <v>0</v>
      </c>
      <c r="AH66" s="68">
        <f>'1.a'!Q55/'1.a'!Q54 -1</f>
        <v>-2.6208333333333331</v>
      </c>
    </row>
    <row r="67" spans="1:34" x14ac:dyDescent="0.25">
      <c r="A67" s="78">
        <v>38504</v>
      </c>
      <c r="B67" s="1">
        <f>'1.a'!R56</f>
        <v>36507411353.140137</v>
      </c>
      <c r="C67" s="1">
        <f>'1.a'!S56</f>
        <v>11785729534.6875</v>
      </c>
      <c r="D67" s="1">
        <f>'1.a'!T56</f>
        <v>0</v>
      </c>
      <c r="E67" s="1">
        <f>'1.a'!U56</f>
        <v>33984181131.021969</v>
      </c>
      <c r="F67" s="1">
        <f>'1.a'!V56</f>
        <v>0</v>
      </c>
      <c r="G67" s="1">
        <f>'1.a'!W56</f>
        <v>82277322018.849609</v>
      </c>
      <c r="H67" s="84">
        <f>'1.a'!$B$1*'1.a'!B55</f>
        <v>38328628426.611328</v>
      </c>
      <c r="I67" s="84">
        <f>'1.a'!C$1*'1.a'!C55</f>
        <v>12430322813.890623</v>
      </c>
      <c r="J67" s="84">
        <f>'1.a'!D$1*'1.a'!D55</f>
        <v>0</v>
      </c>
      <c r="K67" s="84">
        <f>'1.a'!E$1*'1.a'!E55</f>
        <v>35159375212.767334</v>
      </c>
      <c r="L67" s="84">
        <f>'1.a'!F$1*'1.a'!F55</f>
        <v>0</v>
      </c>
      <c r="M67" s="86">
        <f t="shared" si="14"/>
        <v>85918326453.269287</v>
      </c>
      <c r="N67" s="96">
        <f t="shared" si="22"/>
        <v>0.44610538878987771</v>
      </c>
      <c r="O67" s="86">
        <f t="shared" si="23"/>
        <v>0.14467603510237642</v>
      </c>
      <c r="P67" s="86">
        <f t="shared" si="15"/>
        <v>0</v>
      </c>
      <c r="Q67" s="86">
        <f t="shared" si="16"/>
        <v>0.40921857610774587</v>
      </c>
      <c r="R67" s="86">
        <f t="shared" si="17"/>
        <v>0</v>
      </c>
      <c r="S67" s="97">
        <f t="shared" si="24"/>
        <v>-2.1197073414386716E-2</v>
      </c>
      <c r="T67" s="97">
        <f t="shared" si="18"/>
        <v>-7.5023956565741035E-3</v>
      </c>
      <c r="U67" s="97">
        <f t="shared" si="19"/>
        <v>0</v>
      </c>
      <c r="V67" s="97">
        <f t="shared" si="19"/>
        <v>-1.3678037390364581E-2</v>
      </c>
      <c r="W67" s="97">
        <f t="shared" si="19"/>
        <v>0</v>
      </c>
      <c r="X67" s="86">
        <f t="shared" si="25"/>
        <v>-4.2377506461325404E-2</v>
      </c>
      <c r="Y67" s="86">
        <f t="shared" si="20"/>
        <v>0.95762249353867457</v>
      </c>
      <c r="Z67" s="86">
        <f t="shared" si="26"/>
        <v>0.97836202297960195</v>
      </c>
      <c r="AA67" s="86">
        <f t="shared" si="21"/>
        <v>0.20565552699228795</v>
      </c>
      <c r="AB67" s="86">
        <f t="shared" si="27"/>
        <v>-0.48192771084337516</v>
      </c>
      <c r="AC67" s="86">
        <f>'1.a'!B56/'1.a'!B55 -1</f>
        <v>-4.7515842549866294E-2</v>
      </c>
      <c r="AD67" s="86">
        <f>'1.a'!C56/'1.a'!C55 -1</f>
        <v>-5.1856519645877897E-2</v>
      </c>
      <c r="AE67" s="86">
        <v>0</v>
      </c>
      <c r="AF67" s="96">
        <f>'1.a'!E56/'1.a'!E55 -1</f>
        <v>-3.3424771476559756E-2</v>
      </c>
      <c r="AG67" s="86">
        <v>0</v>
      </c>
      <c r="AH67" s="68">
        <f>'1.a'!Q56/'1.a'!Q55 -1</f>
        <v>-0.79434447300771205</v>
      </c>
    </row>
    <row r="68" spans="1:34" x14ac:dyDescent="0.25">
      <c r="A68" s="78">
        <v>38534</v>
      </c>
      <c r="B68" s="1">
        <f>'1.a'!R57</f>
        <v>36578848348.700684</v>
      </c>
      <c r="C68" s="1">
        <f>'1.a'!S57</f>
        <v>12382257642.924805</v>
      </c>
      <c r="D68" s="1">
        <f>'1.a'!T57</f>
        <v>0</v>
      </c>
      <c r="E68" s="1">
        <f>'1.a'!U57</f>
        <v>33554013438.31274</v>
      </c>
      <c r="F68" s="1">
        <f>'1.a'!V57</f>
        <v>0</v>
      </c>
      <c r="G68" s="1">
        <f>'1.a'!W57</f>
        <v>82515119429.938232</v>
      </c>
      <c r="H68" s="84">
        <f>'1.a'!$B$1*'1.a'!B56</f>
        <v>36507411353.140137</v>
      </c>
      <c r="I68" s="84">
        <f>'1.a'!C$1*'1.a'!C56</f>
        <v>11785729534.6875</v>
      </c>
      <c r="J68" s="84">
        <f>'1.a'!D$1*'1.a'!D56</f>
        <v>0</v>
      </c>
      <c r="K68" s="84">
        <f>'1.a'!E$1*'1.a'!E56</f>
        <v>33984181131.021969</v>
      </c>
      <c r="L68" s="84">
        <f>'1.a'!F$1*'1.a'!F56</f>
        <v>0</v>
      </c>
      <c r="M68" s="86">
        <f t="shared" si="14"/>
        <v>82277322018.849609</v>
      </c>
      <c r="N68" s="96">
        <f t="shared" si="22"/>
        <v>0.44371171128754461</v>
      </c>
      <c r="O68" s="86">
        <f t="shared" si="23"/>
        <v>0.14324396134316825</v>
      </c>
      <c r="P68" s="86">
        <f t="shared" si="15"/>
        <v>0</v>
      </c>
      <c r="Q68" s="86">
        <f t="shared" si="16"/>
        <v>0.41304432736928709</v>
      </c>
      <c r="R68" s="86">
        <f t="shared" si="17"/>
        <v>0</v>
      </c>
      <c r="S68" s="97">
        <f t="shared" si="24"/>
        <v>8.6824648405768351E-4</v>
      </c>
      <c r="T68" s="97">
        <f t="shared" si="18"/>
        <v>7.2502129821464317E-3</v>
      </c>
      <c r="U68" s="97">
        <f t="shared" si="19"/>
        <v>0</v>
      </c>
      <c r="V68" s="97">
        <f t="shared" si="19"/>
        <v>-5.2282656041074994E-3</v>
      </c>
      <c r="W68" s="97">
        <f t="shared" si="19"/>
        <v>0</v>
      </c>
      <c r="X68" s="86">
        <f t="shared" si="25"/>
        <v>2.8901938620966156E-3</v>
      </c>
      <c r="Y68" s="86">
        <f t="shared" si="20"/>
        <v>1.0028901938620967</v>
      </c>
      <c r="Z68" s="86">
        <f t="shared" si="26"/>
        <v>0.98118967889332609</v>
      </c>
      <c r="AA68" s="86">
        <f t="shared" si="21"/>
        <v>5.1999999999999993</v>
      </c>
      <c r="AB68" s="86">
        <f t="shared" si="27"/>
        <v>-2.5060240963855507</v>
      </c>
      <c r="AC68" s="86">
        <f>'1.a'!B57/'1.a'!B56 -1</f>
        <v>1.9567806347464689E-3</v>
      </c>
      <c r="AD68" s="86">
        <f>'1.a'!C57/'1.a'!C56 -1</f>
        <v>5.0614440665859295E-2</v>
      </c>
      <c r="AE68" s="86">
        <v>0</v>
      </c>
      <c r="AF68" s="96">
        <f>'1.a'!E57/'1.a'!E56 -1</f>
        <v>-1.2657880178156056E-2</v>
      </c>
      <c r="AG68" s="86">
        <v>0</v>
      </c>
      <c r="AH68" s="68">
        <f>'1.a'!Q57/'1.a'!Q56 -1</f>
        <v>4.1999999999999993</v>
      </c>
    </row>
    <row r="69" spans="1:34" x14ac:dyDescent="0.25">
      <c r="A69" s="78">
        <v>38565</v>
      </c>
      <c r="B69" s="1">
        <f>'1.a'!R58</f>
        <v>36590739211.072266</v>
      </c>
      <c r="C69" s="1">
        <f>'1.a'!S58</f>
        <v>12660771636.966797</v>
      </c>
      <c r="D69" s="1">
        <f>'1.a'!T58</f>
        <v>0</v>
      </c>
      <c r="E69" s="1">
        <f>'1.a'!U58</f>
        <v>33090734360.696781</v>
      </c>
      <c r="F69" s="1">
        <f>'1.a'!V58</f>
        <v>0</v>
      </c>
      <c r="G69" s="1">
        <f>'1.a'!W58</f>
        <v>82342245208.73584</v>
      </c>
      <c r="H69" s="84">
        <f>'1.a'!$B$1*'1.a'!B57</f>
        <v>36578848348.700684</v>
      </c>
      <c r="I69" s="84">
        <f>'1.a'!C$1*'1.a'!C57</f>
        <v>12382257642.924805</v>
      </c>
      <c r="J69" s="84">
        <f>'1.a'!D$1*'1.a'!D57</f>
        <v>0</v>
      </c>
      <c r="K69" s="84">
        <f>'1.a'!E$1*'1.a'!E57</f>
        <v>33554013438.31274</v>
      </c>
      <c r="L69" s="84">
        <f>'1.a'!F$1*'1.a'!F57</f>
        <v>0</v>
      </c>
      <c r="M69" s="86">
        <f t="shared" si="14"/>
        <v>82515119429.938232</v>
      </c>
      <c r="N69" s="96">
        <f t="shared" si="22"/>
        <v>0.44329873847857637</v>
      </c>
      <c r="O69" s="86">
        <f t="shared" si="23"/>
        <v>0.15006047047460563</v>
      </c>
      <c r="P69" s="86">
        <f t="shared" si="15"/>
        <v>0</v>
      </c>
      <c r="Q69" s="86">
        <f t="shared" si="16"/>
        <v>0.40664079104681794</v>
      </c>
      <c r="R69" s="86">
        <f t="shared" si="17"/>
        <v>0</v>
      </c>
      <c r="S69" s="97">
        <f t="shared" si="24"/>
        <v>1.4410525554264166E-4</v>
      </c>
      <c r="T69" s="97">
        <f t="shared" si="18"/>
        <v>3.375308621815341E-3</v>
      </c>
      <c r="U69" s="97">
        <f t="shared" si="19"/>
        <v>0</v>
      </c>
      <c r="V69" s="97">
        <f t="shared" si="19"/>
        <v>-5.6144750297467171E-3</v>
      </c>
      <c r="W69" s="97">
        <f t="shared" si="19"/>
        <v>0</v>
      </c>
      <c r="X69" s="86">
        <f t="shared" si="25"/>
        <v>-2.0950611523887345E-3</v>
      </c>
      <c r="Y69" s="86">
        <f t="shared" si="20"/>
        <v>0.99790493884761122</v>
      </c>
      <c r="Z69" s="86">
        <f t="shared" si="26"/>
        <v>0.97913402651395187</v>
      </c>
      <c r="AA69" s="86">
        <f t="shared" si="21"/>
        <v>-0.22115384615384626</v>
      </c>
      <c r="AB69" s="86">
        <f t="shared" si="27"/>
        <v>0.55421686746988164</v>
      </c>
      <c r="AC69" s="86">
        <f>'1.a'!B58/'1.a'!B57 -1</f>
        <v>3.2507481532029203E-4</v>
      </c>
      <c r="AD69" s="86">
        <f>'1.a'!C58/'1.a'!C57 -1</f>
        <v>2.2492989733672308E-2</v>
      </c>
      <c r="AE69" s="86">
        <v>0</v>
      </c>
      <c r="AF69" s="96">
        <f>'1.a'!E58/'1.a'!E57 -1</f>
        <v>-1.3806964656185472E-2</v>
      </c>
      <c r="AG69" s="86">
        <v>0</v>
      </c>
      <c r="AH69" s="68">
        <f>'1.a'!Q58/'1.a'!Q57 -1</f>
        <v>-1.2211538461538463</v>
      </c>
    </row>
    <row r="70" spans="1:34" x14ac:dyDescent="0.25">
      <c r="A70" s="78">
        <v>38596</v>
      </c>
      <c r="B70" s="1">
        <f>'1.a'!R59</f>
        <v>34971896351.245598</v>
      </c>
      <c r="C70" s="1">
        <f>'1.a'!S59</f>
        <v>13593738784.411135</v>
      </c>
      <c r="D70" s="1">
        <f>'1.a'!T59</f>
        <v>0</v>
      </c>
      <c r="E70" s="1">
        <f>'1.a'!U59</f>
        <v>34455811744.890388</v>
      </c>
      <c r="F70" s="1">
        <f>'1.a'!V59</f>
        <v>0</v>
      </c>
      <c r="G70" s="1">
        <f>'1.a'!W59</f>
        <v>83021446880.547119</v>
      </c>
      <c r="H70" s="84">
        <f>'1.a'!$B$1*'1.a'!B58</f>
        <v>36590739211.072266</v>
      </c>
      <c r="I70" s="84">
        <f>'1.a'!C$1*'1.a'!C58</f>
        <v>12660771636.966797</v>
      </c>
      <c r="J70" s="84">
        <f>'1.a'!D$1*'1.a'!D58</f>
        <v>0</v>
      </c>
      <c r="K70" s="84">
        <f>'1.a'!E$1*'1.a'!E58</f>
        <v>33090734360.696781</v>
      </c>
      <c r="L70" s="84">
        <f>'1.a'!F$1*'1.a'!F58</f>
        <v>0</v>
      </c>
      <c r="M70" s="86">
        <f t="shared" si="14"/>
        <v>82342245208.73584</v>
      </c>
      <c r="N70" s="96">
        <f t="shared" si="22"/>
        <v>0.44437383409106129</v>
      </c>
      <c r="O70" s="86">
        <f t="shared" si="23"/>
        <v>0.15375791132330688</v>
      </c>
      <c r="P70" s="86">
        <f t="shared" si="15"/>
        <v>0</v>
      </c>
      <c r="Q70" s="86">
        <f t="shared" si="16"/>
        <v>0.40186825458563186</v>
      </c>
      <c r="R70" s="86">
        <f t="shared" si="17"/>
        <v>0</v>
      </c>
      <c r="S70" s="97">
        <f t="shared" si="24"/>
        <v>-1.9659931007746181E-2</v>
      </c>
      <c r="T70" s="97">
        <f t="shared" si="18"/>
        <v>1.133035837290187E-2</v>
      </c>
      <c r="U70" s="97">
        <f t="shared" si="19"/>
        <v>0</v>
      </c>
      <c r="V70" s="97">
        <f t="shared" si="19"/>
        <v>1.6578092821408499E-2</v>
      </c>
      <c r="W70" s="97">
        <f t="shared" si="19"/>
        <v>0</v>
      </c>
      <c r="X70" s="86">
        <f t="shared" si="25"/>
        <v>8.2485201865641882E-3</v>
      </c>
      <c r="Y70" s="86">
        <f t="shared" si="20"/>
        <v>1.0082485201865641</v>
      </c>
      <c r="Z70" s="86">
        <f t="shared" si="26"/>
        <v>0.98721043329700398</v>
      </c>
      <c r="AA70" s="86">
        <f t="shared" si="21"/>
        <v>-0.84782608695652173</v>
      </c>
      <c r="AB70" s="86">
        <f t="shared" si="27"/>
        <v>-0.46987951807229095</v>
      </c>
      <c r="AC70" s="86">
        <f>'1.a'!B59/'1.a'!B58 -1</f>
        <v>-4.42418736196728E-2</v>
      </c>
      <c r="AD70" s="86">
        <f>'1.a'!C59/'1.a'!C58 -1</f>
        <v>7.3689596036964344E-2</v>
      </c>
      <c r="AE70" s="86">
        <v>0</v>
      </c>
      <c r="AF70" s="96">
        <f>'1.a'!E59/'1.a'!E58 -1</f>
        <v>4.1252556359551829E-2</v>
      </c>
      <c r="AG70" s="86">
        <v>0</v>
      </c>
      <c r="AH70" s="68">
        <f>'1.a'!Q59/'1.a'!Q58 -1</f>
        <v>-1.8478260869565217</v>
      </c>
    </row>
    <row r="71" spans="1:34" x14ac:dyDescent="0.25">
      <c r="A71" s="78">
        <v>38626</v>
      </c>
      <c r="B71" s="1">
        <f>'1.a'!R60</f>
        <v>33103085221.177734</v>
      </c>
      <c r="C71" s="1">
        <f>'1.a'!S60</f>
        <v>13167746465.528318</v>
      </c>
      <c r="D71" s="1">
        <f>'1.a'!T60</f>
        <v>0</v>
      </c>
      <c r="E71" s="1">
        <f>'1.a'!U60</f>
        <v>34083613539.109867</v>
      </c>
      <c r="F71" s="1">
        <f>'1.a'!V60</f>
        <v>0</v>
      </c>
      <c r="G71" s="1">
        <f>'1.a'!W60</f>
        <v>80354445225.815918</v>
      </c>
      <c r="H71" s="84">
        <f>'1.a'!$B$1*'1.a'!B59</f>
        <v>34971896351.245598</v>
      </c>
      <c r="I71" s="84">
        <f>'1.a'!C$1*'1.a'!C59</f>
        <v>13593738784.411135</v>
      </c>
      <c r="J71" s="84">
        <f>'1.a'!D$1*'1.a'!D59</f>
        <v>0</v>
      </c>
      <c r="K71" s="84">
        <f>'1.a'!E$1*'1.a'!E59</f>
        <v>34455811744.890388</v>
      </c>
      <c r="L71" s="84">
        <f>'1.a'!F$1*'1.a'!F59</f>
        <v>0</v>
      </c>
      <c r="M71" s="86">
        <f t="shared" si="14"/>
        <v>83021446880.547119</v>
      </c>
      <c r="N71" s="96">
        <f t="shared" si="22"/>
        <v>0.42123930219577893</v>
      </c>
      <c r="O71" s="86">
        <f t="shared" si="23"/>
        <v>0.1637376761690274</v>
      </c>
      <c r="P71" s="86">
        <f t="shared" si="15"/>
        <v>0</v>
      </c>
      <c r="Q71" s="86">
        <f t="shared" si="16"/>
        <v>0.41502302163519367</v>
      </c>
      <c r="R71" s="86">
        <f t="shared" si="17"/>
        <v>0</v>
      </c>
      <c r="S71" s="97">
        <f t="shared" si="24"/>
        <v>-2.2509980255544692E-2</v>
      </c>
      <c r="T71" s="97">
        <f t="shared" si="18"/>
        <v>-5.1311117173824155E-3</v>
      </c>
      <c r="U71" s="97">
        <f t="shared" si="19"/>
        <v>0</v>
      </c>
      <c r="V71" s="97">
        <f t="shared" si="19"/>
        <v>-4.4831573017035612E-3</v>
      </c>
      <c r="W71" s="97">
        <f t="shared" si="19"/>
        <v>0</v>
      </c>
      <c r="X71" s="86">
        <f t="shared" si="25"/>
        <v>-3.2124249274630666E-2</v>
      </c>
      <c r="Y71" s="86">
        <f t="shared" si="20"/>
        <v>0.96787575072536935</v>
      </c>
      <c r="Z71" s="86">
        <f t="shared" si="26"/>
        <v>0.95549703925125484</v>
      </c>
      <c r="AA71" s="86">
        <f t="shared" si="21"/>
        <v>-2.2435897435897436</v>
      </c>
      <c r="AB71" s="86">
        <f t="shared" si="27"/>
        <v>1.0542168674698835</v>
      </c>
      <c r="AC71" s="86">
        <f>'1.a'!B60/'1.a'!B59 -1</f>
        <v>-5.3437511975278018E-2</v>
      </c>
      <c r="AD71" s="86">
        <f>'1.a'!C60/'1.a'!C59 -1</f>
        <v>-3.1337391841847917E-2</v>
      </c>
      <c r="AE71" s="86">
        <v>0</v>
      </c>
      <c r="AF71" s="96">
        <f>'1.a'!E60/'1.a'!E59 -1</f>
        <v>-1.0802189440093923E-2</v>
      </c>
      <c r="AG71" s="86">
        <v>0</v>
      </c>
      <c r="AH71" s="68">
        <f>'1.a'!Q60/'1.a'!Q59 -1</f>
        <v>-3.2435897435897436</v>
      </c>
    </row>
    <row r="72" spans="1:34" x14ac:dyDescent="0.25">
      <c r="A72" s="78">
        <v>38657</v>
      </c>
      <c r="B72" s="1">
        <f>'1.a'!R61</f>
        <v>31424715904.161621</v>
      </c>
      <c r="C72" s="1">
        <f>'1.a'!S61</f>
        <v>14315074369.852541</v>
      </c>
      <c r="D72" s="1">
        <f>'1.a'!T61</f>
        <v>0</v>
      </c>
      <c r="E72" s="1">
        <f>'1.a'!U61</f>
        <v>35785136462.469727</v>
      </c>
      <c r="F72" s="1">
        <f>'1.a'!V61</f>
        <v>0</v>
      </c>
      <c r="G72" s="1">
        <f>'1.a'!W61</f>
        <v>81524926736.483887</v>
      </c>
      <c r="H72" s="84">
        <f>'1.a'!$B$1*'1.a'!B60</f>
        <v>33103085221.177734</v>
      </c>
      <c r="I72" s="84">
        <f>'1.a'!C$1*'1.a'!C60</f>
        <v>13167746465.528318</v>
      </c>
      <c r="J72" s="84">
        <f>'1.a'!D$1*'1.a'!D60</f>
        <v>0</v>
      </c>
      <c r="K72" s="84">
        <f>'1.a'!E$1*'1.a'!E60</f>
        <v>34083613539.109867</v>
      </c>
      <c r="L72" s="84">
        <f>'1.a'!F$1*'1.a'!F60</f>
        <v>0</v>
      </c>
      <c r="M72" s="86">
        <f t="shared" si="14"/>
        <v>80354445225.815918</v>
      </c>
      <c r="N72" s="96">
        <f t="shared" si="22"/>
        <v>0.41196333479933633</v>
      </c>
      <c r="O72" s="86">
        <f t="shared" si="23"/>
        <v>0.16387079057697038</v>
      </c>
      <c r="P72" s="86">
        <f t="shared" si="15"/>
        <v>0</v>
      </c>
      <c r="Q72" s="86">
        <f t="shared" si="16"/>
        <v>0.42416587462369332</v>
      </c>
      <c r="R72" s="86">
        <f t="shared" si="17"/>
        <v>0</v>
      </c>
      <c r="S72" s="97">
        <f t="shared" si="24"/>
        <v>-2.088707491289972E-2</v>
      </c>
      <c r="T72" s="97">
        <f t="shared" si="18"/>
        <v>1.4278337696190259E-2</v>
      </c>
      <c r="U72" s="97">
        <f t="shared" si="19"/>
        <v>0</v>
      </c>
      <c r="V72" s="97">
        <f t="shared" si="19"/>
        <v>2.1175218353859063E-2</v>
      </c>
      <c r="W72" s="97">
        <f t="shared" si="19"/>
        <v>0</v>
      </c>
      <c r="X72" s="86">
        <f t="shared" si="25"/>
        <v>1.4566481137149602E-2</v>
      </c>
      <c r="Y72" s="86">
        <f t="shared" si="20"/>
        <v>1.0145664811371495</v>
      </c>
      <c r="Z72" s="86">
        <f t="shared" si="26"/>
        <v>0.96941526885011042</v>
      </c>
      <c r="AA72" s="86">
        <f t="shared" si="21"/>
        <v>-2.2400000000000002</v>
      </c>
      <c r="AB72" s="86">
        <f t="shared" si="27"/>
        <v>-2.3614457831325395</v>
      </c>
      <c r="AC72" s="86">
        <f>'1.a'!B61/'1.a'!B60 -1</f>
        <v>-5.0701295840013594E-2</v>
      </c>
      <c r="AD72" s="86">
        <f>'1.a'!C61/'1.a'!C60 -1</f>
        <v>8.7131682503744923E-2</v>
      </c>
      <c r="AE72" s="86">
        <v>0</v>
      </c>
      <c r="AF72" s="96">
        <f>'1.a'!E61/'1.a'!E60 -1</f>
        <v>4.9922022540462629E-2</v>
      </c>
      <c r="AG72" s="86">
        <v>0</v>
      </c>
      <c r="AH72" s="68">
        <f>'1.a'!Q61/'1.a'!Q60 -1</f>
        <v>-3.24</v>
      </c>
    </row>
    <row r="73" spans="1:34" x14ac:dyDescent="0.25">
      <c r="A73" s="78">
        <v>38687</v>
      </c>
      <c r="B73" s="1">
        <f>'1.a'!R62</f>
        <v>30853364230.340332</v>
      </c>
      <c r="C73" s="1">
        <f>'1.a'!S62</f>
        <v>14231861378.191406</v>
      </c>
      <c r="D73" s="1">
        <f>'1.a'!T62</f>
        <v>0</v>
      </c>
      <c r="E73" s="1">
        <f>'1.a'!U62</f>
        <v>37314661086.103271</v>
      </c>
      <c r="F73" s="1">
        <f>'1.a'!V62</f>
        <v>0</v>
      </c>
      <c r="G73" s="1">
        <f>'1.a'!W62</f>
        <v>82399886694.63501</v>
      </c>
      <c r="H73" s="84">
        <f>'1.a'!$B$1*'1.a'!B61</f>
        <v>31424715904.161621</v>
      </c>
      <c r="I73" s="84">
        <f>'1.a'!C$1*'1.a'!C61</f>
        <v>14315074369.852541</v>
      </c>
      <c r="J73" s="84">
        <f>'1.a'!D$1*'1.a'!D61</f>
        <v>0</v>
      </c>
      <c r="K73" s="84">
        <f>'1.a'!E$1*'1.a'!E61</f>
        <v>35785136462.469727</v>
      </c>
      <c r="L73" s="84">
        <f>'1.a'!F$1*'1.a'!F61</f>
        <v>0</v>
      </c>
      <c r="M73" s="86">
        <f t="shared" si="14"/>
        <v>81524926736.483887</v>
      </c>
      <c r="N73" s="96">
        <f t="shared" si="22"/>
        <v>0.38546144304719121</v>
      </c>
      <c r="O73" s="86">
        <f t="shared" si="23"/>
        <v>0.1755913797521548</v>
      </c>
      <c r="P73" s="86">
        <f t="shared" si="15"/>
        <v>0</v>
      </c>
      <c r="Q73" s="86">
        <f t="shared" si="16"/>
        <v>0.43894717720065396</v>
      </c>
      <c r="R73" s="86">
        <f t="shared" si="17"/>
        <v>0</v>
      </c>
      <c r="S73" s="97">
        <f t="shared" si="24"/>
        <v>-7.0083064983068252E-3</v>
      </c>
      <c r="T73" s="97">
        <f t="shared" si="18"/>
        <v>-1.0207061201061532E-3</v>
      </c>
      <c r="U73" s="97">
        <f t="shared" si="19"/>
        <v>0</v>
      </c>
      <c r="V73" s="97">
        <f t="shared" si="19"/>
        <v>1.8761435120052131E-2</v>
      </c>
      <c r="W73" s="97">
        <f t="shared" si="19"/>
        <v>0</v>
      </c>
      <c r="X73" s="86">
        <f t="shared" si="25"/>
        <v>1.0732422501639152E-2</v>
      </c>
      <c r="Y73" s="86">
        <f t="shared" si="20"/>
        <v>1.0107324225016392</v>
      </c>
      <c r="Z73" s="86">
        <f t="shared" si="26"/>
        <v>0.97981944309494995</v>
      </c>
      <c r="AA73" s="86">
        <f t="shared" si="21"/>
        <v>1.7857142857142905E-2</v>
      </c>
      <c r="AB73" s="86">
        <f t="shared" si="27"/>
        <v>-4.2168674698795462E-2</v>
      </c>
      <c r="AC73" s="86">
        <f>'1.a'!B62/'1.a'!B61 -1</f>
        <v>-1.8181601881900322E-2</v>
      </c>
      <c r="AD73" s="86">
        <f>'1.a'!C62/'1.a'!C61 -1</f>
        <v>-5.8129625813457819E-3</v>
      </c>
      <c r="AE73" s="86">
        <v>0</v>
      </c>
      <c r="AF73" s="96">
        <f>'1.a'!E62/'1.a'!E61 -1</f>
        <v>4.2741897190685885E-2</v>
      </c>
      <c r="AG73" s="86">
        <v>0</v>
      </c>
      <c r="AH73" s="68">
        <f>'1.a'!Q62/'1.a'!Q61 -1</f>
        <v>-0.9821428571428571</v>
      </c>
    </row>
    <row r="74" spans="1:34" x14ac:dyDescent="0.25">
      <c r="A74" s="78">
        <v>38718</v>
      </c>
      <c r="B74" s="1">
        <f>'1.a'!R63</f>
        <v>33114987014.660156</v>
      </c>
      <c r="C74" s="1">
        <f>'1.a'!S63</f>
        <v>14755787869.819338</v>
      </c>
      <c r="D74" s="1">
        <f>'1.a'!T63</f>
        <v>0</v>
      </c>
      <c r="E74" s="1">
        <f>'1.a'!U63</f>
        <v>38956497978.405037</v>
      </c>
      <c r="F74" s="1">
        <f>'1.a'!V63</f>
        <v>0</v>
      </c>
      <c r="G74" s="1">
        <f>'1.a'!W63</f>
        <v>86827272862.884521</v>
      </c>
      <c r="H74" s="84">
        <f>'1.a'!$B$1*'1.a'!B62</f>
        <v>30853364230.340332</v>
      </c>
      <c r="I74" s="84">
        <f>'1.a'!C$1*'1.a'!C62</f>
        <v>14231861378.191406</v>
      </c>
      <c r="J74" s="84">
        <f>'1.a'!D$1*'1.a'!D62</f>
        <v>0</v>
      </c>
      <c r="K74" s="84">
        <f>'1.a'!E$1*'1.a'!E62</f>
        <v>37314661086.103271</v>
      </c>
      <c r="L74" s="84">
        <f>'1.a'!F$1*'1.a'!F62</f>
        <v>0</v>
      </c>
      <c r="M74" s="86">
        <f t="shared" si="14"/>
        <v>82399886694.63501</v>
      </c>
      <c r="N74" s="96">
        <f t="shared" si="22"/>
        <v>0.37443454679348692</v>
      </c>
      <c r="O74" s="86">
        <f t="shared" si="23"/>
        <v>0.17271700179556232</v>
      </c>
      <c r="P74" s="86">
        <f t="shared" si="15"/>
        <v>0</v>
      </c>
      <c r="Q74" s="86">
        <f t="shared" si="16"/>
        <v>0.45284845141095076</v>
      </c>
      <c r="R74" s="86">
        <f t="shared" si="17"/>
        <v>0</v>
      </c>
      <c r="S74" s="97">
        <f t="shared" si="24"/>
        <v>2.744691619178009E-2</v>
      </c>
      <c r="T74" s="97">
        <f t="shared" si="18"/>
        <v>6.3583399522082638E-3</v>
      </c>
      <c r="U74" s="97">
        <f t="shared" si="19"/>
        <v>0</v>
      </c>
      <c r="V74" s="97">
        <f t="shared" si="19"/>
        <v>1.9925232402154065E-2</v>
      </c>
      <c r="W74" s="97">
        <f t="shared" si="19"/>
        <v>0</v>
      </c>
      <c r="X74" s="86">
        <f t="shared" si="25"/>
        <v>5.3730488546142416E-2</v>
      </c>
      <c r="Y74" s="86">
        <f t="shared" si="20"/>
        <v>1.0537304885461425</v>
      </c>
      <c r="Z74" s="86">
        <f t="shared" si="26"/>
        <v>1.0324656204594509</v>
      </c>
      <c r="AA74" s="86">
        <f t="shared" si="21"/>
        <v>48.428571428571423</v>
      </c>
      <c r="AB74" s="86">
        <f t="shared" si="27"/>
        <v>-2.0421686746988086</v>
      </c>
      <c r="AC74" s="86">
        <f>'1.a'!B63/'1.a'!B62 -1</f>
        <v>7.3302307243882536E-2</v>
      </c>
      <c r="AD74" s="86">
        <f>'1.a'!C63/'1.a'!C62 -1</f>
        <v>3.6813630888141269E-2</v>
      </c>
      <c r="AE74" s="86">
        <v>0</v>
      </c>
      <c r="AF74" s="96">
        <f>'1.a'!E63/'1.a'!E62 -1</f>
        <v>4.3999780368183972E-2</v>
      </c>
      <c r="AG74" s="86">
        <v>0</v>
      </c>
      <c r="AH74" s="68">
        <f>'1.a'!Q63/'1.a'!Q62 -1</f>
        <v>47.428571428571423</v>
      </c>
    </row>
    <row r="75" spans="1:34" x14ac:dyDescent="0.25">
      <c r="A75" s="78">
        <v>38749</v>
      </c>
      <c r="B75" s="1">
        <f>'1.a'!R64</f>
        <v>31936560796.792969</v>
      </c>
      <c r="C75" s="1">
        <f>'1.a'!S64</f>
        <v>15586452531.34375</v>
      </c>
      <c r="D75" s="1">
        <f>'1.a'!T64</f>
        <v>0</v>
      </c>
      <c r="E75" s="1">
        <f>'1.a'!U64</f>
        <v>39043241253.038086</v>
      </c>
      <c r="F75" s="1">
        <f>'1.a'!V64</f>
        <v>0</v>
      </c>
      <c r="G75" s="1">
        <f>'1.a'!W64</f>
        <v>86566254581.174805</v>
      </c>
      <c r="H75" s="84">
        <f>'1.a'!$B$1*'1.a'!B63</f>
        <v>33114987014.660156</v>
      </c>
      <c r="I75" s="84">
        <f>'1.a'!C$1*'1.a'!C63</f>
        <v>14755787869.819338</v>
      </c>
      <c r="J75" s="84">
        <f>'1.a'!D$1*'1.a'!D63</f>
        <v>0</v>
      </c>
      <c r="K75" s="84">
        <f>'1.a'!E$1*'1.a'!E63</f>
        <v>38956497978.405037</v>
      </c>
      <c r="L75" s="84">
        <f>'1.a'!F$1*'1.a'!F63</f>
        <v>0</v>
      </c>
      <c r="M75" s="86">
        <f t="shared" si="14"/>
        <v>86827272862.884521</v>
      </c>
      <c r="N75" s="96">
        <f t="shared" si="22"/>
        <v>0.38138923316127321</v>
      </c>
      <c r="O75" s="86">
        <f t="shared" si="23"/>
        <v>0.16994415905612184</v>
      </c>
      <c r="P75" s="86">
        <f t="shared" si="15"/>
        <v>0</v>
      </c>
      <c r="Q75" s="86">
        <f t="shared" si="16"/>
        <v>0.44866660778260503</v>
      </c>
      <c r="R75" s="86">
        <f t="shared" si="17"/>
        <v>0</v>
      </c>
      <c r="S75" s="97">
        <f t="shared" si="24"/>
        <v>-1.357207452234655E-2</v>
      </c>
      <c r="T75" s="97">
        <f t="shared" si="18"/>
        <v>9.5668634305280525E-3</v>
      </c>
      <c r="U75" s="97">
        <f t="shared" si="19"/>
        <v>0</v>
      </c>
      <c r="V75" s="97">
        <f t="shared" si="19"/>
        <v>9.9903258242412798E-4</v>
      </c>
      <c r="W75" s="97">
        <f t="shared" si="19"/>
        <v>0</v>
      </c>
      <c r="X75" s="86">
        <f t="shared" si="25"/>
        <v>-3.0061785093943691E-3</v>
      </c>
      <c r="Y75" s="86">
        <f t="shared" si="20"/>
        <v>0.99699382149060567</v>
      </c>
      <c r="Z75" s="86">
        <f t="shared" si="26"/>
        <v>1.0293618444995372</v>
      </c>
      <c r="AA75" s="86">
        <f t="shared" si="21"/>
        <v>1.1799410029498469E-2</v>
      </c>
      <c r="AB75" s="86">
        <f t="shared" si="27"/>
        <v>-2.4096385542168718E-2</v>
      </c>
      <c r="AC75" s="86">
        <f>'1.a'!B64/'1.a'!B63 -1</f>
        <v>-3.5585887965032037E-2</v>
      </c>
      <c r="AD75" s="86">
        <f>'1.a'!C64/'1.a'!C63 -1</f>
        <v>5.6294158526323468E-2</v>
      </c>
      <c r="AE75" s="86">
        <v>0</v>
      </c>
      <c r="AF75" s="96">
        <f>'1.a'!E64/'1.a'!E63 -1</f>
        <v>2.2266702382010006E-3</v>
      </c>
      <c r="AG75" s="86">
        <v>0</v>
      </c>
      <c r="AH75" s="68">
        <f>'1.a'!Q64/'1.a'!Q63 -1</f>
        <v>-0.98820058997050153</v>
      </c>
    </row>
    <row r="76" spans="1:34" x14ac:dyDescent="0.25">
      <c r="A76" s="78">
        <v>38777</v>
      </c>
      <c r="B76" s="1">
        <f>'1.a'!R65</f>
        <v>31139048812.139648</v>
      </c>
      <c r="C76" s="1">
        <f>'1.a'!S65</f>
        <v>16017743102.8125</v>
      </c>
      <c r="D76" s="1">
        <f>'1.a'!T65</f>
        <v>0</v>
      </c>
      <c r="E76" s="1">
        <f>'1.a'!U65</f>
        <v>38836513277.643311</v>
      </c>
      <c r="F76" s="1">
        <f>'1.a'!V65</f>
        <v>0</v>
      </c>
      <c r="G76" s="1">
        <f>'1.a'!W65</f>
        <v>85993305192.595459</v>
      </c>
      <c r="H76" s="84">
        <f>'1.a'!$B$1*'1.a'!B64</f>
        <v>31936560796.792969</v>
      </c>
      <c r="I76" s="84">
        <f>'1.a'!C$1*'1.a'!C64</f>
        <v>15586452531.34375</v>
      </c>
      <c r="J76" s="84">
        <f>'1.a'!D$1*'1.a'!D64</f>
        <v>0</v>
      </c>
      <c r="K76" s="84">
        <f>'1.a'!E$1*'1.a'!E64</f>
        <v>39043241253.038086</v>
      </c>
      <c r="L76" s="84">
        <f>'1.a'!F$1*'1.a'!F64</f>
        <v>0</v>
      </c>
      <c r="M76" s="86">
        <f t="shared" si="14"/>
        <v>86566254581.174805</v>
      </c>
      <c r="N76" s="96">
        <f t="shared" si="22"/>
        <v>0.36892621670313175</v>
      </c>
      <c r="O76" s="86">
        <f t="shared" si="23"/>
        <v>0.18005229181687699</v>
      </c>
      <c r="P76" s="86">
        <f t="shared" si="15"/>
        <v>0</v>
      </c>
      <c r="Q76" s="86">
        <f t="shared" si="16"/>
        <v>0.45102149147999127</v>
      </c>
      <c r="R76" s="86">
        <f t="shared" si="17"/>
        <v>0</v>
      </c>
      <c r="S76" s="97">
        <f t="shared" si="24"/>
        <v>-9.2127352455277801E-3</v>
      </c>
      <c r="T76" s="97">
        <f t="shared" si="18"/>
        <v>4.982202055008874E-3</v>
      </c>
      <c r="U76" s="97">
        <f t="shared" si="19"/>
        <v>0</v>
      </c>
      <c r="V76" s="97">
        <f t="shared" si="19"/>
        <v>-2.3880896360246764E-3</v>
      </c>
      <c r="W76" s="97">
        <f t="shared" si="19"/>
        <v>0</v>
      </c>
      <c r="X76" s="86">
        <f t="shared" si="25"/>
        <v>-6.6186228265435829E-3</v>
      </c>
      <c r="Y76" s="86">
        <f t="shared" si="20"/>
        <v>0.99338137717345643</v>
      </c>
      <c r="Z76" s="86">
        <f t="shared" si="26"/>
        <v>1.0225488866987595</v>
      </c>
      <c r="AA76" s="86">
        <f t="shared" si="21"/>
        <v>45.750000000000028</v>
      </c>
      <c r="AB76" s="86">
        <f t="shared" si="27"/>
        <v>-1.1024096385542195</v>
      </c>
      <c r="AC76" s="86">
        <f>'1.a'!B65/'1.a'!B64 -1</f>
        <v>-2.4971755403712881E-2</v>
      </c>
      <c r="AD76" s="86">
        <f>'1.a'!C65/'1.a'!C64 -1</f>
        <v>2.7670861640995081E-2</v>
      </c>
      <c r="AE76" s="86">
        <v>0</v>
      </c>
      <c r="AF76" s="96">
        <f>'1.a'!E65/'1.a'!E64 -1</f>
        <v>-5.2948466561723029E-3</v>
      </c>
      <c r="AG76" s="86">
        <v>0</v>
      </c>
      <c r="AH76" s="68">
        <f>'1.a'!Q65/'1.a'!Q64 -1</f>
        <v>44.750000000000028</v>
      </c>
    </row>
    <row r="77" spans="1:34" x14ac:dyDescent="0.25">
      <c r="A77" s="78">
        <v>38808</v>
      </c>
      <c r="B77" s="1">
        <f>'1.a'!R66</f>
        <v>36840733715.979492</v>
      </c>
      <c r="C77" s="1">
        <f>'1.a'!S66</f>
        <v>16270567663.601561</v>
      </c>
      <c r="D77" s="1">
        <f>'1.a'!T66</f>
        <v>0</v>
      </c>
      <c r="E77" s="1">
        <f>'1.a'!U66</f>
        <v>42079010231.775887</v>
      </c>
      <c r="F77" s="1">
        <f>'1.a'!V66</f>
        <v>0</v>
      </c>
      <c r="G77" s="1">
        <f>'1.a'!W66</f>
        <v>95190311611.356934</v>
      </c>
      <c r="H77" s="84">
        <f>'1.a'!$B$1*'1.a'!B65</f>
        <v>31139048812.139648</v>
      </c>
      <c r="I77" s="84">
        <f>'1.a'!C$1*'1.a'!C65</f>
        <v>16017743102.8125</v>
      </c>
      <c r="J77" s="84">
        <f>'1.a'!D$1*'1.a'!D65</f>
        <v>0</v>
      </c>
      <c r="K77" s="84">
        <f>'1.a'!E$1*'1.a'!E65</f>
        <v>38836513277.643311</v>
      </c>
      <c r="L77" s="84">
        <f>'1.a'!F$1*'1.a'!F65</f>
        <v>0</v>
      </c>
      <c r="M77" s="86">
        <f t="shared" si="14"/>
        <v>85993305192.595459</v>
      </c>
      <c r="N77" s="96">
        <f t="shared" si="22"/>
        <v>0.36211015197519014</v>
      </c>
      <c r="O77" s="86">
        <f t="shared" si="23"/>
        <v>0.18626732705456847</v>
      </c>
      <c r="P77" s="86">
        <f t="shared" si="15"/>
        <v>0</v>
      </c>
      <c r="Q77" s="86">
        <f t="shared" si="16"/>
        <v>0.45162252097024141</v>
      </c>
      <c r="R77" s="86">
        <f t="shared" si="17"/>
        <v>0</v>
      </c>
      <c r="S77" s="97">
        <f t="shared" si="24"/>
        <v>6.630382319960873E-2</v>
      </c>
      <c r="T77" s="97">
        <f t="shared" si="18"/>
        <v>2.9400493471302344E-3</v>
      </c>
      <c r="U77" s="97">
        <f t="shared" si="19"/>
        <v>0</v>
      </c>
      <c r="V77" s="97">
        <f t="shared" si="19"/>
        <v>3.7706388269069226E-2</v>
      </c>
      <c r="W77" s="97">
        <f t="shared" si="19"/>
        <v>0</v>
      </c>
      <c r="X77" s="86">
        <f t="shared" si="25"/>
        <v>0.10695026081580819</v>
      </c>
      <c r="Y77" s="86">
        <f t="shared" si="20"/>
        <v>1.1069502608158082</v>
      </c>
      <c r="Z77" s="86">
        <f t="shared" si="26"/>
        <v>1.1319107568281062</v>
      </c>
      <c r="AA77" s="86">
        <f t="shared" si="21"/>
        <v>0.59562841530054644</v>
      </c>
      <c r="AB77" s="86">
        <f t="shared" si="27"/>
        <v>-0.65662650602409789</v>
      </c>
      <c r="AC77" s="86">
        <f>'1.a'!B66/'1.a'!B65 -1</f>
        <v>0.18310401638270424</v>
      </c>
      <c r="AD77" s="86">
        <f>'1.a'!C66/'1.a'!C65 -1</f>
        <v>1.5784031443522695E-2</v>
      </c>
      <c r="AE77" s="86">
        <v>0</v>
      </c>
      <c r="AF77" s="96">
        <f>'1.a'!E66/'1.a'!E65 -1</f>
        <v>8.3490938822233352E-2</v>
      </c>
      <c r="AG77" s="86">
        <v>0</v>
      </c>
      <c r="AH77" s="68">
        <f>'1.a'!Q66/'1.a'!Q65 -1</f>
        <v>-0.40437158469945356</v>
      </c>
    </row>
    <row r="78" spans="1:34" x14ac:dyDescent="0.25">
      <c r="A78" s="78">
        <v>38838</v>
      </c>
      <c r="B78" s="1">
        <f>'1.a'!R67</f>
        <v>38245311499.790039</v>
      </c>
      <c r="C78" s="1">
        <f>'1.a'!S67</f>
        <v>15805150717.801758</v>
      </c>
      <c r="D78" s="1">
        <f>'1.a'!T67</f>
        <v>0</v>
      </c>
      <c r="E78" s="1">
        <f>'1.a'!U67</f>
        <v>41884754654.466064</v>
      </c>
      <c r="F78" s="1">
        <f>'1.a'!V67</f>
        <v>0</v>
      </c>
      <c r="G78" s="1">
        <f>'1.a'!W67</f>
        <v>95935216872.057861</v>
      </c>
      <c r="H78" s="84">
        <f>'1.a'!$B$1*'1.a'!B66</f>
        <v>36840733715.979492</v>
      </c>
      <c r="I78" s="84">
        <f>'1.a'!C$1*'1.a'!C66</f>
        <v>16270567663.601561</v>
      </c>
      <c r="J78" s="84">
        <f>'1.a'!D$1*'1.a'!D66</f>
        <v>0</v>
      </c>
      <c r="K78" s="84">
        <f>'1.a'!E$1*'1.a'!E66</f>
        <v>42079010231.775887</v>
      </c>
      <c r="L78" s="84">
        <f>'1.a'!F$1*'1.a'!F66</f>
        <v>0</v>
      </c>
      <c r="M78" s="86">
        <f t="shared" si="14"/>
        <v>95190311611.356934</v>
      </c>
      <c r="N78" s="96">
        <f t="shared" si="22"/>
        <v>0.38702188376473506</v>
      </c>
      <c r="O78" s="86">
        <f t="shared" si="23"/>
        <v>0.17092671920259117</v>
      </c>
      <c r="P78" s="86">
        <f t="shared" si="15"/>
        <v>0</v>
      </c>
      <c r="Q78" s="86">
        <f t="shared" si="16"/>
        <v>0.44205139703267382</v>
      </c>
      <c r="R78" s="86">
        <f t="shared" si="17"/>
        <v>0</v>
      </c>
      <c r="S78" s="97">
        <f t="shared" si="24"/>
        <v>1.4755469963636169E-2</v>
      </c>
      <c r="T78" s="97">
        <f t="shared" si="18"/>
        <v>-4.8893310455795881E-3</v>
      </c>
      <c r="U78" s="97">
        <f t="shared" si="19"/>
        <v>0</v>
      </c>
      <c r="V78" s="97">
        <f t="shared" si="19"/>
        <v>-2.0407074419813635E-3</v>
      </c>
      <c r="W78" s="97">
        <f t="shared" si="19"/>
        <v>0</v>
      </c>
      <c r="X78" s="86">
        <f t="shared" si="25"/>
        <v>7.8254314760752182E-3</v>
      </c>
      <c r="Y78" s="86">
        <f t="shared" si="20"/>
        <v>1.0078254314760753</v>
      </c>
      <c r="Z78" s="86">
        <f t="shared" si="26"/>
        <v>1.1407684468926971</v>
      </c>
      <c r="AA78" s="86">
        <f t="shared" si="21"/>
        <v>-2.8807339449541289</v>
      </c>
      <c r="AB78" s="86">
        <f t="shared" si="27"/>
        <v>1.8915662650602456</v>
      </c>
      <c r="AC78" s="86">
        <f>'1.a'!B67/'1.a'!B66 -1</f>
        <v>3.8125673463482501E-2</v>
      </c>
      <c r="AD78" s="86">
        <f>'1.a'!C67/'1.a'!C66 -1</f>
        <v>-2.8604837607539291E-2</v>
      </c>
      <c r="AE78" s="86">
        <v>0</v>
      </c>
      <c r="AF78" s="96">
        <f>'1.a'!E67/'1.a'!E66 -1</f>
        <v>-4.6164483489473662E-3</v>
      </c>
      <c r="AG78" s="86">
        <v>0</v>
      </c>
      <c r="AH78" s="68">
        <f>'1.a'!Q67/'1.a'!Q66 -1</f>
        <v>-3.8807339449541289</v>
      </c>
    </row>
    <row r="79" spans="1:34" x14ac:dyDescent="0.25">
      <c r="A79" s="78">
        <v>38869</v>
      </c>
      <c r="B79" s="1">
        <f>'1.a'!R68</f>
        <v>38971408351.104492</v>
      </c>
      <c r="C79" s="1">
        <f>'1.a'!S68</f>
        <v>16134385872.124022</v>
      </c>
      <c r="D79" s="1">
        <f>'1.a'!T68</f>
        <v>0</v>
      </c>
      <c r="E79" s="1">
        <f>'1.a'!U68</f>
        <v>42661118088.180901</v>
      </c>
      <c r="F79" s="1">
        <f>'1.a'!V68</f>
        <v>0</v>
      </c>
      <c r="G79" s="1">
        <f>'1.a'!W68</f>
        <v>97766912311.409424</v>
      </c>
      <c r="H79" s="84">
        <f>'1.a'!$B$1*'1.a'!B67</f>
        <v>38245311499.790039</v>
      </c>
      <c r="I79" s="84">
        <f>'1.a'!C$1*'1.a'!C67</f>
        <v>15805150717.801758</v>
      </c>
      <c r="J79" s="84">
        <f>'1.a'!D$1*'1.a'!D67</f>
        <v>0</v>
      </c>
      <c r="K79" s="84">
        <f>'1.a'!E$1*'1.a'!E67</f>
        <v>41884754654.466064</v>
      </c>
      <c r="L79" s="84">
        <f>'1.a'!F$1*'1.a'!F67</f>
        <v>0</v>
      </c>
      <c r="M79" s="86">
        <f t="shared" si="14"/>
        <v>95935216872.057861</v>
      </c>
      <c r="N79" s="96">
        <f t="shared" si="22"/>
        <v>0.39865768532941515</v>
      </c>
      <c r="O79" s="86">
        <f t="shared" si="23"/>
        <v>0.16474816269900125</v>
      </c>
      <c r="P79" s="86">
        <f t="shared" si="15"/>
        <v>0</v>
      </c>
      <c r="Q79" s="86">
        <f t="shared" si="16"/>
        <v>0.43659415197158363</v>
      </c>
      <c r="R79" s="86">
        <f t="shared" si="17"/>
        <v>0</v>
      </c>
      <c r="S79" s="97">
        <f t="shared" si="24"/>
        <v>7.5686163537087483E-3</v>
      </c>
      <c r="T79" s="97">
        <f t="shared" si="18"/>
        <v>3.4318487522818691E-3</v>
      </c>
      <c r="U79" s="97">
        <f t="shared" si="19"/>
        <v>0</v>
      </c>
      <c r="V79" s="97">
        <f t="shared" si="19"/>
        <v>8.0925801705355026E-3</v>
      </c>
      <c r="W79" s="97">
        <f t="shared" si="19"/>
        <v>0</v>
      </c>
      <c r="X79" s="86">
        <f t="shared" si="25"/>
        <v>1.9093045276526117E-2</v>
      </c>
      <c r="Y79" s="86">
        <f t="shared" si="20"/>
        <v>1.0190930452765261</v>
      </c>
      <c r="Z79" s="86">
        <f t="shared" si="26"/>
        <v>1.1625491904992518</v>
      </c>
      <c r="AA79" s="86">
        <f t="shared" si="21"/>
        <v>-1.5923566878980999E-2</v>
      </c>
      <c r="AB79" s="86">
        <f t="shared" si="27"/>
        <v>-3.0120481927711121E-2</v>
      </c>
      <c r="AC79" s="86">
        <f>'1.a'!B68/'1.a'!B67 -1</f>
        <v>1.8985251337760412E-2</v>
      </c>
      <c r="AD79" s="86">
        <f>'1.a'!C68/'1.a'!C67 -1</f>
        <v>2.0830877237471457E-2</v>
      </c>
      <c r="AE79" s="86">
        <v>0</v>
      </c>
      <c r="AF79" s="96">
        <f>'1.a'!E68/'1.a'!E67 -1</f>
        <v>1.85357044614336E-2</v>
      </c>
      <c r="AG79" s="86">
        <v>0</v>
      </c>
      <c r="AH79" s="68">
        <f>'1.a'!Q68/'1.a'!Q67 -1</f>
        <v>-1.015923566878981</v>
      </c>
    </row>
    <row r="80" spans="1:34" x14ac:dyDescent="0.25">
      <c r="A80" s="78">
        <v>38899</v>
      </c>
      <c r="B80" s="1">
        <f>'1.a'!R69</f>
        <v>40923542966.660156</v>
      </c>
      <c r="C80" s="1">
        <f>'1.a'!S69</f>
        <v>15193008091.850588</v>
      </c>
      <c r="D80" s="1">
        <f>'1.a'!T69</f>
        <v>0</v>
      </c>
      <c r="E80" s="1">
        <f>'1.a'!U69</f>
        <v>41833723589.178215</v>
      </c>
      <c r="F80" s="1">
        <f>'1.a'!V69</f>
        <v>0</v>
      </c>
      <c r="G80" s="1">
        <f>'1.a'!W69</f>
        <v>97950274647.688965</v>
      </c>
      <c r="H80" s="84">
        <f>'1.a'!$B$1*'1.a'!B68</f>
        <v>38971408351.104492</v>
      </c>
      <c r="I80" s="84">
        <f>'1.a'!C$1*'1.a'!C68</f>
        <v>16134385872.124022</v>
      </c>
      <c r="J80" s="84">
        <f>'1.a'!D$1*'1.a'!D68</f>
        <v>0</v>
      </c>
      <c r="K80" s="84">
        <f>'1.a'!E$1*'1.a'!E68</f>
        <v>42661118088.180901</v>
      </c>
      <c r="L80" s="84">
        <f>'1.a'!F$1*'1.a'!F68</f>
        <v>0</v>
      </c>
      <c r="M80" s="86">
        <f t="shared" si="14"/>
        <v>97766912311.409424</v>
      </c>
      <c r="N80" s="96">
        <f t="shared" si="22"/>
        <v>0.39861551755845437</v>
      </c>
      <c r="O80" s="86">
        <f t="shared" si="23"/>
        <v>0.16502910330984377</v>
      </c>
      <c r="P80" s="86">
        <f t="shared" si="15"/>
        <v>0</v>
      </c>
      <c r="Q80" s="86">
        <f t="shared" si="16"/>
        <v>0.43635537913170175</v>
      </c>
      <c r="R80" s="86">
        <f t="shared" si="17"/>
        <v>0</v>
      </c>
      <c r="S80" s="97">
        <f t="shared" si="24"/>
        <v>1.9967231954075428E-2</v>
      </c>
      <c r="T80" s="97">
        <f t="shared" si="18"/>
        <v>-9.6287972895669881E-3</v>
      </c>
      <c r="U80" s="97">
        <f t="shared" si="19"/>
        <v>0</v>
      </c>
      <c r="V80" s="97">
        <f t="shared" si="19"/>
        <v>-8.4629296296813566E-3</v>
      </c>
      <c r="W80" s="97">
        <f t="shared" si="19"/>
        <v>0</v>
      </c>
      <c r="X80" s="86">
        <f t="shared" si="25"/>
        <v>1.8755050348270835E-3</v>
      </c>
      <c r="Y80" s="86">
        <f t="shared" si="20"/>
        <v>1.0018755050348271</v>
      </c>
      <c r="Z80" s="86">
        <f t="shared" si="26"/>
        <v>1.1647295573592673</v>
      </c>
      <c r="AA80" s="86">
        <f t="shared" si="21"/>
        <v>-7.6000000000000014</v>
      </c>
      <c r="AB80" s="86">
        <f t="shared" si="27"/>
        <v>0.22891566265060456</v>
      </c>
      <c r="AC80" s="86">
        <f>'1.a'!B69/'1.a'!B68 -1</f>
        <v>5.0091456741012008E-2</v>
      </c>
      <c r="AD80" s="86">
        <f>'1.a'!C69/'1.a'!C68 -1</f>
        <v>-5.834605591650599E-2</v>
      </c>
      <c r="AE80" s="86">
        <v>0</v>
      </c>
      <c r="AF80" s="96">
        <f>'1.a'!E69/'1.a'!E68 -1</f>
        <v>-1.9394580734908407E-2</v>
      </c>
      <c r="AG80" s="86">
        <v>0</v>
      </c>
      <c r="AH80" s="68">
        <f>'1.a'!Q69/'1.a'!Q68 -1</f>
        <v>-8.6000000000000014</v>
      </c>
    </row>
    <row r="81" spans="1:34" x14ac:dyDescent="0.25">
      <c r="A81" s="78">
        <v>38930</v>
      </c>
      <c r="B81" s="1">
        <f>'1.a'!R70</f>
        <v>41709179392.49707</v>
      </c>
      <c r="C81" s="1">
        <f>'1.a'!S70</f>
        <v>15814816139.725588</v>
      </c>
      <c r="D81" s="1">
        <f>'1.a'!T70</f>
        <v>0</v>
      </c>
      <c r="E81" s="1">
        <f>'1.a'!U70</f>
        <v>42183517137.32373</v>
      </c>
      <c r="F81" s="1">
        <f>'1.a'!V70</f>
        <v>0</v>
      </c>
      <c r="G81" s="1">
        <f>'1.a'!W70</f>
        <v>99707512669.546387</v>
      </c>
      <c r="H81" s="84">
        <f>'1.a'!$B$1*'1.a'!B69</f>
        <v>40923542966.660156</v>
      </c>
      <c r="I81" s="84">
        <f>'1.a'!C$1*'1.a'!C69</f>
        <v>15193008091.850588</v>
      </c>
      <c r="J81" s="84">
        <f>'1.a'!D$1*'1.a'!D69</f>
        <v>0</v>
      </c>
      <c r="K81" s="84">
        <f>'1.a'!E$1*'1.a'!E69</f>
        <v>41833723589.178215</v>
      </c>
      <c r="L81" s="84">
        <f>'1.a'!F$1*'1.a'!F69</f>
        <v>0</v>
      </c>
      <c r="M81" s="86">
        <f t="shared" si="14"/>
        <v>97950274647.688965</v>
      </c>
      <c r="N81" s="96">
        <f t="shared" si="22"/>
        <v>0.41779916507488529</v>
      </c>
      <c r="O81" s="86">
        <f t="shared" si="23"/>
        <v>0.15510939756419612</v>
      </c>
      <c r="P81" s="86">
        <f t="shared" si="15"/>
        <v>0</v>
      </c>
      <c r="Q81" s="86">
        <f t="shared" si="16"/>
        <v>0.42709143736091848</v>
      </c>
      <c r="R81" s="86">
        <f t="shared" si="17"/>
        <v>0</v>
      </c>
      <c r="S81" s="97">
        <f t="shared" si="24"/>
        <v>8.020767972960946E-3</v>
      </c>
      <c r="T81" s="97">
        <f t="shared" si="18"/>
        <v>6.3482011674958812E-3</v>
      </c>
      <c r="U81" s="97">
        <f t="shared" si="19"/>
        <v>0</v>
      </c>
      <c r="V81" s="97">
        <f t="shared" si="19"/>
        <v>3.5711339187528223E-3</v>
      </c>
      <c r="W81" s="97">
        <f t="shared" si="19"/>
        <v>0</v>
      </c>
      <c r="X81" s="86">
        <f t="shared" si="25"/>
        <v>1.794010305920965E-2</v>
      </c>
      <c r="Y81" s="86">
        <f t="shared" si="20"/>
        <v>1.0179401030592097</v>
      </c>
      <c r="Z81" s="86">
        <f t="shared" si="26"/>
        <v>1.1856249256544003</v>
      </c>
      <c r="AA81" s="86">
        <f t="shared" si="21"/>
        <v>-6.4473684210526283</v>
      </c>
      <c r="AB81" s="86">
        <f t="shared" si="27"/>
        <v>-1.4759036144578443</v>
      </c>
      <c r="AC81" s="86">
        <f>'1.a'!B70/'1.a'!B69 -1</f>
        <v>1.9197663957809308E-2</v>
      </c>
      <c r="AD81" s="86">
        <f>'1.a'!C70/'1.a'!C69 -1</f>
        <v>4.0927250490212952E-2</v>
      </c>
      <c r="AE81" s="86">
        <v>0</v>
      </c>
      <c r="AF81" s="96">
        <f>'1.a'!E70/'1.a'!E69 -1</f>
        <v>8.361520757286911E-3</v>
      </c>
      <c r="AG81" s="86">
        <v>0</v>
      </c>
      <c r="AH81" s="68">
        <f>'1.a'!Q70/'1.a'!Q69 -1</f>
        <v>-7.4473684210526283</v>
      </c>
    </row>
    <row r="82" spans="1:34" x14ac:dyDescent="0.25">
      <c r="A82" s="78">
        <v>38961</v>
      </c>
      <c r="B82" s="1">
        <f>'1.a'!R71</f>
        <v>43923179699.332031</v>
      </c>
      <c r="C82" s="1">
        <f>'1.a'!S71</f>
        <v>16235017212.3125</v>
      </c>
      <c r="D82" s="1">
        <f>'1.a'!T71</f>
        <v>0</v>
      </c>
      <c r="E82" s="1">
        <f>'1.a'!U71</f>
        <v>42799866292.36377</v>
      </c>
      <c r="F82" s="1">
        <f>'1.a'!V71</f>
        <v>0</v>
      </c>
      <c r="G82" s="1">
        <f>'1.a'!W71</f>
        <v>102958063204.0083</v>
      </c>
      <c r="H82" s="84">
        <f>'1.a'!$B$1*'1.a'!B70</f>
        <v>41709179392.49707</v>
      </c>
      <c r="I82" s="84">
        <f>'1.a'!C$1*'1.a'!C70</f>
        <v>15814816139.725588</v>
      </c>
      <c r="J82" s="84">
        <f>'1.a'!D$1*'1.a'!D70</f>
        <v>0</v>
      </c>
      <c r="K82" s="84">
        <f>'1.a'!E$1*'1.a'!E70</f>
        <v>42183517137.32373</v>
      </c>
      <c r="L82" s="84">
        <f>'1.a'!F$1*'1.a'!F70</f>
        <v>0</v>
      </c>
      <c r="M82" s="86">
        <f t="shared" si="14"/>
        <v>99707512669.546387</v>
      </c>
      <c r="N82" s="96">
        <f t="shared" si="22"/>
        <v>0.41831531321747917</v>
      </c>
      <c r="O82" s="86">
        <f t="shared" si="23"/>
        <v>0.15861208164062343</v>
      </c>
      <c r="P82" s="86">
        <f t="shared" si="15"/>
        <v>0</v>
      </c>
      <c r="Q82" s="86">
        <f t="shared" si="16"/>
        <v>0.42307260514189737</v>
      </c>
      <c r="R82" s="86">
        <f t="shared" si="17"/>
        <v>0</v>
      </c>
      <c r="S82" s="97">
        <f t="shared" si="24"/>
        <v>2.2204949733052391E-2</v>
      </c>
      <c r="T82" s="97">
        <f t="shared" si="18"/>
        <v>4.2143371280311988E-3</v>
      </c>
      <c r="U82" s="97">
        <f t="shared" si="19"/>
        <v>0</v>
      </c>
      <c r="V82" s="97">
        <f t="shared" si="19"/>
        <v>6.1815718649281598E-3</v>
      </c>
      <c r="W82" s="97">
        <f t="shared" si="19"/>
        <v>0</v>
      </c>
      <c r="X82" s="86">
        <f t="shared" si="25"/>
        <v>3.2600858726011747E-2</v>
      </c>
      <c r="Y82" s="86">
        <f t="shared" si="20"/>
        <v>1.0326008587260118</v>
      </c>
      <c r="Z82" s="86">
        <f t="shared" si="26"/>
        <v>1.2242773163576977</v>
      </c>
      <c r="AA82" s="86">
        <f t="shared" si="21"/>
        <v>0.91836734693877553</v>
      </c>
      <c r="AB82" s="86">
        <f t="shared" si="27"/>
        <v>-1.3554216867469999</v>
      </c>
      <c r="AC82" s="86">
        <f>'1.a'!B71/'1.a'!B70 -1</f>
        <v>5.3081847667164395E-2</v>
      </c>
      <c r="AD82" s="86">
        <f>'1.a'!C71/'1.a'!C70 -1</f>
        <v>2.6570089014907872E-2</v>
      </c>
      <c r="AE82" s="86">
        <v>0</v>
      </c>
      <c r="AF82" s="96">
        <f>'1.a'!E71/'1.a'!E70 -1</f>
        <v>1.4611137166054222E-2</v>
      </c>
      <c r="AG82" s="86">
        <v>0</v>
      </c>
      <c r="AH82" s="68">
        <f>'1.a'!Q71/'1.a'!Q70 -1</f>
        <v>-8.1632653061224469E-2</v>
      </c>
    </row>
    <row r="83" spans="1:34" x14ac:dyDescent="0.25">
      <c r="A83" s="78">
        <v>38991</v>
      </c>
      <c r="B83" s="1">
        <f>'1.a'!R72</f>
        <v>48410733004.85743</v>
      </c>
      <c r="C83" s="1">
        <f>'1.a'!S72</f>
        <v>16339561618.583986</v>
      </c>
      <c r="D83" s="1">
        <f>'1.a'!T72</f>
        <v>0</v>
      </c>
      <c r="E83" s="1">
        <f>'1.a'!U72</f>
        <v>44401052298.692131</v>
      </c>
      <c r="F83" s="1">
        <f>'1.a'!V72</f>
        <v>0</v>
      </c>
      <c r="G83" s="1">
        <f>'1.a'!W72</f>
        <v>109151346922.13354</v>
      </c>
      <c r="H83" s="84">
        <f>'1.a'!$B$1*'1.a'!B71</f>
        <v>43923179699.332031</v>
      </c>
      <c r="I83" s="84">
        <f>'1.a'!C$1*'1.a'!C71</f>
        <v>16235017212.3125</v>
      </c>
      <c r="J83" s="84">
        <f>'1.a'!D$1*'1.a'!D71</f>
        <v>0</v>
      </c>
      <c r="K83" s="84">
        <f>'1.a'!E$1*'1.a'!E71</f>
        <v>42799866292.36377</v>
      </c>
      <c r="L83" s="84">
        <f>'1.a'!F$1*'1.a'!F71</f>
        <v>0</v>
      </c>
      <c r="M83" s="86">
        <f t="shared" si="14"/>
        <v>102958063204.0083</v>
      </c>
      <c r="N83" s="96">
        <f t="shared" si="22"/>
        <v>0.42661233450263703</v>
      </c>
      <c r="O83" s="86">
        <f t="shared" si="23"/>
        <v>0.15768572860722235</v>
      </c>
      <c r="P83" s="86">
        <f t="shared" si="15"/>
        <v>0</v>
      </c>
      <c r="Q83" s="86">
        <f t="shared" si="16"/>
        <v>0.41570193689014062</v>
      </c>
      <c r="R83" s="86">
        <f t="shared" si="17"/>
        <v>0</v>
      </c>
      <c r="S83" s="97">
        <f t="shared" si="24"/>
        <v>4.3586224972331201E-2</v>
      </c>
      <c r="T83" s="97">
        <f t="shared" si="18"/>
        <v>1.0154076622860906E-3</v>
      </c>
      <c r="U83" s="97">
        <f t="shared" si="19"/>
        <v>0</v>
      </c>
      <c r="V83" s="97">
        <f t="shared" si="19"/>
        <v>1.5551827185750999E-2</v>
      </c>
      <c r="W83" s="97">
        <f t="shared" si="19"/>
        <v>0</v>
      </c>
      <c r="X83" s="86">
        <f t="shared" si="25"/>
        <v>6.0153459820368294E-2</v>
      </c>
      <c r="Y83" s="86">
        <f t="shared" si="20"/>
        <v>1.0601534598203683</v>
      </c>
      <c r="Z83" s="86">
        <f t="shared" si="26"/>
        <v>1.2979218327162088</v>
      </c>
      <c r="AA83" s="86">
        <f t="shared" si="21"/>
        <v>1.617777777777778</v>
      </c>
      <c r="AB83" s="86">
        <f t="shared" si="27"/>
        <v>-2.1927710843373691</v>
      </c>
      <c r="AC83" s="86">
        <f>'1.a'!B72/'1.a'!B71 -1</f>
        <v>0.10216822498380385</v>
      </c>
      <c r="AD83" s="86">
        <f>'1.a'!C72/'1.a'!C71 -1</f>
        <v>6.4394392013455981E-3</v>
      </c>
      <c r="AE83" s="86">
        <v>0</v>
      </c>
      <c r="AF83" s="96">
        <f>'1.a'!E72/'1.a'!E71 -1</f>
        <v>3.7411004870686826E-2</v>
      </c>
      <c r="AG83" s="86">
        <v>0</v>
      </c>
      <c r="AH83" s="68">
        <f>'1.a'!Q72/'1.a'!Q71 -1</f>
        <v>0.61777777777777798</v>
      </c>
    </row>
    <row r="84" spans="1:34" x14ac:dyDescent="0.25">
      <c r="A84" s="78">
        <v>39022</v>
      </c>
      <c r="B84" s="1">
        <f>'1.a'!R73</f>
        <v>48160760362.171867</v>
      </c>
      <c r="C84" s="1">
        <f>'1.a'!S73</f>
        <v>16784833308.653318</v>
      </c>
      <c r="D84" s="1">
        <f>'1.a'!T73</f>
        <v>0</v>
      </c>
      <c r="E84" s="1">
        <f>'1.a'!U73</f>
        <v>43597079668.660408</v>
      </c>
      <c r="F84" s="1">
        <f>'1.a'!V73</f>
        <v>0</v>
      </c>
      <c r="G84" s="1">
        <f>'1.a'!W73</f>
        <v>108542673339.4856</v>
      </c>
      <c r="H84" s="84">
        <f>'1.a'!$B$1*'1.a'!B72</f>
        <v>48410733004.85743</v>
      </c>
      <c r="I84" s="84">
        <f>'1.a'!C$1*'1.a'!C72</f>
        <v>16339561618.583986</v>
      </c>
      <c r="J84" s="84">
        <f>'1.a'!D$1*'1.a'!D72</f>
        <v>0</v>
      </c>
      <c r="K84" s="84">
        <f>'1.a'!E$1*'1.a'!E72</f>
        <v>44401052298.692131</v>
      </c>
      <c r="L84" s="84">
        <f>'1.a'!F$1*'1.a'!F72</f>
        <v>0</v>
      </c>
      <c r="M84" s="86">
        <f t="shared" ref="M84:M147" si="28">SUM(H84:L84)</f>
        <v>109151346922.13354</v>
      </c>
      <c r="N84" s="96">
        <f t="shared" si="22"/>
        <v>0.44351933686528583</v>
      </c>
      <c r="O84" s="86">
        <f t="shared" si="23"/>
        <v>0.14969638102808125</v>
      </c>
      <c r="P84" s="86">
        <f t="shared" ref="P84:P147" si="29">J84/$M84</f>
        <v>0</v>
      </c>
      <c r="Q84" s="86">
        <f t="shared" ref="Q84:Q147" si="30">K84/$M84</f>
        <v>0.40678428210663292</v>
      </c>
      <c r="R84" s="86">
        <f t="shared" ref="R84:R147" si="31">L84/$M84</f>
        <v>0</v>
      </c>
      <c r="S84" s="97">
        <f t="shared" si="24"/>
        <v>-2.2901471189713425E-3</v>
      </c>
      <c r="T84" s="97">
        <f t="shared" ref="T84:T147" si="32">O84*AD84</f>
        <v>4.0793971180857784E-3</v>
      </c>
      <c r="U84" s="97">
        <f t="shared" ref="U84:W147" si="33">P84*AE84</f>
        <v>0</v>
      </c>
      <c r="V84" s="97">
        <f t="shared" si="33"/>
        <v>-7.3656684292248351E-3</v>
      </c>
      <c r="W84" s="97">
        <f t="shared" si="33"/>
        <v>0</v>
      </c>
      <c r="X84" s="86">
        <f t="shared" ref="X84:X147" si="34">SUM(S84:W84)</f>
        <v>-5.5764184301103992E-3</v>
      </c>
      <c r="Y84" s="86">
        <f t="shared" ref="Y84:Y147" si="35">1+X84</f>
        <v>0.99442358156988964</v>
      </c>
      <c r="Z84" s="86">
        <f t="shared" si="26"/>
        <v>1.2906840774874075</v>
      </c>
      <c r="AA84" s="86">
        <f t="shared" ref="AA84:AA147" si="36">AH84+1</f>
        <v>0.58516483516483508</v>
      </c>
      <c r="AB84" s="86">
        <f t="shared" si="27"/>
        <v>-1.2831325301204932</v>
      </c>
      <c r="AC84" s="86">
        <f>'1.a'!B73/'1.a'!B72 -1</f>
        <v>-5.1635789662693998E-3</v>
      </c>
      <c r="AD84" s="86">
        <f>'1.a'!C73/'1.a'!C72 -1</f>
        <v>2.7251140542405849E-2</v>
      </c>
      <c r="AE84" s="86">
        <v>0</v>
      </c>
      <c r="AF84" s="96">
        <f>'1.a'!E73/'1.a'!E72 -1</f>
        <v>-1.8107062522376483E-2</v>
      </c>
      <c r="AG84" s="86">
        <v>0</v>
      </c>
      <c r="AH84" s="68">
        <f>'1.a'!Q73/'1.a'!Q72 -1</f>
        <v>-0.41483516483516492</v>
      </c>
    </row>
    <row r="85" spans="1:34" x14ac:dyDescent="0.25">
      <c r="A85" s="78">
        <v>39052</v>
      </c>
      <c r="B85" s="1">
        <f>'1.a'!R74</f>
        <v>50386666834.933594</v>
      </c>
      <c r="C85" s="1">
        <f>'1.a'!S74</f>
        <v>17174228565.470703</v>
      </c>
      <c r="D85" s="1">
        <f>'1.a'!T74</f>
        <v>0</v>
      </c>
      <c r="E85" s="1">
        <f>'1.a'!U74</f>
        <v>42410398612.311768</v>
      </c>
      <c r="F85" s="1">
        <f>'1.a'!V74</f>
        <v>0</v>
      </c>
      <c r="G85" s="1">
        <f>'1.a'!W74</f>
        <v>109971294012.71606</v>
      </c>
      <c r="H85" s="84">
        <f>'1.a'!$B$1*'1.a'!B73</f>
        <v>48160760362.171867</v>
      </c>
      <c r="I85" s="84">
        <f>'1.a'!C$1*'1.a'!C73</f>
        <v>16784833308.653318</v>
      </c>
      <c r="J85" s="84">
        <f>'1.a'!D$1*'1.a'!D73</f>
        <v>0</v>
      </c>
      <c r="K85" s="84">
        <f>'1.a'!E$1*'1.a'!E73</f>
        <v>43597079668.660408</v>
      </c>
      <c r="L85" s="84">
        <f>'1.a'!F$1*'1.a'!F73</f>
        <v>0</v>
      </c>
      <c r="M85" s="86">
        <f t="shared" si="28"/>
        <v>108542673339.4856</v>
      </c>
      <c r="N85" s="96">
        <f t="shared" ref="N85:N148" si="37">H85/M85</f>
        <v>0.44370346593123733</v>
      </c>
      <c r="O85" s="86">
        <f t="shared" ref="O85:O148" si="38">I85/$M85</f>
        <v>0.15463810492446514</v>
      </c>
      <c r="P85" s="86">
        <f t="shared" si="29"/>
        <v>0</v>
      </c>
      <c r="Q85" s="86">
        <f t="shared" si="30"/>
        <v>0.40165842914429756</v>
      </c>
      <c r="R85" s="86">
        <f t="shared" si="31"/>
        <v>0</v>
      </c>
      <c r="S85" s="97">
        <f t="shared" ref="S85:S148" si="39">N85*AC85</f>
        <v>2.0507201493000164E-2</v>
      </c>
      <c r="T85" s="97">
        <f t="shared" si="32"/>
        <v>3.5874854086142128E-3</v>
      </c>
      <c r="U85" s="97">
        <f t="shared" si="33"/>
        <v>0</v>
      </c>
      <c r="V85" s="97">
        <f t="shared" si="33"/>
        <v>-1.0932852672949139E-2</v>
      </c>
      <c r="W85" s="97">
        <f t="shared" si="33"/>
        <v>0</v>
      </c>
      <c r="X85" s="86">
        <f t="shared" si="34"/>
        <v>1.3161834228665239E-2</v>
      </c>
      <c r="Y85" s="86">
        <f t="shared" si="35"/>
        <v>1.0131618342286652</v>
      </c>
      <c r="Z85" s="86">
        <f t="shared" ref="Z85:Z148" si="40">Z84*Y85</f>
        <v>1.3076718473568745</v>
      </c>
      <c r="AA85" s="86">
        <f t="shared" si="36"/>
        <v>0.59624413145539901</v>
      </c>
      <c r="AB85" s="86">
        <f t="shared" ref="AB85:AB148" si="41">AB84*AA85</f>
        <v>-0.76506024096386205</v>
      </c>
      <c r="AC85" s="86">
        <f>'1.a'!B74/'1.a'!B73 -1</f>
        <v>4.6218258516326882E-2</v>
      </c>
      <c r="AD85" s="86">
        <f>'1.a'!C74/'1.a'!C73 -1</f>
        <v>2.3199232882261223E-2</v>
      </c>
      <c r="AE85" s="86">
        <v>0</v>
      </c>
      <c r="AF85" s="96">
        <f>'1.a'!E74/'1.a'!E73 -1</f>
        <v>-2.7219278570203898E-2</v>
      </c>
      <c r="AG85" s="86">
        <v>0</v>
      </c>
      <c r="AH85" s="68">
        <f>'1.a'!Q74/'1.a'!Q73 -1</f>
        <v>-0.40375586854460099</v>
      </c>
    </row>
    <row r="86" spans="1:34" x14ac:dyDescent="0.25">
      <c r="A86" s="78">
        <v>39083</v>
      </c>
      <c r="B86" s="1">
        <f>'1.a'!R75</f>
        <v>52791152679.263657</v>
      </c>
      <c r="C86" s="1">
        <f>'1.a'!S75</f>
        <v>17517013611.876953</v>
      </c>
      <c r="D86" s="1">
        <f>'1.a'!T75</f>
        <v>0</v>
      </c>
      <c r="E86" s="1">
        <f>'1.a'!U75</f>
        <v>46141321726.575439</v>
      </c>
      <c r="F86" s="1">
        <f>'1.a'!V75</f>
        <v>0</v>
      </c>
      <c r="G86" s="1">
        <f>'1.a'!W75</f>
        <v>116449488017.71605</v>
      </c>
      <c r="H86" s="84">
        <f>'1.a'!$B$1*'1.a'!B74</f>
        <v>50386666834.933594</v>
      </c>
      <c r="I86" s="84">
        <f>'1.a'!C$1*'1.a'!C74</f>
        <v>17174228565.470703</v>
      </c>
      <c r="J86" s="84">
        <f>'1.a'!D$1*'1.a'!D74</f>
        <v>0</v>
      </c>
      <c r="K86" s="84">
        <f>'1.a'!E$1*'1.a'!E74</f>
        <v>42410398612.311768</v>
      </c>
      <c r="L86" s="84">
        <f>'1.a'!F$1*'1.a'!F74</f>
        <v>0</v>
      </c>
      <c r="M86" s="86">
        <f t="shared" si="28"/>
        <v>109971294012.71606</v>
      </c>
      <c r="N86" s="96">
        <f t="shared" si="37"/>
        <v>0.45818017590215265</v>
      </c>
      <c r="O86" s="86">
        <f t="shared" si="38"/>
        <v>0.1561701052957041</v>
      </c>
      <c r="P86" s="86">
        <f t="shared" si="29"/>
        <v>0</v>
      </c>
      <c r="Q86" s="86">
        <f t="shared" si="30"/>
        <v>0.38564971880214322</v>
      </c>
      <c r="R86" s="86">
        <f t="shared" si="31"/>
        <v>0</v>
      </c>
      <c r="S86" s="97">
        <f t="shared" si="39"/>
        <v>2.1864668101950539E-2</v>
      </c>
      <c r="T86" s="97">
        <f t="shared" si="32"/>
        <v>3.117041128629565E-3</v>
      </c>
      <c r="U86" s="97">
        <f t="shared" si="33"/>
        <v>0</v>
      </c>
      <c r="V86" s="97">
        <f t="shared" si="33"/>
        <v>3.3926336393134242E-2</v>
      </c>
      <c r="W86" s="97">
        <f t="shared" si="33"/>
        <v>0</v>
      </c>
      <c r="X86" s="86">
        <f t="shared" si="34"/>
        <v>5.890804562371435E-2</v>
      </c>
      <c r="Y86" s="86">
        <f t="shared" si="35"/>
        <v>1.0589080456237143</v>
      </c>
      <c r="Z86" s="86">
        <f t="shared" si="40"/>
        <v>1.3847042402018199</v>
      </c>
      <c r="AA86" s="86">
        <f t="shared" si="36"/>
        <v>1.4488188976377954</v>
      </c>
      <c r="AB86" s="86">
        <f t="shared" si="41"/>
        <v>-1.1084337349397686</v>
      </c>
      <c r="AC86" s="86">
        <f>'1.a'!B75/'1.a'!B74 -1</f>
        <v>4.7720676825223185E-2</v>
      </c>
      <c r="AD86" s="86">
        <f>'1.a'!C75/'1.a'!C74 -1</f>
        <v>1.995926891851374E-2</v>
      </c>
      <c r="AE86" s="86">
        <v>0</v>
      </c>
      <c r="AF86" s="96">
        <f>'1.a'!E75/'1.a'!E74 -1</f>
        <v>8.797189454334875E-2</v>
      </c>
      <c r="AG86" s="86">
        <v>0</v>
      </c>
      <c r="AH86" s="68">
        <f>'1.a'!Q75/'1.a'!Q74 -1</f>
        <v>0.44881889763779537</v>
      </c>
    </row>
    <row r="87" spans="1:34" x14ac:dyDescent="0.25">
      <c r="A87" s="78">
        <v>39114</v>
      </c>
      <c r="B87" s="1">
        <f>'1.a'!R76</f>
        <v>45922930233.706032</v>
      </c>
      <c r="C87" s="1">
        <f>'1.a'!S76</f>
        <v>16769116989.454102</v>
      </c>
      <c r="D87" s="1">
        <f>'1.a'!T76</f>
        <v>0</v>
      </c>
      <c r="E87" s="1">
        <f>'1.a'!U76</f>
        <v>44526857066.586174</v>
      </c>
      <c r="F87" s="1">
        <f>'1.a'!V76</f>
        <v>0</v>
      </c>
      <c r="G87" s="1">
        <f>'1.a'!W76</f>
        <v>107218904289.74631</v>
      </c>
      <c r="H87" s="84">
        <f>'1.a'!$B$1*'1.a'!B75</f>
        <v>52791152679.263657</v>
      </c>
      <c r="I87" s="84">
        <f>'1.a'!C$1*'1.a'!C75</f>
        <v>17517013611.876953</v>
      </c>
      <c r="J87" s="84">
        <f>'1.a'!D$1*'1.a'!D75</f>
        <v>0</v>
      </c>
      <c r="K87" s="84">
        <f>'1.a'!E$1*'1.a'!E75</f>
        <v>46141321726.575439</v>
      </c>
      <c r="L87" s="84">
        <f>'1.a'!F$1*'1.a'!F75</f>
        <v>0</v>
      </c>
      <c r="M87" s="86">
        <f t="shared" si="28"/>
        <v>116449488017.71605</v>
      </c>
      <c r="N87" s="96">
        <f t="shared" si="37"/>
        <v>0.45333950005200774</v>
      </c>
      <c r="O87" s="86">
        <f t="shared" si="38"/>
        <v>0.15042585338985776</v>
      </c>
      <c r="P87" s="86">
        <f t="shared" si="29"/>
        <v>0</v>
      </c>
      <c r="Q87" s="86">
        <f t="shared" si="30"/>
        <v>0.39623464655813451</v>
      </c>
      <c r="R87" s="86">
        <f t="shared" si="31"/>
        <v>0</v>
      </c>
      <c r="S87" s="97">
        <f t="shared" si="39"/>
        <v>-5.8980271725305712E-2</v>
      </c>
      <c r="T87" s="97">
        <f t="shared" si="32"/>
        <v>-6.4224981591080024E-3</v>
      </c>
      <c r="U87" s="97">
        <f t="shared" si="33"/>
        <v>0</v>
      </c>
      <c r="V87" s="97">
        <f t="shared" si="33"/>
        <v>-1.3864076927016158E-2</v>
      </c>
      <c r="W87" s="97">
        <f t="shared" si="33"/>
        <v>0</v>
      </c>
      <c r="X87" s="86">
        <f t="shared" si="34"/>
        <v>-7.926684681142987E-2</v>
      </c>
      <c r="Y87" s="86">
        <f t="shared" si="35"/>
        <v>0.92073315318857007</v>
      </c>
      <c r="Z87" s="86">
        <f t="shared" si="40"/>
        <v>1.2749431013146049</v>
      </c>
      <c r="AA87" s="86">
        <f t="shared" si="36"/>
        <v>-0.85869565217391308</v>
      </c>
      <c r="AB87" s="86">
        <f t="shared" si="41"/>
        <v>0.95180722891567093</v>
      </c>
      <c r="AC87" s="86">
        <f>'1.a'!B76/'1.a'!B75 -1</f>
        <v>-0.13010177078886664</v>
      </c>
      <c r="AD87" s="86">
        <f>'1.a'!C76/'1.a'!C75 -1</f>
        <v>-4.2695441071973539E-2</v>
      </c>
      <c r="AE87" s="86">
        <v>0</v>
      </c>
      <c r="AF87" s="96">
        <f>'1.a'!E76/'1.a'!E75 -1</f>
        <v>-3.4989562491431592E-2</v>
      </c>
      <c r="AG87" s="86">
        <v>0</v>
      </c>
      <c r="AH87" s="68">
        <f>'1.a'!Q76/'1.a'!Q75 -1</f>
        <v>-1.8586956521739131</v>
      </c>
    </row>
    <row r="88" spans="1:34" x14ac:dyDescent="0.25">
      <c r="A88" s="78">
        <v>39142</v>
      </c>
      <c r="B88" s="1">
        <f>'1.a'!R77</f>
        <v>46333598950.625969</v>
      </c>
      <c r="C88" s="1">
        <f>'1.a'!S77</f>
        <v>16884191558.356445</v>
      </c>
      <c r="D88" s="1">
        <f>'1.a'!T77</f>
        <v>0</v>
      </c>
      <c r="E88" s="1">
        <f>'1.a'!U77</f>
        <v>44267289008.016357</v>
      </c>
      <c r="F88" s="1">
        <f>'1.a'!V77</f>
        <v>0</v>
      </c>
      <c r="G88" s="1">
        <f>'1.a'!W77</f>
        <v>107485079516.99878</v>
      </c>
      <c r="H88" s="84">
        <f>'1.a'!$B$1*'1.a'!B76</f>
        <v>45922930233.706032</v>
      </c>
      <c r="I88" s="84">
        <f>'1.a'!C$1*'1.a'!C76</f>
        <v>16769116989.454102</v>
      </c>
      <c r="J88" s="84">
        <f>'1.a'!D$1*'1.a'!D76</f>
        <v>0</v>
      </c>
      <c r="K88" s="84">
        <f>'1.a'!E$1*'1.a'!E76</f>
        <v>44526857066.586174</v>
      </c>
      <c r="L88" s="84">
        <f>'1.a'!F$1*'1.a'!F76</f>
        <v>0</v>
      </c>
      <c r="M88" s="86">
        <f t="shared" si="28"/>
        <v>107218904289.74631</v>
      </c>
      <c r="N88" s="96">
        <f t="shared" si="37"/>
        <v>0.4283100124732182</v>
      </c>
      <c r="O88" s="86">
        <f t="shared" si="38"/>
        <v>0.15640074948105759</v>
      </c>
      <c r="P88" s="86">
        <f t="shared" si="29"/>
        <v>0</v>
      </c>
      <c r="Q88" s="86">
        <f t="shared" si="30"/>
        <v>0.41528923804572421</v>
      </c>
      <c r="R88" s="86">
        <f t="shared" si="31"/>
        <v>0</v>
      </c>
      <c r="S88" s="97">
        <f t="shared" si="39"/>
        <v>3.8301894581029726E-3</v>
      </c>
      <c r="T88" s="97">
        <f t="shared" si="32"/>
        <v>1.0732675330403338E-3</v>
      </c>
      <c r="U88" s="97">
        <f t="shared" si="33"/>
        <v>0</v>
      </c>
      <c r="V88" s="97">
        <f t="shared" si="33"/>
        <v>-2.42091691096158E-3</v>
      </c>
      <c r="W88" s="97">
        <f t="shared" si="33"/>
        <v>0</v>
      </c>
      <c r="X88" s="86">
        <f t="shared" si="34"/>
        <v>2.4825400801817268E-3</v>
      </c>
      <c r="Y88" s="86">
        <f t="shared" si="35"/>
        <v>1.0024825400801818</v>
      </c>
      <c r="Z88" s="86">
        <f t="shared" si="40"/>
        <v>1.2781081986635696</v>
      </c>
      <c r="AA88" s="86">
        <f t="shared" si="36"/>
        <v>-0.70253164556962022</v>
      </c>
      <c r="AB88" s="86">
        <f t="shared" si="41"/>
        <v>-0.66867469879518648</v>
      </c>
      <c r="AC88" s="86">
        <f>'1.a'!B77/'1.a'!B76 -1</f>
        <v>8.9425634390054576E-3</v>
      </c>
      <c r="AD88" s="86">
        <f>'1.a'!C77/'1.a'!C76 -1</f>
        <v>6.8622914954146186E-3</v>
      </c>
      <c r="AE88" s="86">
        <v>0</v>
      </c>
      <c r="AF88" s="96">
        <f>'1.a'!E77/'1.a'!E76 -1</f>
        <v>-5.829471821504395E-3</v>
      </c>
      <c r="AG88" s="86">
        <v>0</v>
      </c>
      <c r="AH88" s="68">
        <f>'1.a'!Q77/'1.a'!Q76 -1</f>
        <v>-1.7025316455696202</v>
      </c>
    </row>
    <row r="89" spans="1:34" x14ac:dyDescent="0.25">
      <c r="A89" s="78">
        <v>39173</v>
      </c>
      <c r="B89" s="1">
        <f>'1.a'!R78</f>
        <v>47601301736.944351</v>
      </c>
      <c r="C89" s="1">
        <f>'1.a'!S78</f>
        <v>18412358819.380856</v>
      </c>
      <c r="D89" s="1">
        <f>'1.a'!T78</f>
        <v>0</v>
      </c>
      <c r="E89" s="1">
        <f>'1.a'!U78</f>
        <v>45717867050.722404</v>
      </c>
      <c r="F89" s="1">
        <f>'1.a'!V78</f>
        <v>0</v>
      </c>
      <c r="G89" s="1">
        <f>'1.a'!W78</f>
        <v>111731527607.04761</v>
      </c>
      <c r="H89" s="84">
        <f>'1.a'!$B$1*'1.a'!B77</f>
        <v>46333598950.625969</v>
      </c>
      <c r="I89" s="84">
        <f>'1.a'!C$1*'1.a'!C77</f>
        <v>16884191558.356445</v>
      </c>
      <c r="J89" s="84">
        <f>'1.a'!D$1*'1.a'!D77</f>
        <v>0</v>
      </c>
      <c r="K89" s="84">
        <f>'1.a'!E$1*'1.a'!E77</f>
        <v>44267289008.016357</v>
      </c>
      <c r="L89" s="84">
        <f>'1.a'!F$1*'1.a'!F77</f>
        <v>0</v>
      </c>
      <c r="M89" s="86">
        <f t="shared" si="28"/>
        <v>107485079516.99878</v>
      </c>
      <c r="N89" s="96">
        <f t="shared" si="37"/>
        <v>0.43107005324677</v>
      </c>
      <c r="O89" s="86">
        <f t="shared" si="38"/>
        <v>0.15708404956509531</v>
      </c>
      <c r="P89" s="86">
        <f t="shared" si="29"/>
        <v>0</v>
      </c>
      <c r="Q89" s="86">
        <f t="shared" si="30"/>
        <v>0.41184589718813464</v>
      </c>
      <c r="R89" s="86">
        <f t="shared" si="31"/>
        <v>0</v>
      </c>
      <c r="S89" s="97">
        <f t="shared" si="39"/>
        <v>1.1794221039934142E-2</v>
      </c>
      <c r="T89" s="97">
        <f t="shared" si="32"/>
        <v>1.4217482723104203E-2</v>
      </c>
      <c r="U89" s="97">
        <f t="shared" si="33"/>
        <v>0</v>
      </c>
      <c r="V89" s="97">
        <f t="shared" si="33"/>
        <v>1.3495622361954373E-2</v>
      </c>
      <c r="W89" s="97">
        <f t="shared" si="33"/>
        <v>0</v>
      </c>
      <c r="X89" s="86">
        <f t="shared" si="34"/>
        <v>3.950732612499272E-2</v>
      </c>
      <c r="Y89" s="86">
        <f t="shared" si="35"/>
        <v>1.0395073261249927</v>
      </c>
      <c r="Z89" s="86">
        <f t="shared" si="40"/>
        <v>1.3286028360911983</v>
      </c>
      <c r="AA89" s="86">
        <f t="shared" si="36"/>
        <v>3.5405405405405412</v>
      </c>
      <c r="AB89" s="86">
        <f t="shared" si="41"/>
        <v>-2.3674698795180933</v>
      </c>
      <c r="AC89" s="86">
        <f>'1.a'!B78/'1.a'!B77 -1</f>
        <v>2.7360334941157305E-2</v>
      </c>
      <c r="AD89" s="86">
        <f>'1.a'!C78/'1.a'!C77 -1</f>
        <v>9.0508761153451855E-2</v>
      </c>
      <c r="AE89" s="86">
        <v>0</v>
      </c>
      <c r="AF89" s="96">
        <f>'1.a'!E78/'1.a'!E77 -1</f>
        <v>3.2768621598746828E-2</v>
      </c>
      <c r="AG89" s="86">
        <v>0</v>
      </c>
      <c r="AH89" s="68">
        <f>'1.a'!Q78/'1.a'!Q77 -1</f>
        <v>2.5405405405405412</v>
      </c>
    </row>
    <row r="90" spans="1:34" x14ac:dyDescent="0.25">
      <c r="A90" s="78">
        <v>39203</v>
      </c>
      <c r="B90" s="1">
        <f>'1.a'!R79</f>
        <v>48940419656.601547</v>
      </c>
      <c r="C90" s="1">
        <f>'1.a'!S79</f>
        <v>18984432838.232418</v>
      </c>
      <c r="D90" s="1">
        <f>'1.a'!T79</f>
        <v>0</v>
      </c>
      <c r="E90" s="1">
        <f>'1.a'!U79</f>
        <v>48047000698.940918</v>
      </c>
      <c r="F90" s="1">
        <f>'1.a'!V79</f>
        <v>0</v>
      </c>
      <c r="G90" s="1">
        <f>'1.a'!W79</f>
        <v>115971853193.77489</v>
      </c>
      <c r="H90" s="84">
        <f>'1.a'!$B$1*'1.a'!B78</f>
        <v>47601301736.944351</v>
      </c>
      <c r="I90" s="84">
        <f>'1.a'!C$1*'1.a'!C78</f>
        <v>18412358819.380856</v>
      </c>
      <c r="J90" s="84">
        <f>'1.a'!D$1*'1.a'!D78</f>
        <v>0</v>
      </c>
      <c r="K90" s="84">
        <f>'1.a'!E$1*'1.a'!E78</f>
        <v>45717867050.722404</v>
      </c>
      <c r="L90" s="84">
        <f>'1.a'!F$1*'1.a'!F78</f>
        <v>0</v>
      </c>
      <c r="M90" s="86">
        <f t="shared" si="28"/>
        <v>111731527607.04761</v>
      </c>
      <c r="N90" s="96">
        <f t="shared" si="37"/>
        <v>0.42603285533117369</v>
      </c>
      <c r="O90" s="86">
        <f t="shared" si="38"/>
        <v>0.16479107744893548</v>
      </c>
      <c r="P90" s="86">
        <f t="shared" si="29"/>
        <v>0</v>
      </c>
      <c r="Q90" s="86">
        <f t="shared" si="30"/>
        <v>0.40917606721989086</v>
      </c>
      <c r="R90" s="86">
        <f t="shared" si="31"/>
        <v>0</v>
      </c>
      <c r="S90" s="97">
        <f t="shared" si="39"/>
        <v>1.1985139273910031E-2</v>
      </c>
      <c r="T90" s="97">
        <f t="shared" si="32"/>
        <v>5.120076947873726E-3</v>
      </c>
      <c r="U90" s="97">
        <f t="shared" si="33"/>
        <v>0</v>
      </c>
      <c r="V90" s="97">
        <f t="shared" si="33"/>
        <v>2.084580510176073E-2</v>
      </c>
      <c r="W90" s="97">
        <f t="shared" si="33"/>
        <v>0</v>
      </c>
      <c r="X90" s="86">
        <f t="shared" si="34"/>
        <v>3.7951021323544484E-2</v>
      </c>
      <c r="Y90" s="86">
        <f t="shared" si="35"/>
        <v>1.0379510213235446</v>
      </c>
      <c r="Z90" s="86">
        <f t="shared" si="40"/>
        <v>1.3790246706542171</v>
      </c>
      <c r="AA90" s="86">
        <f t="shared" si="36"/>
        <v>0.92875318066157786</v>
      </c>
      <c r="AB90" s="86">
        <f t="shared" si="41"/>
        <v>-2.1987951807229118</v>
      </c>
      <c r="AC90" s="86">
        <f>'1.a'!B79/'1.a'!B78 -1</f>
        <v>2.8131960068181749E-2</v>
      </c>
      <c r="AD90" s="86">
        <f>'1.a'!C79/'1.a'!C78 -1</f>
        <v>3.1070110270140727E-2</v>
      </c>
      <c r="AE90" s="86">
        <v>0</v>
      </c>
      <c r="AF90" s="96">
        <f>'1.a'!E79/'1.a'!E78 -1</f>
        <v>5.0945807371862273E-2</v>
      </c>
      <c r="AG90" s="86">
        <v>0</v>
      </c>
      <c r="AH90" s="68">
        <f>'1.a'!Q79/'1.a'!Q78 -1</f>
        <v>-7.124681933842214E-2</v>
      </c>
    </row>
    <row r="91" spans="1:34" x14ac:dyDescent="0.25">
      <c r="A91" s="78">
        <v>39234</v>
      </c>
      <c r="B91" s="1">
        <f>'1.a'!R80</f>
        <v>50208131187.808594</v>
      </c>
      <c r="C91" s="1">
        <f>'1.a'!S80</f>
        <v>18441779448.647457</v>
      </c>
      <c r="D91" s="1">
        <f>'1.a'!T80</f>
        <v>0</v>
      </c>
      <c r="E91" s="1">
        <f>'1.a'!U80</f>
        <v>48493423544.390625</v>
      </c>
      <c r="F91" s="1">
        <f>'1.a'!V80</f>
        <v>0</v>
      </c>
      <c r="G91" s="1">
        <f>'1.a'!W80</f>
        <v>117143334180.84668</v>
      </c>
      <c r="H91" s="84">
        <f>'1.a'!$B$1*'1.a'!B79</f>
        <v>48940419656.601547</v>
      </c>
      <c r="I91" s="84">
        <f>'1.a'!C$1*'1.a'!C79</f>
        <v>18984432838.232418</v>
      </c>
      <c r="J91" s="84">
        <f>'1.a'!D$1*'1.a'!D79</f>
        <v>0</v>
      </c>
      <c r="K91" s="84">
        <f>'1.a'!E$1*'1.a'!E79</f>
        <v>48047000698.940918</v>
      </c>
      <c r="L91" s="84">
        <f>'1.a'!F$1*'1.a'!F79</f>
        <v>0</v>
      </c>
      <c r="M91" s="86">
        <f t="shared" si="28"/>
        <v>115971853193.77489</v>
      </c>
      <c r="N91" s="96">
        <f t="shared" si="37"/>
        <v>0.42200256621602872</v>
      </c>
      <c r="O91" s="86">
        <f t="shared" si="38"/>
        <v>0.16369862441114685</v>
      </c>
      <c r="P91" s="86">
        <f t="shared" si="29"/>
        <v>0</v>
      </c>
      <c r="Q91" s="86">
        <f t="shared" si="30"/>
        <v>0.41429880937282437</v>
      </c>
      <c r="R91" s="86">
        <f t="shared" si="31"/>
        <v>0</v>
      </c>
      <c r="S91" s="97">
        <f t="shared" si="39"/>
        <v>1.0931200082565326E-2</v>
      </c>
      <c r="T91" s="97">
        <f t="shared" si="32"/>
        <v>-4.6791818414615915E-3</v>
      </c>
      <c r="U91" s="97">
        <f t="shared" si="33"/>
        <v>0</v>
      </c>
      <c r="V91" s="97">
        <f t="shared" si="33"/>
        <v>3.8494068444676196E-3</v>
      </c>
      <c r="W91" s="97">
        <f t="shared" si="33"/>
        <v>0</v>
      </c>
      <c r="X91" s="86">
        <f t="shared" si="34"/>
        <v>1.0101425085571355E-2</v>
      </c>
      <c r="Y91" s="86">
        <f t="shared" si="35"/>
        <v>1.0101014250855713</v>
      </c>
      <c r="Z91" s="86">
        <f t="shared" si="40"/>
        <v>1.3929547850559854</v>
      </c>
      <c r="AA91" s="86">
        <f t="shared" si="36"/>
        <v>-0.4273972602739724</v>
      </c>
      <c r="AB91" s="86">
        <f t="shared" si="41"/>
        <v>0.93975903614458656</v>
      </c>
      <c r="AC91" s="86">
        <f>'1.a'!B80/'1.a'!B79 -1</f>
        <v>2.5903160211991461E-2</v>
      </c>
      <c r="AD91" s="86">
        <f>'1.a'!C80/'1.a'!C79 -1</f>
        <v>-2.8584124382800669E-2</v>
      </c>
      <c r="AE91" s="86">
        <v>0</v>
      </c>
      <c r="AF91" s="96">
        <f>'1.a'!E80/'1.a'!E79 -1</f>
        <v>9.2913780039458604E-3</v>
      </c>
      <c r="AG91" s="86">
        <v>0</v>
      </c>
      <c r="AH91" s="68">
        <f>'1.a'!Q80/'1.a'!Q79 -1</f>
        <v>-1.4273972602739724</v>
      </c>
    </row>
    <row r="92" spans="1:34" x14ac:dyDescent="0.25">
      <c r="A92" s="78">
        <v>39264</v>
      </c>
      <c r="B92" s="1">
        <f>'1.a'!R81</f>
        <v>46904959369.335953</v>
      </c>
      <c r="C92" s="1">
        <f>'1.a'!S81</f>
        <v>18548183733.741207</v>
      </c>
      <c r="D92" s="1">
        <f>'1.a'!T81</f>
        <v>0</v>
      </c>
      <c r="E92" s="1">
        <f>'1.a'!U81</f>
        <v>49888124318.938477</v>
      </c>
      <c r="F92" s="1">
        <f>'1.a'!V81</f>
        <v>8788666619.3428936</v>
      </c>
      <c r="G92" s="1">
        <f>'1.a'!W81</f>
        <v>124129934041.35854</v>
      </c>
      <c r="H92" s="84">
        <f>'1.a'!$B$1*'1.a'!B80</f>
        <v>50208131187.808594</v>
      </c>
      <c r="I92" s="84">
        <f>'1.a'!C$1*'1.a'!C80</f>
        <v>18441779448.647457</v>
      </c>
      <c r="J92" s="84">
        <f>'1.a'!D$1*'1.a'!D80</f>
        <v>0</v>
      </c>
      <c r="K92" s="84">
        <f>'1.a'!E$1*'1.a'!E80</f>
        <v>48493423544.390625</v>
      </c>
      <c r="L92" s="84">
        <f>'1.a'!F$1*'1.a'!F80</f>
        <v>0</v>
      </c>
      <c r="M92" s="86">
        <f t="shared" si="28"/>
        <v>117143334180.84668</v>
      </c>
      <c r="N92" s="96">
        <f t="shared" si="37"/>
        <v>0.42860425255010187</v>
      </c>
      <c r="O92" s="86">
        <f t="shared" si="38"/>
        <v>0.15742918346661461</v>
      </c>
      <c r="P92" s="86">
        <f t="shared" si="29"/>
        <v>0</v>
      </c>
      <c r="Q92" s="86">
        <f t="shared" si="30"/>
        <v>0.41396656398328346</v>
      </c>
      <c r="R92" s="86">
        <f t="shared" si="31"/>
        <v>0</v>
      </c>
      <c r="S92" s="97">
        <f t="shared" si="39"/>
        <v>-2.8197693377697293E-2</v>
      </c>
      <c r="T92" s="97">
        <f t="shared" si="32"/>
        <v>9.0832556404345981E-4</v>
      </c>
      <c r="U92" s="97">
        <f t="shared" si="33"/>
        <v>0</v>
      </c>
      <c r="V92" s="97">
        <f t="shared" si="33"/>
        <v>1.1905933737507403E-2</v>
      </c>
      <c r="W92" s="97">
        <f t="shared" si="33"/>
        <v>0</v>
      </c>
      <c r="X92" s="86">
        <f t="shared" si="34"/>
        <v>-1.5383434076146431E-2</v>
      </c>
      <c r="Y92" s="86">
        <f t="shared" si="35"/>
        <v>0.9846165659238536</v>
      </c>
      <c r="Z92" s="86">
        <f t="shared" si="40"/>
        <v>1.3715263569490239</v>
      </c>
      <c r="AA92" s="86">
        <f t="shared" si="36"/>
        <v>2.1346153846153846</v>
      </c>
      <c r="AB92" s="86">
        <f t="shared" si="41"/>
        <v>2.0060240963855596</v>
      </c>
      <c r="AC92" s="86">
        <f>'1.a'!B81/'1.a'!B80 -1</f>
        <v>-6.5789579104563622E-2</v>
      </c>
      <c r="AD92" s="86">
        <f>'1.a'!C81/'1.a'!C80 -1</f>
        <v>5.7697406798535855E-3</v>
      </c>
      <c r="AE92" s="86">
        <v>0</v>
      </c>
      <c r="AF92" s="96">
        <f>'1.a'!E81/'1.a'!E80 -1</f>
        <v>2.8760616855008081E-2</v>
      </c>
      <c r="AG92" s="86">
        <v>0</v>
      </c>
      <c r="AH92" s="68">
        <f>'1.a'!Q81/'1.a'!Q80 -1</f>
        <v>1.1346153846153846</v>
      </c>
    </row>
    <row r="93" spans="1:34" x14ac:dyDescent="0.25">
      <c r="A93" s="78">
        <v>39295</v>
      </c>
      <c r="B93" s="1">
        <f>'1.a'!R82</f>
        <v>46583562848.422829</v>
      </c>
      <c r="C93" s="1">
        <f>'1.a'!S82</f>
        <v>19399336802.070313</v>
      </c>
      <c r="D93" s="1">
        <f>'1.a'!T82</f>
        <v>0</v>
      </c>
      <c r="E93" s="1">
        <f>'1.a'!U82</f>
        <v>51023008511.69239</v>
      </c>
      <c r="F93" s="1">
        <f>'1.a'!V82</f>
        <v>8555578999.7722168</v>
      </c>
      <c r="G93" s="1">
        <f>'1.a'!W82</f>
        <v>125561487161.95775</v>
      </c>
      <c r="H93" s="84">
        <f>'1.a'!$B$1*'1.a'!B81</f>
        <v>46904959369.335953</v>
      </c>
      <c r="I93" s="84">
        <f>'1.a'!C$1*'1.a'!C81</f>
        <v>18548183733.741207</v>
      </c>
      <c r="J93" s="84">
        <f>'1.a'!D$1*'1.a'!D81</f>
        <v>0</v>
      </c>
      <c r="K93" s="84">
        <f>'1.a'!E$1*'1.a'!E81</f>
        <v>49888124318.938477</v>
      </c>
      <c r="L93" s="84">
        <f>'1.a'!F$1*'1.a'!F81</f>
        <v>8788666619.3428936</v>
      </c>
      <c r="M93" s="86">
        <f t="shared" si="28"/>
        <v>124129934041.35854</v>
      </c>
      <c r="N93" s="96">
        <f t="shared" si="37"/>
        <v>0.37786984849043592</v>
      </c>
      <c r="O93" s="86">
        <f t="shared" si="38"/>
        <v>0.14942555054900122</v>
      </c>
      <c r="P93" s="86">
        <f t="shared" si="29"/>
        <v>0</v>
      </c>
      <c r="Q93" s="86">
        <f t="shared" si="30"/>
        <v>0.40190244765872812</v>
      </c>
      <c r="R93" s="86">
        <f t="shared" si="31"/>
        <v>7.0802153301834675E-2</v>
      </c>
      <c r="S93" s="97">
        <f t="shared" si="39"/>
        <v>-2.5891943260522594E-3</v>
      </c>
      <c r="T93" s="97">
        <f t="shared" si="32"/>
        <v>6.8569525546151588E-3</v>
      </c>
      <c r="U93" s="97">
        <f t="shared" si="33"/>
        <v>0</v>
      </c>
      <c r="V93" s="97">
        <f t="shared" si="33"/>
        <v>9.1427116393680476E-3</v>
      </c>
      <c r="W93" s="97">
        <f>R93*AG93</f>
        <v>-1.8777712352043608E-3</v>
      </c>
      <c r="X93" s="86">
        <f t="shared" si="34"/>
        <v>1.1532698632726586E-2</v>
      </c>
      <c r="Y93" s="86">
        <f t="shared" si="35"/>
        <v>1.0115326986327267</v>
      </c>
      <c r="Z93" s="86">
        <f t="shared" si="40"/>
        <v>1.3873437570905585</v>
      </c>
      <c r="AA93" s="86">
        <f t="shared" si="36"/>
        <v>-0.40240240240240244</v>
      </c>
      <c r="AB93" s="86">
        <f t="shared" si="41"/>
        <v>-0.80722891566265764</v>
      </c>
      <c r="AC93" s="86">
        <f>'1.a'!B82/'1.a'!B81 -1</f>
        <v>-6.8520797210889217E-3</v>
      </c>
      <c r="AD93" s="86">
        <f>'1.a'!C82/'1.a'!C81 -1</f>
        <v>4.5888755500128164E-2</v>
      </c>
      <c r="AE93" s="86">
        <v>0</v>
      </c>
      <c r="AF93" s="96">
        <f>'1.a'!E82/'1.a'!E81 -1</f>
        <v>2.2748584121914828E-2</v>
      </c>
      <c r="AG93" s="86">
        <f>'1.a'!F82/'1.a'!F81 -1</f>
        <v>-2.6521385969707545E-2</v>
      </c>
      <c r="AH93" s="68">
        <f>'1.a'!Q82/'1.a'!Q81 -1</f>
        <v>-1.4024024024024024</v>
      </c>
    </row>
    <row r="94" spans="1:34" x14ac:dyDescent="0.25">
      <c r="A94" s="78">
        <v>39326</v>
      </c>
      <c r="B94" s="1">
        <f>'1.a'!R83</f>
        <v>43173279261.052734</v>
      </c>
      <c r="C94" s="1">
        <f>'1.a'!S83</f>
        <v>21089653240.195313</v>
      </c>
      <c r="D94" s="1">
        <f>'1.a'!T83</f>
        <v>0</v>
      </c>
      <c r="E94" s="1">
        <f>'1.a'!U83</f>
        <v>55265560029.883308</v>
      </c>
      <c r="F94" s="1">
        <f>'1.a'!V83</f>
        <v>8692978541.3978863</v>
      </c>
      <c r="G94" s="1">
        <f>'1.a'!W83</f>
        <v>128221471072.52924</v>
      </c>
      <c r="H94" s="84">
        <f>'1.a'!$B$1*'1.a'!B82</f>
        <v>46583562848.422829</v>
      </c>
      <c r="I94" s="84">
        <f>'1.a'!C$1*'1.a'!C82</f>
        <v>19399336802.070313</v>
      </c>
      <c r="J94" s="84">
        <f>'1.a'!D$1*'1.a'!D82</f>
        <v>0</v>
      </c>
      <c r="K94" s="84">
        <f>'1.a'!E$1*'1.a'!E82</f>
        <v>51023008511.69239</v>
      </c>
      <c r="L94" s="84">
        <f>'1.a'!F$1*'1.a'!F82</f>
        <v>8555578999.7722168</v>
      </c>
      <c r="M94" s="86">
        <f t="shared" si="28"/>
        <v>125561487161.95775</v>
      </c>
      <c r="N94" s="96">
        <f t="shared" si="37"/>
        <v>0.37100199990731375</v>
      </c>
      <c r="O94" s="86">
        <f t="shared" si="38"/>
        <v>0.15450069317073098</v>
      </c>
      <c r="P94" s="86">
        <f t="shared" si="29"/>
        <v>0</v>
      </c>
      <c r="Q94" s="86">
        <f t="shared" si="30"/>
        <v>0.40635874633978686</v>
      </c>
      <c r="R94" s="86">
        <f t="shared" si="31"/>
        <v>6.8138560582168398E-2</v>
      </c>
      <c r="S94" s="97">
        <f t="shared" si="39"/>
        <v>-2.7160267566529193E-2</v>
      </c>
      <c r="T94" s="97">
        <f t="shared" si="32"/>
        <v>1.3462061308215598E-2</v>
      </c>
      <c r="U94" s="97">
        <f t="shared" si="33"/>
        <v>0</v>
      </c>
      <c r="V94" s="97">
        <f t="shared" si="33"/>
        <v>3.3788637058101971E-2</v>
      </c>
      <c r="W94" s="97">
        <f t="shared" si="33"/>
        <v>1.094280935430812E-3</v>
      </c>
      <c r="X94" s="86">
        <f t="shared" si="34"/>
        <v>2.1184711735219186E-2</v>
      </c>
      <c r="Y94" s="86">
        <f t="shared" si="35"/>
        <v>1.0211847117352191</v>
      </c>
      <c r="Z94" s="86">
        <f t="shared" si="40"/>
        <v>1.4167342346621776</v>
      </c>
      <c r="AA94" s="86">
        <f t="shared" si="36"/>
        <v>2.6417910447761197</v>
      </c>
      <c r="AB94" s="86">
        <f t="shared" si="41"/>
        <v>-2.1325301204819467</v>
      </c>
      <c r="AC94" s="86">
        <f>'1.a'!B83/'1.a'!B82 -1</f>
        <v>-7.3207873740072982E-2</v>
      </c>
      <c r="AD94" s="86">
        <f>'1.a'!C83/'1.a'!C82 -1</f>
        <v>8.7132691976594234E-2</v>
      </c>
      <c r="AE94" s="86">
        <v>0</v>
      </c>
      <c r="AF94" s="96">
        <f>'1.a'!E83/'1.a'!E82 -1</f>
        <v>8.314977187632322E-2</v>
      </c>
      <c r="AG94" s="86">
        <f>'1.a'!F83/'1.a'!F82 -1</f>
        <v>1.605964267635529E-2</v>
      </c>
      <c r="AH94" s="68">
        <f>'1.a'!Q83/'1.a'!Q82 -1</f>
        <v>1.6417910447761197</v>
      </c>
    </row>
    <row r="95" spans="1:34" x14ac:dyDescent="0.25">
      <c r="A95" s="78">
        <v>39356</v>
      </c>
      <c r="B95" s="1">
        <f>'1.a'!R84</f>
        <v>37584678885.073242</v>
      </c>
      <c r="C95" s="1">
        <f>'1.a'!S84</f>
        <v>20713195922.712891</v>
      </c>
      <c r="D95" s="1">
        <f>'1.a'!T84</f>
        <v>0</v>
      </c>
      <c r="E95" s="1">
        <f>'1.a'!U84</f>
        <v>52594287926.783203</v>
      </c>
      <c r="F95" s="1">
        <f>'1.a'!V84</f>
        <v>8786837522.7838116</v>
      </c>
      <c r="G95" s="1">
        <f>'1.a'!W84</f>
        <v>119679000257.35315</v>
      </c>
      <c r="H95" s="84">
        <f>'1.a'!$B$1*'1.a'!B83</f>
        <v>43173279261.052734</v>
      </c>
      <c r="I95" s="84">
        <f>'1.a'!C$1*'1.a'!C83</f>
        <v>21089653240.195313</v>
      </c>
      <c r="J95" s="84">
        <f>'1.a'!D$1*'1.a'!D83</f>
        <v>0</v>
      </c>
      <c r="K95" s="84">
        <f>'1.a'!E$1*'1.a'!E83</f>
        <v>55265560029.883308</v>
      </c>
      <c r="L95" s="84">
        <f>'1.a'!F$1*'1.a'!F83</f>
        <v>8692978541.3978863</v>
      </c>
      <c r="M95" s="86">
        <f t="shared" si="28"/>
        <v>128221471072.52924</v>
      </c>
      <c r="N95" s="96">
        <f t="shared" si="37"/>
        <v>0.33670865651378712</v>
      </c>
      <c r="O95" s="86">
        <f t="shared" si="38"/>
        <v>0.16447832850292152</v>
      </c>
      <c r="P95" s="86">
        <f t="shared" si="29"/>
        <v>0</v>
      </c>
      <c r="Q95" s="86">
        <f t="shared" si="30"/>
        <v>0.43101642468773438</v>
      </c>
      <c r="R95" s="86">
        <f t="shared" si="31"/>
        <v>6.7796590295557069E-2</v>
      </c>
      <c r="S95" s="97">
        <f t="shared" si="39"/>
        <v>-4.3585526895244135E-2</v>
      </c>
      <c r="T95" s="97">
        <f t="shared" si="32"/>
        <v>-2.9359928125413312E-3</v>
      </c>
      <c r="U95" s="97">
        <f t="shared" si="33"/>
        <v>0</v>
      </c>
      <c r="V95" s="97">
        <f t="shared" si="33"/>
        <v>-2.0833266696722641E-2</v>
      </c>
      <c r="W95" s="97">
        <f t="shared" si="33"/>
        <v>7.3200674271497849E-4</v>
      </c>
      <c r="X95" s="86">
        <f t="shared" si="34"/>
        <v>-6.6622779661793127E-2</v>
      </c>
      <c r="Y95" s="86">
        <f t="shared" si="35"/>
        <v>0.93337722033820691</v>
      </c>
      <c r="Z95" s="86">
        <f t="shared" si="40"/>
        <v>1.3223474619069604</v>
      </c>
      <c r="AA95" s="86">
        <f t="shared" si="36"/>
        <v>0.59887005649717517</v>
      </c>
      <c r="AB95" s="86">
        <f t="shared" si="41"/>
        <v>-1.2771084337349512</v>
      </c>
      <c r="AC95" s="86">
        <f>'1.a'!B84/'1.a'!B83 -1</f>
        <v>-0.12944581629269591</v>
      </c>
      <c r="AD95" s="86">
        <f>'1.a'!C84/'1.a'!C83 -1</f>
        <v>-1.785033225510424E-2</v>
      </c>
      <c r="AE95" s="86">
        <v>0</v>
      </c>
      <c r="AF95" s="96">
        <f>'1.a'!E84/'1.a'!E83 -1</f>
        <v>-4.8335203726438181E-2</v>
      </c>
      <c r="AG95" s="86">
        <f>'1.a'!F84/'1.a'!F83 -1</f>
        <v>1.0797102620114352E-2</v>
      </c>
      <c r="AH95" s="68">
        <f>'1.a'!Q84/'1.a'!Q83 -1</f>
        <v>-0.40112994350282483</v>
      </c>
    </row>
    <row r="96" spans="1:34" x14ac:dyDescent="0.25">
      <c r="A96" s="78">
        <v>39387</v>
      </c>
      <c r="B96" s="1">
        <f>'1.a'!R85</f>
        <v>36674058324.115723</v>
      </c>
      <c r="C96" s="1">
        <f>'1.a'!S85</f>
        <v>22595491660.820313</v>
      </c>
      <c r="D96" s="1">
        <f>'1.a'!T85</f>
        <v>0</v>
      </c>
      <c r="E96" s="1">
        <f>'1.a'!U85</f>
        <v>51344493530.727539</v>
      </c>
      <c r="F96" s="1">
        <f>'1.a'!V85</f>
        <v>9210535395.5531006</v>
      </c>
      <c r="G96" s="1">
        <f>'1.a'!W85</f>
        <v>119824578911.21667</v>
      </c>
      <c r="H96" s="84">
        <f>'1.a'!$B$1*'1.a'!B84</f>
        <v>37584678885.073242</v>
      </c>
      <c r="I96" s="84">
        <f>'1.a'!C$1*'1.a'!C84</f>
        <v>20713195922.712891</v>
      </c>
      <c r="J96" s="84">
        <f>'1.a'!D$1*'1.a'!D84</f>
        <v>0</v>
      </c>
      <c r="K96" s="84">
        <f>'1.a'!E$1*'1.a'!E84</f>
        <v>52594287926.783203</v>
      </c>
      <c r="L96" s="84">
        <f>'1.a'!F$1*'1.a'!F84</f>
        <v>8786837522.7838116</v>
      </c>
      <c r="M96" s="86">
        <f t="shared" si="28"/>
        <v>119679000257.35315</v>
      </c>
      <c r="N96" s="96">
        <f t="shared" si="37"/>
        <v>0.31404572902725275</v>
      </c>
      <c r="O96" s="86">
        <f t="shared" si="38"/>
        <v>0.17307293575457705</v>
      </c>
      <c r="P96" s="86">
        <f t="shared" si="29"/>
        <v>0</v>
      </c>
      <c r="Q96" s="86">
        <f t="shared" si="30"/>
        <v>0.43946129073343237</v>
      </c>
      <c r="R96" s="86">
        <f t="shared" si="31"/>
        <v>7.3420044484737768E-2</v>
      </c>
      <c r="S96" s="97">
        <f t="shared" si="39"/>
        <v>-7.6088583544260645E-3</v>
      </c>
      <c r="T96" s="97">
        <f t="shared" si="32"/>
        <v>1.5727869835642051E-2</v>
      </c>
      <c r="U96" s="97">
        <f t="shared" si="33"/>
        <v>0</v>
      </c>
      <c r="V96" s="97">
        <f t="shared" si="33"/>
        <v>-1.0442888003477263E-2</v>
      </c>
      <c r="W96" s="97">
        <f t="shared" si="33"/>
        <v>3.5402858635030826E-3</v>
      </c>
      <c r="X96" s="86">
        <f t="shared" si="34"/>
        <v>1.216409341241806E-3</v>
      </c>
      <c r="Y96" s="86">
        <f t="shared" si="35"/>
        <v>1.0012164093412419</v>
      </c>
      <c r="Z96" s="86">
        <f t="shared" si="40"/>
        <v>1.3239559777119916</v>
      </c>
      <c r="AA96" s="86">
        <f t="shared" si="36"/>
        <v>-2.117924528301887</v>
      </c>
      <c r="AB96" s="86">
        <f t="shared" si="41"/>
        <v>2.7048192771084585</v>
      </c>
      <c r="AC96" s="86">
        <f>'1.a'!B85/'1.a'!B84 -1</f>
        <v>-2.4228504485618307E-2</v>
      </c>
      <c r="AD96" s="86">
        <f>'1.a'!C85/'1.a'!C84 -1</f>
        <v>9.0874230376173148E-2</v>
      </c>
      <c r="AE96" s="86">
        <v>0</v>
      </c>
      <c r="AF96" s="96">
        <f>'1.a'!E85/'1.a'!E84 -1</f>
        <v>-2.3762930259565662E-2</v>
      </c>
      <c r="AG96" s="86">
        <f>'1.a'!F85/'1.a'!F84 -1</f>
        <v>4.8219609349855697E-2</v>
      </c>
      <c r="AH96" s="68">
        <f>'1.a'!Q85/'1.a'!Q84 -1</f>
        <v>-3.117924528301887</v>
      </c>
    </row>
    <row r="97" spans="1:34" x14ac:dyDescent="0.25">
      <c r="A97" s="78">
        <v>39417</v>
      </c>
      <c r="B97" s="1">
        <f>'1.a'!R86</f>
        <v>32603135563.362309</v>
      </c>
      <c r="C97" s="1">
        <f>'1.a'!S86</f>
        <v>22574644089.224609</v>
      </c>
      <c r="D97" s="1">
        <f>'1.a'!T86</f>
        <v>0</v>
      </c>
      <c r="E97" s="1">
        <f>'1.a'!U86</f>
        <v>52784182788.451172</v>
      </c>
      <c r="F97" s="1">
        <f>'1.a'!V86</f>
        <v>9146482374.0049419</v>
      </c>
      <c r="G97" s="1">
        <f>'1.a'!W86</f>
        <v>117108444815.04303</v>
      </c>
      <c r="H97" s="84">
        <f>'1.a'!$B$1*'1.a'!B85</f>
        <v>36674058324.115723</v>
      </c>
      <c r="I97" s="84">
        <f>'1.a'!C$1*'1.a'!C85</f>
        <v>22595491660.820313</v>
      </c>
      <c r="J97" s="84">
        <f>'1.a'!D$1*'1.a'!D85</f>
        <v>0</v>
      </c>
      <c r="K97" s="84">
        <f>'1.a'!E$1*'1.a'!E85</f>
        <v>51344493530.727539</v>
      </c>
      <c r="L97" s="84">
        <f>'1.a'!F$1*'1.a'!F85</f>
        <v>9210535395.5531006</v>
      </c>
      <c r="M97" s="86">
        <f t="shared" si="28"/>
        <v>119824578911.21667</v>
      </c>
      <c r="N97" s="96">
        <f t="shared" si="37"/>
        <v>0.30606457086979755</v>
      </c>
      <c r="O97" s="86">
        <f t="shared" si="38"/>
        <v>0.18857142554669282</v>
      </c>
      <c r="P97" s="86">
        <f t="shared" si="29"/>
        <v>0</v>
      </c>
      <c r="Q97" s="86">
        <f t="shared" si="30"/>
        <v>0.42849717476387666</v>
      </c>
      <c r="R97" s="86">
        <f t="shared" si="31"/>
        <v>7.6866828819633012E-2</v>
      </c>
      <c r="S97" s="97">
        <f t="shared" si="39"/>
        <v>-3.3974021004236028E-2</v>
      </c>
      <c r="T97" s="97">
        <f t="shared" si="32"/>
        <v>-1.7398410063390309E-4</v>
      </c>
      <c r="U97" s="97">
        <f t="shared" si="33"/>
        <v>0</v>
      </c>
      <c r="V97" s="97">
        <f t="shared" si="33"/>
        <v>1.201497448023882E-2</v>
      </c>
      <c r="W97" s="97">
        <f t="shared" si="33"/>
        <v>-5.3455661709954816E-4</v>
      </c>
      <c r="X97" s="86">
        <f t="shared" si="34"/>
        <v>-2.2667587241730663E-2</v>
      </c>
      <c r="Y97" s="86">
        <f t="shared" si="35"/>
        <v>0.97733241275826932</v>
      </c>
      <c r="Z97" s="86">
        <f t="shared" si="40"/>
        <v>1.2939450900829941</v>
      </c>
      <c r="AA97" s="86">
        <f t="shared" si="36"/>
        <v>0.13363028953229394</v>
      </c>
      <c r="AB97" s="86">
        <f t="shared" si="41"/>
        <v>0.36144578313253334</v>
      </c>
      <c r="AC97" s="86">
        <f>'1.a'!B86/'1.a'!B85 -1</f>
        <v>-0.11100278907710903</v>
      </c>
      <c r="AD97" s="86">
        <f>'1.a'!C86/'1.a'!C85 -1</f>
        <v>-9.2264297270649998E-4</v>
      </c>
      <c r="AE97" s="86">
        <v>0</v>
      </c>
      <c r="AF97" s="96">
        <f>'1.a'!E86/'1.a'!E85 -1</f>
        <v>2.8039798598111343E-2</v>
      </c>
      <c r="AG97" s="86">
        <f>'1.a'!F86/'1.a'!F85 -1</f>
        <v>-6.954321198209934E-3</v>
      </c>
      <c r="AH97" s="68">
        <f>'1.a'!Q86/'1.a'!Q85 -1</f>
        <v>-0.86636971046770606</v>
      </c>
    </row>
    <row r="98" spans="1:34" x14ac:dyDescent="0.25">
      <c r="A98" s="78">
        <v>39448</v>
      </c>
      <c r="B98" s="1">
        <f>'1.a'!R87</f>
        <v>32424595543.792969</v>
      </c>
      <c r="C98" s="1">
        <f>'1.a'!S87</f>
        <v>20231919678.099609</v>
      </c>
      <c r="D98" s="1">
        <f>'1.a'!T87</f>
        <v>0</v>
      </c>
      <c r="E98" s="1">
        <f>'1.a'!U87</f>
        <v>50529088832.38623</v>
      </c>
      <c r="F98" s="1">
        <f>'1.a'!V87</f>
        <v>8311404056.9475698</v>
      </c>
      <c r="G98" s="1">
        <f>'1.a'!W87</f>
        <v>111497008111.22638</v>
      </c>
      <c r="H98" s="84">
        <f>'1.a'!$B$1*'1.a'!B86</f>
        <v>32603135563.362309</v>
      </c>
      <c r="I98" s="84">
        <f>'1.a'!C$1*'1.a'!C86</f>
        <v>22574644089.224609</v>
      </c>
      <c r="J98" s="84">
        <f>'1.a'!D$1*'1.a'!D86</f>
        <v>0</v>
      </c>
      <c r="K98" s="84">
        <f>'1.a'!E$1*'1.a'!E86</f>
        <v>52784182788.451172</v>
      </c>
      <c r="L98" s="84">
        <f>'1.a'!F$1*'1.a'!F86</f>
        <v>9146482374.0049419</v>
      </c>
      <c r="M98" s="86">
        <f t="shared" si="28"/>
        <v>117108444815.04303</v>
      </c>
      <c r="N98" s="96">
        <f t="shared" si="37"/>
        <v>0.27840123412837187</v>
      </c>
      <c r="O98" s="86">
        <f t="shared" si="38"/>
        <v>0.19276700433412988</v>
      </c>
      <c r="P98" s="86">
        <f t="shared" si="29"/>
        <v>0</v>
      </c>
      <c r="Q98" s="86">
        <f t="shared" si="30"/>
        <v>0.45072909021904151</v>
      </c>
      <c r="R98" s="86">
        <f t="shared" si="31"/>
        <v>7.8102671318456801E-2</v>
      </c>
      <c r="S98" s="97">
        <f t="shared" si="39"/>
        <v>-1.52456998170643E-3</v>
      </c>
      <c r="T98" s="97">
        <f t="shared" si="32"/>
        <v>-2.0004743593214101E-2</v>
      </c>
      <c r="U98" s="97">
        <f t="shared" si="33"/>
        <v>0</v>
      </c>
      <c r="V98" s="97">
        <f t="shared" si="33"/>
        <v>-1.925645891401391E-2</v>
      </c>
      <c r="W98" s="97">
        <f t="shared" si="33"/>
        <v>-7.1308121150124269E-3</v>
      </c>
      <c r="X98" s="86">
        <f t="shared" si="34"/>
        <v>-4.7916584603946877E-2</v>
      </c>
      <c r="Y98" s="86">
        <f t="shared" si="35"/>
        <v>0.95208341539605312</v>
      </c>
      <c r="Z98" s="86">
        <f t="shared" si="40"/>
        <v>1.2319436607011707</v>
      </c>
      <c r="AA98" s="86">
        <f t="shared" si="36"/>
        <v>10.250000000000002</v>
      </c>
      <c r="AB98" s="86">
        <f t="shared" si="41"/>
        <v>3.7048192771084674</v>
      </c>
      <c r="AC98" s="86">
        <f>'1.a'!B87/'1.a'!B86 -1</f>
        <v>-5.4761610036665465E-3</v>
      </c>
      <c r="AD98" s="86">
        <f>'1.a'!C87/'1.a'!C86 -1</f>
        <v>-0.10377680382758436</v>
      </c>
      <c r="AE98" s="86">
        <v>0</v>
      </c>
      <c r="AF98" s="96">
        <f>'1.a'!E87/'1.a'!E86 -1</f>
        <v>-4.2722911238446626E-2</v>
      </c>
      <c r="AG98" s="86">
        <f>'1.a'!F87/'1.a'!F86 -1</f>
        <v>-9.1300489402432405E-2</v>
      </c>
      <c r="AH98" s="68">
        <f>'1.a'!Q87/'1.a'!Q86 -1</f>
        <v>9.2500000000000018</v>
      </c>
    </row>
    <row r="99" spans="1:34" x14ac:dyDescent="0.25">
      <c r="A99" s="78">
        <v>39479</v>
      </c>
      <c r="B99" s="1">
        <f>'1.a'!R88</f>
        <v>34888568493.313477</v>
      </c>
      <c r="C99" s="1">
        <f>'1.a'!S88</f>
        <v>20303638252.611332</v>
      </c>
      <c r="D99" s="1">
        <f>'1.a'!T88</f>
        <v>0</v>
      </c>
      <c r="E99" s="1">
        <f>'1.a'!U88</f>
        <v>48625707254.941399</v>
      </c>
      <c r="F99" s="1">
        <f>'1.a'!V88</f>
        <v>8138626865.3458261</v>
      </c>
      <c r="G99" s="1">
        <f>'1.a'!W88</f>
        <v>111956540866.21204</v>
      </c>
      <c r="H99" s="84">
        <f>'1.a'!$B$1*'1.a'!B87</f>
        <v>32424595543.792969</v>
      </c>
      <c r="I99" s="84">
        <f>'1.a'!C$1*'1.a'!C87</f>
        <v>20231919678.099609</v>
      </c>
      <c r="J99" s="84">
        <f>'1.a'!D$1*'1.a'!D87</f>
        <v>0</v>
      </c>
      <c r="K99" s="84">
        <f>'1.a'!E$1*'1.a'!E87</f>
        <v>50529088832.38623</v>
      </c>
      <c r="L99" s="84">
        <f>'1.a'!F$1*'1.a'!F87</f>
        <v>8311404056.9475698</v>
      </c>
      <c r="M99" s="86">
        <f t="shared" si="28"/>
        <v>111497008111.22638</v>
      </c>
      <c r="N99" s="96">
        <f t="shared" si="37"/>
        <v>0.29081135084312826</v>
      </c>
      <c r="O99" s="86">
        <f t="shared" si="38"/>
        <v>0.18145706347489429</v>
      </c>
      <c r="P99" s="86">
        <f t="shared" si="29"/>
        <v>0</v>
      </c>
      <c r="Q99" s="86">
        <f t="shared" si="30"/>
        <v>0.45318784502253001</v>
      </c>
      <c r="R99" s="86">
        <f t="shared" si="31"/>
        <v>7.4543740659447466E-2</v>
      </c>
      <c r="S99" s="97">
        <f t="shared" si="39"/>
        <v>2.2099005087764457E-2</v>
      </c>
      <c r="T99" s="97">
        <f t="shared" si="32"/>
        <v>6.4323317483261247E-4</v>
      </c>
      <c r="U99" s="97">
        <f t="shared" si="33"/>
        <v>0</v>
      </c>
      <c r="V99" s="97">
        <f t="shared" si="33"/>
        <v>-1.7071144864677219E-2</v>
      </c>
      <c r="W99" s="97">
        <f t="shared" si="33"/>
        <v>-1.5496128060170518E-3</v>
      </c>
      <c r="X99" s="86">
        <f t="shared" si="34"/>
        <v>4.1214805919027996E-3</v>
      </c>
      <c r="Y99" s="86">
        <f t="shared" si="35"/>
        <v>1.0041214805919028</v>
      </c>
      <c r="Z99" s="86">
        <f t="shared" si="40"/>
        <v>1.2370210925890681</v>
      </c>
      <c r="AA99" s="86">
        <f t="shared" si="36"/>
        <v>0.48130081300812999</v>
      </c>
      <c r="AB99" s="86">
        <f t="shared" si="41"/>
        <v>1.7831325301204979</v>
      </c>
      <c r="AC99" s="86">
        <f>'1.a'!B88/'1.a'!B87 -1</f>
        <v>7.5990861511060048E-2</v>
      </c>
      <c r="AD99" s="86">
        <f>'1.a'!C88/'1.a'!C87 -1</f>
        <v>3.5448230149586202E-3</v>
      </c>
      <c r="AE99" s="86">
        <v>0</v>
      </c>
      <c r="AF99" s="96">
        <f>'1.a'!E88/'1.a'!E87 -1</f>
        <v>-3.7669026325780064E-2</v>
      </c>
      <c r="AG99" s="86">
        <f>'1.a'!F88/'1.a'!F87 -1</f>
        <v>-2.0787966800545288E-2</v>
      </c>
      <c r="AH99" s="68">
        <f>'1.a'!Q88/'1.a'!Q87 -1</f>
        <v>-0.51869918699187001</v>
      </c>
    </row>
    <row r="100" spans="1:34" x14ac:dyDescent="0.25">
      <c r="A100" s="78">
        <v>39508</v>
      </c>
      <c r="B100" s="1">
        <f>'1.a'!R89</f>
        <v>34531490640.396973</v>
      </c>
      <c r="C100" s="1">
        <f>'1.a'!S89</f>
        <v>20622999806.691406</v>
      </c>
      <c r="D100" s="1">
        <f>'1.a'!T89</f>
        <v>0</v>
      </c>
      <c r="E100" s="1">
        <f>'1.a'!U89</f>
        <v>47669739554.920166</v>
      </c>
      <c r="F100" s="1">
        <f>'1.a'!V89</f>
        <v>8489899694.7131948</v>
      </c>
      <c r="G100" s="1">
        <f>'1.a'!W89</f>
        <v>111314129696.72174</v>
      </c>
      <c r="H100" s="84">
        <f>'1.a'!$B$1*'1.a'!B88</f>
        <v>34888568493.313477</v>
      </c>
      <c r="I100" s="84">
        <f>'1.a'!C$1*'1.a'!C88</f>
        <v>20303638252.611332</v>
      </c>
      <c r="J100" s="84">
        <f>'1.a'!D$1*'1.a'!D88</f>
        <v>0</v>
      </c>
      <c r="K100" s="84">
        <f>'1.a'!E$1*'1.a'!E88</f>
        <v>48625707254.941399</v>
      </c>
      <c r="L100" s="84">
        <f>'1.a'!F$1*'1.a'!F88</f>
        <v>8138626865.3458261</v>
      </c>
      <c r="M100" s="86">
        <f t="shared" si="28"/>
        <v>111956540866.21204</v>
      </c>
      <c r="N100" s="96">
        <f t="shared" si="37"/>
        <v>0.31162599543875946</v>
      </c>
      <c r="O100" s="86">
        <f t="shared" si="38"/>
        <v>0.18135285438011309</v>
      </c>
      <c r="P100" s="86">
        <f t="shared" si="29"/>
        <v>0</v>
      </c>
      <c r="Q100" s="86">
        <f t="shared" si="30"/>
        <v>0.43432663137608973</v>
      </c>
      <c r="R100" s="86">
        <f t="shared" si="31"/>
        <v>7.2694518805037731E-2</v>
      </c>
      <c r="S100" s="97">
        <f t="shared" si="39"/>
        <v>-3.1894327044563794E-3</v>
      </c>
      <c r="T100" s="97">
        <f t="shared" si="32"/>
        <v>2.8525493160931922E-3</v>
      </c>
      <c r="U100" s="97">
        <f t="shared" si="33"/>
        <v>0</v>
      </c>
      <c r="V100" s="97">
        <f t="shared" si="33"/>
        <v>-8.5387391627578801E-3</v>
      </c>
      <c r="W100" s="97">
        <f t="shared" si="33"/>
        <v>3.1375820175360671E-3</v>
      </c>
      <c r="X100" s="86">
        <f t="shared" si="34"/>
        <v>-5.7380405335849998E-3</v>
      </c>
      <c r="Y100" s="86">
        <f t="shared" si="35"/>
        <v>0.99426195946641505</v>
      </c>
      <c r="Z100" s="86">
        <f t="shared" si="40"/>
        <v>1.2299230154188925</v>
      </c>
      <c r="AA100" s="86">
        <f t="shared" si="36"/>
        <v>0.2567567567567568</v>
      </c>
      <c r="AB100" s="86">
        <f t="shared" si="41"/>
        <v>0.45783132530120901</v>
      </c>
      <c r="AC100" s="86">
        <f>'1.a'!B89/'1.a'!B88 -1</f>
        <v>-1.0234809518909871E-2</v>
      </c>
      <c r="AD100" s="86">
        <f>'1.a'!C89/'1.a'!C88 -1</f>
        <v>1.5729277191933733E-2</v>
      </c>
      <c r="AE100" s="86">
        <v>0</v>
      </c>
      <c r="AF100" s="96">
        <f>'1.a'!E89/'1.a'!E88 -1</f>
        <v>-1.9659718161201267E-2</v>
      </c>
      <c r="AG100" s="86">
        <f>'1.a'!F89/'1.a'!F88 -1</f>
        <v>4.3161191092699447E-2</v>
      </c>
      <c r="AH100" s="68">
        <f>'1.a'!Q89/'1.a'!Q88 -1</f>
        <v>-0.7432432432432432</v>
      </c>
    </row>
    <row r="101" spans="1:34" x14ac:dyDescent="0.25">
      <c r="A101" s="78">
        <v>39539</v>
      </c>
      <c r="B101" s="1">
        <f>'1.a'!R90</f>
        <v>36814123019.750977</v>
      </c>
      <c r="C101" s="1">
        <f>'1.a'!S90</f>
        <v>20943605855.333984</v>
      </c>
      <c r="D101" s="1">
        <f>'1.a'!T90</f>
        <v>0</v>
      </c>
      <c r="E101" s="1">
        <f>'1.a'!U90</f>
        <v>50198003881.368164</v>
      </c>
      <c r="F101" s="1">
        <f>'1.a'!V90</f>
        <v>9254286956.9454975</v>
      </c>
      <c r="G101" s="1">
        <f>'1.a'!W90</f>
        <v>117210019713.39862</v>
      </c>
      <c r="H101" s="84">
        <f>'1.a'!$B$1*'1.a'!B89</f>
        <v>34531490640.396973</v>
      </c>
      <c r="I101" s="84">
        <f>'1.a'!C$1*'1.a'!C89</f>
        <v>20622999806.691406</v>
      </c>
      <c r="J101" s="84">
        <f>'1.a'!D$1*'1.a'!D89</f>
        <v>0</v>
      </c>
      <c r="K101" s="84">
        <f>'1.a'!E$1*'1.a'!E89</f>
        <v>47669739554.920166</v>
      </c>
      <c r="L101" s="84">
        <f>'1.a'!F$1*'1.a'!F89</f>
        <v>8489899694.7131948</v>
      </c>
      <c r="M101" s="86">
        <f t="shared" si="28"/>
        <v>111314129696.72174</v>
      </c>
      <c r="N101" s="96">
        <f t="shared" si="37"/>
        <v>0.31021659814867097</v>
      </c>
      <c r="O101" s="86">
        <f t="shared" si="38"/>
        <v>0.18526848175410712</v>
      </c>
      <c r="P101" s="86">
        <f t="shared" si="29"/>
        <v>0</v>
      </c>
      <c r="Q101" s="86">
        <f t="shared" si="30"/>
        <v>0.42824518041687626</v>
      </c>
      <c r="R101" s="86">
        <f t="shared" si="31"/>
        <v>7.6269739680345602E-2</v>
      </c>
      <c r="S101" s="97">
        <f t="shared" si="39"/>
        <v>2.0506223114469792E-2</v>
      </c>
      <c r="T101" s="97">
        <f t="shared" si="32"/>
        <v>2.8801918455103326E-3</v>
      </c>
      <c r="U101" s="97">
        <f t="shared" si="33"/>
        <v>0</v>
      </c>
      <c r="V101" s="97">
        <f t="shared" si="33"/>
        <v>2.2712878709435343E-2</v>
      </c>
      <c r="W101" s="97">
        <f t="shared" si="33"/>
        <v>6.8669383151527593E-3</v>
      </c>
      <c r="X101" s="86">
        <f t="shared" si="34"/>
        <v>5.2966231984568228E-2</v>
      </c>
      <c r="Y101" s="86">
        <f t="shared" si="35"/>
        <v>1.0529662319845683</v>
      </c>
      <c r="Z101" s="86">
        <f t="shared" si="40"/>
        <v>1.2950674031767293</v>
      </c>
      <c r="AA101" s="86">
        <f t="shared" si="36"/>
        <v>-6.2894736842105257</v>
      </c>
      <c r="AB101" s="86">
        <f t="shared" si="41"/>
        <v>-2.8795180722891827</v>
      </c>
      <c r="AC101" s="86">
        <f>'1.a'!B90/'1.a'!B89 -1</f>
        <v>6.6102920465404003E-2</v>
      </c>
      <c r="AD101" s="86">
        <f>'1.a'!C90/'1.a'!C89 -1</f>
        <v>1.5546043332578252E-2</v>
      </c>
      <c r="AE101" s="86">
        <v>0</v>
      </c>
      <c r="AF101" s="96">
        <f>'1.a'!E90/'1.a'!E89 -1</f>
        <v>5.3037091246013413E-2</v>
      </c>
      <c r="AG101" s="86">
        <f>'1.a'!F90/'1.a'!F89 -1</f>
        <v>9.0034899082294118E-2</v>
      </c>
      <c r="AH101" s="68">
        <f>'1.a'!Q90/'1.a'!Q89 -1</f>
        <v>-7.2894736842105257</v>
      </c>
    </row>
    <row r="102" spans="1:34" x14ac:dyDescent="0.25">
      <c r="A102" s="78">
        <v>39569</v>
      </c>
      <c r="B102" s="1">
        <f>'1.a'!R91</f>
        <v>40307434952.616211</v>
      </c>
      <c r="C102" s="1">
        <f>'1.a'!S91</f>
        <v>23316090615.289063</v>
      </c>
      <c r="D102" s="1">
        <f>'1.a'!T91</f>
        <v>0</v>
      </c>
      <c r="E102" s="1">
        <f>'1.a'!U91</f>
        <v>49207471224.559578</v>
      </c>
      <c r="F102" s="1">
        <f>'1.a'!V91</f>
        <v>9964609425.3272686</v>
      </c>
      <c r="G102" s="1">
        <f>'1.a'!W91</f>
        <v>122795606217.79211</v>
      </c>
      <c r="H102" s="84">
        <f>'1.a'!$B$1*'1.a'!B90</f>
        <v>36814123019.750977</v>
      </c>
      <c r="I102" s="84">
        <f>'1.a'!C$1*'1.a'!C90</f>
        <v>20943605855.333984</v>
      </c>
      <c r="J102" s="84">
        <f>'1.a'!D$1*'1.a'!D90</f>
        <v>0</v>
      </c>
      <c r="K102" s="84">
        <f>'1.a'!E$1*'1.a'!E90</f>
        <v>50198003881.368164</v>
      </c>
      <c r="L102" s="84">
        <f>'1.a'!F$1*'1.a'!F90</f>
        <v>9254286956.9454975</v>
      </c>
      <c r="M102" s="86">
        <f t="shared" si="28"/>
        <v>117210019713.39862</v>
      </c>
      <c r="N102" s="96">
        <f t="shared" si="37"/>
        <v>0.31408682559536033</v>
      </c>
      <c r="O102" s="86">
        <f t="shared" si="38"/>
        <v>0.17868443249600324</v>
      </c>
      <c r="P102" s="86">
        <f t="shared" si="29"/>
        <v>0</v>
      </c>
      <c r="Q102" s="86">
        <f t="shared" si="30"/>
        <v>0.42827399913515996</v>
      </c>
      <c r="R102" s="86">
        <f t="shared" si="31"/>
        <v>7.8954742773476499E-2</v>
      </c>
      <c r="S102" s="97">
        <f t="shared" si="39"/>
        <v>2.9803867804195087E-2</v>
      </c>
      <c r="T102" s="97">
        <f t="shared" si="32"/>
        <v>2.0241313547734816E-2</v>
      </c>
      <c r="U102" s="97">
        <f t="shared" si="33"/>
        <v>0</v>
      </c>
      <c r="V102" s="97">
        <f t="shared" si="33"/>
        <v>-8.4509213395802668E-3</v>
      </c>
      <c r="W102" s="97">
        <f t="shared" si="33"/>
        <v>6.0602538086645726E-3</v>
      </c>
      <c r="X102" s="86">
        <f t="shared" si="34"/>
        <v>4.7654513821014211E-2</v>
      </c>
      <c r="Y102" s="86">
        <f t="shared" si="35"/>
        <v>1.0476545138210143</v>
      </c>
      <c r="Z102" s="86">
        <f t="shared" si="40"/>
        <v>1.3567832106405597</v>
      </c>
      <c r="AA102" s="86">
        <f t="shared" si="36"/>
        <v>0.42677824267782416</v>
      </c>
      <c r="AB102" s="86">
        <f t="shared" si="41"/>
        <v>-1.2289156626506132</v>
      </c>
      <c r="AC102" s="86">
        <f>'1.a'!B91/'1.a'!B90 -1</f>
        <v>9.4890537824058763E-2</v>
      </c>
      <c r="AD102" s="86">
        <f>'1.a'!C91/'1.a'!C90 -1</f>
        <v>0.11327967000252004</v>
      </c>
      <c r="AE102" s="86">
        <v>0</v>
      </c>
      <c r="AF102" s="96">
        <f>'1.a'!E91/'1.a'!E90 -1</f>
        <v>-1.9732510861377839E-2</v>
      </c>
      <c r="AG102" s="86">
        <f>'1.a'!F91/'1.a'!F90 -1</f>
        <v>7.6756045245459426E-2</v>
      </c>
      <c r="AH102" s="68">
        <f>'1.a'!Q91/'1.a'!Q90 -1</f>
        <v>-0.57322175732217584</v>
      </c>
    </row>
    <row r="103" spans="1:34" x14ac:dyDescent="0.25">
      <c r="A103" s="78">
        <v>39600</v>
      </c>
      <c r="B103" s="1">
        <f>'1.a'!R92</f>
        <v>33983632109.992676</v>
      </c>
      <c r="C103" s="1">
        <f>'1.a'!S92</f>
        <v>19923511506.308594</v>
      </c>
      <c r="D103" s="1">
        <f>'1.a'!T92</f>
        <v>0</v>
      </c>
      <c r="E103" s="1">
        <f>'1.a'!U92</f>
        <v>42921235209.687737</v>
      </c>
      <c r="F103" s="1">
        <f>'1.a'!V92</f>
        <v>8896614809.038084</v>
      </c>
      <c r="G103" s="1">
        <f>'1.a'!W92</f>
        <v>105724993635.0271</v>
      </c>
      <c r="H103" s="84">
        <f>'1.a'!$B$1*'1.a'!B91</f>
        <v>40307434952.616211</v>
      </c>
      <c r="I103" s="84">
        <f>'1.a'!C$1*'1.a'!C91</f>
        <v>23316090615.289063</v>
      </c>
      <c r="J103" s="84">
        <f>'1.a'!D$1*'1.a'!D91</f>
        <v>0</v>
      </c>
      <c r="K103" s="84">
        <f>'1.a'!E$1*'1.a'!E91</f>
        <v>49207471224.559578</v>
      </c>
      <c r="L103" s="84">
        <f>'1.a'!F$1*'1.a'!F91</f>
        <v>9964609425.3272686</v>
      </c>
      <c r="M103" s="86">
        <f t="shared" si="28"/>
        <v>122795606217.79211</v>
      </c>
      <c r="N103" s="96">
        <f t="shared" si="37"/>
        <v>0.32824818569751057</v>
      </c>
      <c r="O103" s="86">
        <f t="shared" si="38"/>
        <v>0.1898772385547354</v>
      </c>
      <c r="P103" s="86">
        <f t="shared" si="29"/>
        <v>0</v>
      </c>
      <c r="Q103" s="86">
        <f t="shared" si="30"/>
        <v>0.40072664438240951</v>
      </c>
      <c r="R103" s="86">
        <f t="shared" si="31"/>
        <v>8.1147931365344525E-2</v>
      </c>
      <c r="S103" s="97">
        <f t="shared" si="39"/>
        <v>-5.1498608438868269E-2</v>
      </c>
      <c r="T103" s="97">
        <f t="shared" si="32"/>
        <v>-2.7627854232531248E-2</v>
      </c>
      <c r="U103" s="97">
        <f t="shared" si="33"/>
        <v>0</v>
      </c>
      <c r="V103" s="97">
        <f t="shared" si="33"/>
        <v>-5.1192678699940451E-2</v>
      </c>
      <c r="W103" s="97">
        <f t="shared" si="33"/>
        <v>-8.6973357531618268E-3</v>
      </c>
      <c r="X103" s="86">
        <f t="shared" si="34"/>
        <v>-0.1390164771245018</v>
      </c>
      <c r="Y103" s="86">
        <f t="shared" si="35"/>
        <v>0.86098352287549818</v>
      </c>
      <c r="Z103" s="86">
        <f t="shared" si="40"/>
        <v>1.1681679884756382</v>
      </c>
      <c r="AA103" s="86">
        <f t="shared" si="36"/>
        <v>-4.0539215686274508</v>
      </c>
      <c r="AB103" s="86">
        <f t="shared" si="41"/>
        <v>4.9819277108434168</v>
      </c>
      <c r="AC103" s="86">
        <f>'1.a'!B92/'1.a'!B91 -1</f>
        <v>-0.156889240162703</v>
      </c>
      <c r="AD103" s="86">
        <f>'1.a'!C92/'1.a'!C91 -1</f>
        <v>-0.14550377097762057</v>
      </c>
      <c r="AE103" s="86">
        <v>0</v>
      </c>
      <c r="AF103" s="96">
        <f>'1.a'!E92/'1.a'!E91 -1</f>
        <v>-0.12774962538075652</v>
      </c>
      <c r="AG103" s="86">
        <f>'1.a'!F92/'1.a'!F91 -1</f>
        <v>-0.10717877346749172</v>
      </c>
      <c r="AH103" s="68">
        <f>'1.a'!Q92/'1.a'!Q91 -1</f>
        <v>-5.0539215686274508</v>
      </c>
    </row>
    <row r="104" spans="1:34" x14ac:dyDescent="0.25">
      <c r="A104" s="78">
        <v>39630</v>
      </c>
      <c r="B104" s="1">
        <f>'1.a'!R93</f>
        <v>36939537840.638672</v>
      </c>
      <c r="C104" s="1">
        <f>'1.a'!S93</f>
        <v>19621334958.025391</v>
      </c>
      <c r="D104" s="1">
        <f>'1.a'!T93</f>
        <v>0</v>
      </c>
      <c r="E104" s="1">
        <f>'1.a'!U93</f>
        <v>44507298866.808846</v>
      </c>
      <c r="F104" s="1">
        <f>'1.a'!V93</f>
        <v>8230984904.2041025</v>
      </c>
      <c r="G104" s="1">
        <f>'1.a'!W93</f>
        <v>109299156569.677</v>
      </c>
      <c r="H104" s="84">
        <f>'1.a'!$B$1*'1.a'!B92</f>
        <v>33983632109.992676</v>
      </c>
      <c r="I104" s="84">
        <f>'1.a'!C$1*'1.a'!C92</f>
        <v>19923511506.308594</v>
      </c>
      <c r="J104" s="84">
        <f>'1.a'!D$1*'1.a'!D92</f>
        <v>0</v>
      </c>
      <c r="K104" s="84">
        <f>'1.a'!E$1*'1.a'!E92</f>
        <v>42921235209.687737</v>
      </c>
      <c r="L104" s="84">
        <f>'1.a'!F$1*'1.a'!F92</f>
        <v>8896614809.038084</v>
      </c>
      <c r="M104" s="86">
        <f t="shared" si="28"/>
        <v>105724993635.0271</v>
      </c>
      <c r="N104" s="96">
        <f t="shared" si="37"/>
        <v>0.321434231789197</v>
      </c>
      <c r="O104" s="86">
        <f t="shared" si="38"/>
        <v>0.18844656141656041</v>
      </c>
      <c r="P104" s="86">
        <f t="shared" si="29"/>
        <v>0</v>
      </c>
      <c r="Q104" s="86">
        <f t="shared" si="30"/>
        <v>0.40597056319394059</v>
      </c>
      <c r="R104" s="86">
        <f t="shared" si="31"/>
        <v>8.4148643600301914E-2</v>
      </c>
      <c r="S104" s="97">
        <f t="shared" si="39"/>
        <v>2.7958438482863109E-2</v>
      </c>
      <c r="T104" s="97">
        <f t="shared" si="32"/>
        <v>-2.8581373040924007E-3</v>
      </c>
      <c r="U104" s="97">
        <f t="shared" si="33"/>
        <v>0</v>
      </c>
      <c r="V104" s="97">
        <f t="shared" si="33"/>
        <v>1.5001785316690143E-2</v>
      </c>
      <c r="W104" s="97">
        <f t="shared" si="33"/>
        <v>-6.2958613847904363E-3</v>
      </c>
      <c r="X104" s="86">
        <f t="shared" si="34"/>
        <v>3.3806225110670413E-2</v>
      </c>
      <c r="Y104" s="86">
        <f t="shared" si="35"/>
        <v>1.0338062251106703</v>
      </c>
      <c r="Z104" s="86">
        <f t="shared" si="40"/>
        <v>1.2076593384611245</v>
      </c>
      <c r="AA104" s="86">
        <f t="shared" si="36"/>
        <v>7.4969770253929924E-2</v>
      </c>
      <c r="AB104" s="86">
        <f t="shared" si="41"/>
        <v>0.37349397590361799</v>
      </c>
      <c r="AC104" s="86">
        <f>'1.a'!B93/'1.a'!B92 -1</f>
        <v>8.6980276889733421E-2</v>
      </c>
      <c r="AD104" s="86">
        <f>'1.a'!C93/'1.a'!C92 -1</f>
        <v>-1.5166831820159876E-2</v>
      </c>
      <c r="AE104" s="86">
        <v>0</v>
      </c>
      <c r="AF104" s="96">
        <f>'1.a'!E93/'1.a'!E92 -1</f>
        <v>3.6952889388493615E-2</v>
      </c>
      <c r="AG104" s="86">
        <f>'1.a'!F93/'1.a'!F92 -1</f>
        <v>-7.481833473983468E-2</v>
      </c>
      <c r="AH104" s="68">
        <f>'1.a'!Q93/'1.a'!Q92 -1</f>
        <v>-0.92503022974607008</v>
      </c>
    </row>
    <row r="105" spans="1:34" x14ac:dyDescent="0.25">
      <c r="A105" s="78">
        <v>39661</v>
      </c>
      <c r="B105" s="1">
        <f>'1.a'!R94</f>
        <v>38073592493.384766</v>
      </c>
      <c r="C105" s="1">
        <f>'1.a'!S94</f>
        <v>18855812952.59375</v>
      </c>
      <c r="D105" s="1">
        <f>'1.a'!T94</f>
        <v>0</v>
      </c>
      <c r="E105" s="1">
        <f>'1.a'!U94</f>
        <v>45627297674.359871</v>
      </c>
      <c r="F105" s="1">
        <f>'1.a'!V94</f>
        <v>8206359495.0545034</v>
      </c>
      <c r="G105" s="1">
        <f>'1.a'!W94</f>
        <v>110763062615.39288</v>
      </c>
      <c r="H105" s="84">
        <f>'1.a'!$B$1*'1.a'!B93</f>
        <v>36939537840.638672</v>
      </c>
      <c r="I105" s="84">
        <f>'1.a'!C$1*'1.a'!C93</f>
        <v>19621334958.025391</v>
      </c>
      <c r="J105" s="84">
        <f>'1.a'!D$1*'1.a'!D93</f>
        <v>0</v>
      </c>
      <c r="K105" s="84">
        <f>'1.a'!E$1*'1.a'!E93</f>
        <v>44507298866.808846</v>
      </c>
      <c r="L105" s="84">
        <f>'1.a'!F$1*'1.a'!F93</f>
        <v>8230984904.2041025</v>
      </c>
      <c r="M105" s="86">
        <f t="shared" si="28"/>
        <v>109299156569.677</v>
      </c>
      <c r="N105" s="96">
        <f t="shared" si="37"/>
        <v>0.33796727257533893</v>
      </c>
      <c r="O105" s="86">
        <f t="shared" si="38"/>
        <v>0.17951954593096064</v>
      </c>
      <c r="P105" s="86">
        <f t="shared" si="29"/>
        <v>0</v>
      </c>
      <c r="Q105" s="86">
        <f t="shared" si="30"/>
        <v>0.40720624260660176</v>
      </c>
      <c r="R105" s="86">
        <f t="shared" si="31"/>
        <v>7.5306938887098732E-2</v>
      </c>
      <c r="S105" s="97">
        <f t="shared" si="39"/>
        <v>1.0375694454907743E-2</v>
      </c>
      <c r="T105" s="97">
        <f t="shared" si="32"/>
        <v>-7.003915029697683E-3</v>
      </c>
      <c r="U105" s="97">
        <f t="shared" si="33"/>
        <v>0</v>
      </c>
      <c r="V105" s="97">
        <f t="shared" si="33"/>
        <v>1.0247094695895841E-2</v>
      </c>
      <c r="W105" s="97">
        <f t="shared" si="33"/>
        <v>-2.2530282869933662E-4</v>
      </c>
      <c r="X105" s="86">
        <f t="shared" si="34"/>
        <v>1.3393571292406564E-2</v>
      </c>
      <c r="Y105" s="86">
        <f t="shared" si="35"/>
        <v>1.0133935712924065</v>
      </c>
      <c r="Z105" s="86">
        <f t="shared" si="40"/>
        <v>1.2238342099077439</v>
      </c>
      <c r="AA105" s="86">
        <f t="shared" si="36"/>
        <v>-2.6774193548387095</v>
      </c>
      <c r="AB105" s="86">
        <f t="shared" si="41"/>
        <v>-1.0000000000000093</v>
      </c>
      <c r="AC105" s="86">
        <f>'1.a'!B94/'1.a'!B93 -1</f>
        <v>3.0700293480620422E-2</v>
      </c>
      <c r="AD105" s="86">
        <f>'1.a'!C94/'1.a'!C93 -1</f>
        <v>-3.9014776877784874E-2</v>
      </c>
      <c r="AE105" s="86">
        <v>0</v>
      </c>
      <c r="AF105" s="96">
        <f>'1.a'!E94/'1.a'!E93 -1</f>
        <v>2.5164385079910145E-2</v>
      </c>
      <c r="AG105" s="86">
        <f>'1.a'!F94/'1.a'!F93 -1</f>
        <v>-2.991793744758553E-3</v>
      </c>
      <c r="AH105" s="68">
        <f>'1.a'!Q94/'1.a'!Q93 -1</f>
        <v>-3.6774193548387095</v>
      </c>
    </row>
    <row r="106" spans="1:34" x14ac:dyDescent="0.25">
      <c r="A106" s="78">
        <v>39692</v>
      </c>
      <c r="B106" s="1">
        <f>'1.a'!R95</f>
        <v>35287274202.530273</v>
      </c>
      <c r="C106" s="1">
        <f>'1.a'!S95</f>
        <v>16535306429.6875</v>
      </c>
      <c r="D106" s="1">
        <f>'1.a'!T95</f>
        <v>0</v>
      </c>
      <c r="E106" s="1">
        <f>'1.a'!U95</f>
        <v>41982372265.056892</v>
      </c>
      <c r="F106" s="1">
        <f>'1.a'!V95</f>
        <v>6897233391.3723145</v>
      </c>
      <c r="G106" s="1">
        <f>'1.a'!W95</f>
        <v>100702186288.64697</v>
      </c>
      <c r="H106" s="84">
        <f>'1.a'!$B$1*'1.a'!B94</f>
        <v>38073592493.384766</v>
      </c>
      <c r="I106" s="84">
        <f>'1.a'!C$1*'1.a'!C94</f>
        <v>18855812952.59375</v>
      </c>
      <c r="J106" s="84">
        <f>'1.a'!D$1*'1.a'!D94</f>
        <v>0</v>
      </c>
      <c r="K106" s="84">
        <f>'1.a'!E$1*'1.a'!E94</f>
        <v>45627297674.359871</v>
      </c>
      <c r="L106" s="84">
        <f>'1.a'!F$1*'1.a'!F94</f>
        <v>8206359495.0545034</v>
      </c>
      <c r="M106" s="86">
        <f t="shared" si="28"/>
        <v>110763062615.39288</v>
      </c>
      <c r="N106" s="96">
        <f t="shared" si="37"/>
        <v>0.34373907324673081</v>
      </c>
      <c r="O106" s="86">
        <f t="shared" si="38"/>
        <v>0.17023556867570158</v>
      </c>
      <c r="P106" s="86">
        <f t="shared" si="29"/>
        <v>0</v>
      </c>
      <c r="Q106" s="86">
        <f t="shared" si="30"/>
        <v>0.41193604254870964</v>
      </c>
      <c r="R106" s="86">
        <f t="shared" si="31"/>
        <v>7.4089315528858044E-2</v>
      </c>
      <c r="S106" s="97">
        <f t="shared" si="39"/>
        <v>-2.5155663134103994E-2</v>
      </c>
      <c r="T106" s="97">
        <f t="shared" si="32"/>
        <v>-2.0950183825846701E-2</v>
      </c>
      <c r="U106" s="97">
        <f t="shared" si="33"/>
        <v>0</v>
      </c>
      <c r="V106" s="97">
        <f t="shared" si="33"/>
        <v>-3.2907409051692635E-2</v>
      </c>
      <c r="W106" s="97">
        <f t="shared" si="33"/>
        <v>-1.1819157693643063E-2</v>
      </c>
      <c r="X106" s="86">
        <f t="shared" si="34"/>
        <v>-9.0832413705286386E-2</v>
      </c>
      <c r="Y106" s="86">
        <f t="shared" si="35"/>
        <v>0.90916758629471361</v>
      </c>
      <c r="Z106" s="86">
        <f t="shared" si="40"/>
        <v>1.1126703946467214</v>
      </c>
      <c r="AA106" s="86">
        <f t="shared" si="36"/>
        <v>-5.475903614457831</v>
      </c>
      <c r="AB106" s="86">
        <f t="shared" si="41"/>
        <v>5.4759036144578817</v>
      </c>
      <c r="AC106" s="86">
        <f>'1.a'!B95/'1.a'!B94 -1</f>
        <v>-7.3182437179748927E-2</v>
      </c>
      <c r="AD106" s="86">
        <f>'1.a'!C95/'1.a'!C94 -1</f>
        <v>-0.12306584334180337</v>
      </c>
      <c r="AE106" s="86">
        <v>0</v>
      </c>
      <c r="AF106" s="96">
        <f>'1.a'!E95/'1.a'!E94 -1</f>
        <v>-7.988475309926657E-2</v>
      </c>
      <c r="AG106" s="86">
        <f>'1.a'!F95/'1.a'!F94 -1</f>
        <v>-0.15952580489206247</v>
      </c>
      <c r="AH106" s="68">
        <f>'1.a'!Q95/'1.a'!Q94 -1</f>
        <v>-6.475903614457831</v>
      </c>
    </row>
    <row r="107" spans="1:34" x14ac:dyDescent="0.25">
      <c r="A107" s="78">
        <v>39722</v>
      </c>
      <c r="B107" s="1">
        <f>'1.a'!R96</f>
        <v>28330487896.948242</v>
      </c>
      <c r="C107" s="1">
        <f>'1.a'!S96</f>
        <v>13267968312.101561</v>
      </c>
      <c r="D107" s="1">
        <f>'1.a'!T96</f>
        <v>0</v>
      </c>
      <c r="E107" s="1">
        <f>'1.a'!U96</f>
        <v>38417427986.846931</v>
      </c>
      <c r="F107" s="1">
        <f>'1.a'!V96</f>
        <v>4847512767.3721914</v>
      </c>
      <c r="G107" s="1">
        <f>'1.a'!W96</f>
        <v>84863396963.268921</v>
      </c>
      <c r="H107" s="84">
        <f>'1.a'!$B$1*'1.a'!B95</f>
        <v>35287274202.530273</v>
      </c>
      <c r="I107" s="84">
        <f>'1.a'!C$1*'1.a'!C95</f>
        <v>16535306429.6875</v>
      </c>
      <c r="J107" s="84">
        <f>'1.a'!D$1*'1.a'!D95</f>
        <v>0</v>
      </c>
      <c r="K107" s="84">
        <f>'1.a'!E$1*'1.a'!E95</f>
        <v>41982372265.056892</v>
      </c>
      <c r="L107" s="84">
        <f>'1.a'!F$1*'1.a'!F95</f>
        <v>6897233391.3723145</v>
      </c>
      <c r="M107" s="86">
        <f t="shared" si="28"/>
        <v>100702186288.64697</v>
      </c>
      <c r="N107" s="96">
        <f t="shared" si="37"/>
        <v>0.35041219563381526</v>
      </c>
      <c r="O107" s="86">
        <f t="shared" si="38"/>
        <v>0.16420007389205679</v>
      </c>
      <c r="P107" s="86">
        <f t="shared" si="29"/>
        <v>0</v>
      </c>
      <c r="Q107" s="86">
        <f t="shared" si="30"/>
        <v>0.41689633375705498</v>
      </c>
      <c r="R107" s="86">
        <f t="shared" si="31"/>
        <v>6.849139671707305E-2</v>
      </c>
      <c r="S107" s="97">
        <f t="shared" si="39"/>
        <v>-6.9082773293933225E-2</v>
      </c>
      <c r="T107" s="97">
        <f t="shared" si="32"/>
        <v>-3.2445552951756475E-2</v>
      </c>
      <c r="U107" s="97">
        <f t="shared" si="33"/>
        <v>0</v>
      </c>
      <c r="V107" s="97">
        <f t="shared" si="33"/>
        <v>-3.54008627776125E-2</v>
      </c>
      <c r="W107" s="97">
        <f t="shared" si="33"/>
        <v>-2.0354281267786191E-2</v>
      </c>
      <c r="X107" s="86">
        <f t="shared" si="34"/>
        <v>-0.15728347029108838</v>
      </c>
      <c r="Y107" s="86">
        <f t="shared" si="35"/>
        <v>0.84271652970891164</v>
      </c>
      <c r="Z107" s="86">
        <f t="shared" si="40"/>
        <v>0.93766573368653017</v>
      </c>
      <c r="AA107" s="86">
        <f t="shared" si="36"/>
        <v>1.8866886688668869</v>
      </c>
      <c r="AB107" s="86">
        <f t="shared" si="41"/>
        <v>10.331325301204915</v>
      </c>
      <c r="AC107" s="86">
        <f>'1.a'!B96/'1.a'!B95 -1</f>
        <v>-0.19714717168727058</v>
      </c>
      <c r="AD107" s="86">
        <f>'1.a'!C96/'1.a'!C95 -1</f>
        <v>-0.1975976757055895</v>
      </c>
      <c r="AE107" s="86">
        <v>0</v>
      </c>
      <c r="AF107" s="96">
        <f>'1.a'!E96/'1.a'!E95 -1</f>
        <v>-8.4915265285691488E-2</v>
      </c>
      <c r="AG107" s="86">
        <f>'1.a'!F96/'1.a'!F95 -1</f>
        <v>-0.29718011667752164</v>
      </c>
      <c r="AH107" s="68">
        <f>'1.a'!Q96/'1.a'!Q95 -1</f>
        <v>0.88668866886688691</v>
      </c>
    </row>
    <row r="108" spans="1:34" x14ac:dyDescent="0.25">
      <c r="A108" s="78">
        <v>39753</v>
      </c>
      <c r="B108" s="1">
        <f>'1.a'!R97</f>
        <v>31277703394.476563</v>
      </c>
      <c r="C108" s="1">
        <f>'1.a'!S97</f>
        <v>14548958135.181643</v>
      </c>
      <c r="D108" s="1">
        <f>'1.a'!T97</f>
        <v>0</v>
      </c>
      <c r="E108" s="1">
        <f>'1.a'!U97</f>
        <v>33922810343.688717</v>
      </c>
      <c r="F108" s="1">
        <f>'1.a'!V97</f>
        <v>4139314482.2361164</v>
      </c>
      <c r="G108" s="1">
        <f>'1.a'!W97</f>
        <v>83888786355.583038</v>
      </c>
      <c r="H108" s="84">
        <f>'1.a'!$B$1*'1.a'!B96</f>
        <v>28330487896.948242</v>
      </c>
      <c r="I108" s="84">
        <f>'1.a'!C$1*'1.a'!C96</f>
        <v>13267968312.101561</v>
      </c>
      <c r="J108" s="84">
        <f>'1.a'!D$1*'1.a'!D96</f>
        <v>0</v>
      </c>
      <c r="K108" s="84">
        <f>'1.a'!E$1*'1.a'!E96</f>
        <v>38417427986.846931</v>
      </c>
      <c r="L108" s="84">
        <f>'1.a'!F$1*'1.a'!F96</f>
        <v>4847512767.3721914</v>
      </c>
      <c r="M108" s="86">
        <f t="shared" si="28"/>
        <v>84863396963.268921</v>
      </c>
      <c r="N108" s="96">
        <f t="shared" si="37"/>
        <v>0.33383636421259938</v>
      </c>
      <c r="O108" s="86">
        <f t="shared" si="38"/>
        <v>0.15634500605537016</v>
      </c>
      <c r="P108" s="86">
        <f t="shared" si="29"/>
        <v>0</v>
      </c>
      <c r="Q108" s="86">
        <f t="shared" si="30"/>
        <v>0.45269726833436791</v>
      </c>
      <c r="R108" s="86">
        <f t="shared" si="31"/>
        <v>5.7121361397662655E-2</v>
      </c>
      <c r="S108" s="97">
        <f t="shared" si="39"/>
        <v>3.4728936184394717E-2</v>
      </c>
      <c r="T108" s="97">
        <f t="shared" si="32"/>
        <v>1.5094727160574627E-2</v>
      </c>
      <c r="U108" s="97">
        <f t="shared" si="33"/>
        <v>0</v>
      </c>
      <c r="V108" s="97">
        <f t="shared" si="33"/>
        <v>-5.2962971127629974E-2</v>
      </c>
      <c r="W108" s="97">
        <f t="shared" si="33"/>
        <v>-8.345155985714333E-3</v>
      </c>
      <c r="X108" s="86">
        <f t="shared" si="34"/>
        <v>-1.1484463768374965E-2</v>
      </c>
      <c r="Y108" s="86">
        <f t="shared" si="35"/>
        <v>0.98851553623162502</v>
      </c>
      <c r="Z108" s="86">
        <f t="shared" si="40"/>
        <v>0.92689714554116043</v>
      </c>
      <c r="AA108" s="86">
        <f t="shared" si="36"/>
        <v>0.45655976676384835</v>
      </c>
      <c r="AB108" s="86">
        <f t="shared" si="41"/>
        <v>4.7168674698795616</v>
      </c>
      <c r="AC108" s="86">
        <f>'1.a'!B97/'1.a'!B96 -1</f>
        <v>0.10402981792084831</v>
      </c>
      <c r="AD108" s="86">
        <f>'1.a'!C97/'1.a'!C96 -1</f>
        <v>9.6547549176139169E-2</v>
      </c>
      <c r="AE108" s="86">
        <v>0</v>
      </c>
      <c r="AF108" s="96">
        <f>'1.a'!E97/'1.a'!E96 -1</f>
        <v>-0.11699423617575455</v>
      </c>
      <c r="AG108" s="86">
        <f>'1.a'!F97/'1.a'!F96 -1</f>
        <v>-0.14609518718606396</v>
      </c>
      <c r="AH108" s="68">
        <f>'1.a'!Q97/'1.a'!Q96 -1</f>
        <v>-0.54344023323615165</v>
      </c>
    </row>
    <row r="109" spans="1:34" x14ac:dyDescent="0.25">
      <c r="A109" s="78">
        <v>39783</v>
      </c>
      <c r="B109" s="1">
        <f>'1.a'!R98</f>
        <v>30447957750.178711</v>
      </c>
      <c r="C109" s="1">
        <f>'1.a'!S98</f>
        <v>14996503773.036135</v>
      </c>
      <c r="D109" s="1">
        <f>'1.a'!T98</f>
        <v>0</v>
      </c>
      <c r="E109" s="1">
        <f>'1.a'!U98</f>
        <v>37747340019.298088</v>
      </c>
      <c r="F109" s="1">
        <f>'1.a'!V98</f>
        <v>4071497766.9934702</v>
      </c>
      <c r="G109" s="1">
        <f>'1.a'!W98</f>
        <v>87263299309.506409</v>
      </c>
      <c r="H109" s="84">
        <f>'1.a'!$B$1*'1.a'!B97</f>
        <v>31277703394.476563</v>
      </c>
      <c r="I109" s="84">
        <f>'1.a'!C$1*'1.a'!C97</f>
        <v>14548958135.181643</v>
      </c>
      <c r="J109" s="84">
        <f>'1.a'!D$1*'1.a'!D97</f>
        <v>0</v>
      </c>
      <c r="K109" s="84">
        <f>'1.a'!E$1*'1.a'!E97</f>
        <v>33922810343.688717</v>
      </c>
      <c r="L109" s="84">
        <f>'1.a'!F$1*'1.a'!F97</f>
        <v>4139314482.2361164</v>
      </c>
      <c r="M109" s="86">
        <f t="shared" si="28"/>
        <v>83888786355.583038</v>
      </c>
      <c r="N109" s="96">
        <f t="shared" si="37"/>
        <v>0.37284725114389428</v>
      </c>
      <c r="O109" s="86">
        <f t="shared" si="38"/>
        <v>0.17343150100553775</v>
      </c>
      <c r="P109" s="86">
        <f t="shared" si="29"/>
        <v>0</v>
      </c>
      <c r="Q109" s="86">
        <f t="shared" si="30"/>
        <v>0.4043783658986152</v>
      </c>
      <c r="R109" s="86">
        <f t="shared" si="31"/>
        <v>4.9342881951952723E-2</v>
      </c>
      <c r="S109" s="97">
        <f t="shared" si="39"/>
        <v>-9.891019769683769E-3</v>
      </c>
      <c r="T109" s="97">
        <f t="shared" si="32"/>
        <v>5.3349876341929727E-3</v>
      </c>
      <c r="U109" s="97">
        <f t="shared" si="33"/>
        <v>0</v>
      </c>
      <c r="V109" s="97">
        <f t="shared" si="33"/>
        <v>4.5590475697170924E-2</v>
      </c>
      <c r="W109" s="97">
        <f t="shared" si="33"/>
        <v>-8.0841216316073535E-4</v>
      </c>
      <c r="X109" s="86">
        <f t="shared" si="34"/>
        <v>4.0226031398519393E-2</v>
      </c>
      <c r="Y109" s="86">
        <f t="shared" si="35"/>
        <v>1.0402260313985194</v>
      </c>
      <c r="Z109" s="86">
        <f t="shared" si="40"/>
        <v>0.96418253922089714</v>
      </c>
      <c r="AA109" s="86">
        <f t="shared" si="36"/>
        <v>-0.2222222222222221</v>
      </c>
      <c r="AB109" s="86">
        <f t="shared" si="41"/>
        <v>-1.0481927710843464</v>
      </c>
      <c r="AC109" s="86">
        <f>'1.a'!B98/'1.a'!B97 -1</f>
        <v>-2.6528343012689914E-2</v>
      </c>
      <c r="AD109" s="86">
        <f>'1.a'!C98/'1.a'!C97 -1</f>
        <v>3.0761353060206886E-2</v>
      </c>
      <c r="AE109" s="86">
        <v>0</v>
      </c>
      <c r="AF109" s="96">
        <f>'1.a'!E98/'1.a'!E97 -1</f>
        <v>0.11274212356998659</v>
      </c>
      <c r="AG109" s="86">
        <f>'1.a'!F98/'1.a'!F97 -1</f>
        <v>-1.6383561948163483E-2</v>
      </c>
      <c r="AH109" s="68">
        <f>'1.a'!Q98/'1.a'!Q97 -1</f>
        <v>-1.2222222222222221</v>
      </c>
    </row>
    <row r="110" spans="1:34" x14ac:dyDescent="0.25">
      <c r="A110" s="78">
        <v>39814</v>
      </c>
      <c r="B110" s="1">
        <f>'1.a'!R99</f>
        <v>26425516652.222168</v>
      </c>
      <c r="C110" s="1">
        <f>'1.a'!S99</f>
        <v>13394857572.489258</v>
      </c>
      <c r="D110" s="1">
        <f>'1.a'!T99</f>
        <v>0</v>
      </c>
      <c r="E110" s="1">
        <f>'1.a'!U99</f>
        <v>33796534537.590824</v>
      </c>
      <c r="F110" s="1">
        <f>'1.a'!V99</f>
        <v>3556595118.3823237</v>
      </c>
      <c r="G110" s="1">
        <f>'1.a'!W99</f>
        <v>77173503880.68457</v>
      </c>
      <c r="H110" s="84">
        <f>'1.a'!$B$1*'1.a'!B98</f>
        <v>30447957750.178711</v>
      </c>
      <c r="I110" s="84">
        <f>'1.a'!C$1*'1.a'!C98</f>
        <v>14996503773.036135</v>
      </c>
      <c r="J110" s="84">
        <f>'1.a'!D$1*'1.a'!D98</f>
        <v>0</v>
      </c>
      <c r="K110" s="84">
        <f>'1.a'!E$1*'1.a'!E98</f>
        <v>37747340019.298088</v>
      </c>
      <c r="L110" s="84">
        <f>'1.a'!F$1*'1.a'!F98</f>
        <v>4071497766.9934702</v>
      </c>
      <c r="M110" s="86">
        <f t="shared" si="28"/>
        <v>87263299309.506409</v>
      </c>
      <c r="N110" s="96">
        <f t="shared" si="37"/>
        <v>0.34892054266921041</v>
      </c>
      <c r="O110" s="86">
        <f t="shared" si="38"/>
        <v>0.17185350418446102</v>
      </c>
      <c r="P110" s="86">
        <f t="shared" si="29"/>
        <v>0</v>
      </c>
      <c r="Q110" s="86">
        <f t="shared" si="30"/>
        <v>0.43256833420216462</v>
      </c>
      <c r="R110" s="86">
        <f t="shared" si="31"/>
        <v>4.6657618944163891E-2</v>
      </c>
      <c r="S110" s="97">
        <f t="shared" si="39"/>
        <v>-4.6095450547769298E-2</v>
      </c>
      <c r="T110" s="97">
        <f t="shared" si="32"/>
        <v>-1.8354178826841528E-2</v>
      </c>
      <c r="U110" s="97">
        <f t="shared" si="33"/>
        <v>0</v>
      </c>
      <c r="V110" s="97">
        <f t="shared" si="33"/>
        <v>-4.5274537095996152E-2</v>
      </c>
      <c r="W110" s="97">
        <f t="shared" si="33"/>
        <v>-5.9005636124859814E-3</v>
      </c>
      <c r="X110" s="86">
        <f t="shared" si="34"/>
        <v>-0.11562473008309296</v>
      </c>
      <c r="Y110" s="86">
        <f t="shared" si="35"/>
        <v>0.88437526991690707</v>
      </c>
      <c r="Z110" s="86">
        <f t="shared" si="40"/>
        <v>0.85269919337264977</v>
      </c>
      <c r="AA110" s="86">
        <f t="shared" si="36"/>
        <v>-4.666666666666667</v>
      </c>
      <c r="AB110" s="86">
        <f t="shared" si="41"/>
        <v>4.8915662650602831</v>
      </c>
      <c r="AC110" s="86">
        <f>'1.a'!B99/'1.a'!B98 -1</f>
        <v>-0.13210873224930608</v>
      </c>
      <c r="AD110" s="86">
        <f>'1.a'!C99/'1.a'!C98 -1</f>
        <v>-0.10680130681036826</v>
      </c>
      <c r="AE110" s="86">
        <v>0</v>
      </c>
      <c r="AF110" s="96">
        <f>'1.a'!E99/'1.a'!E98 -1</f>
        <v>-0.10466447383279032</v>
      </c>
      <c r="AG110" s="86">
        <f>'1.a'!F99/'1.a'!F98 -1</f>
        <v>-0.12646516787638273</v>
      </c>
      <c r="AH110" s="68">
        <f>'1.a'!Q99/'1.a'!Q98 -1</f>
        <v>-5.666666666666667</v>
      </c>
    </row>
    <row r="111" spans="1:34" x14ac:dyDescent="0.25">
      <c r="A111" s="78">
        <v>39845</v>
      </c>
      <c r="B111" s="1">
        <f>'1.a'!R100</f>
        <v>23640280541.34082</v>
      </c>
      <c r="C111" s="1">
        <f>'1.a'!S100</f>
        <v>10957566444.494143</v>
      </c>
      <c r="D111" s="1">
        <f>'1.a'!T100</f>
        <v>0</v>
      </c>
      <c r="E111" s="1">
        <f>'1.a'!U100</f>
        <v>28754177488.079594</v>
      </c>
      <c r="F111" s="1">
        <f>'1.a'!V100</f>
        <v>2403667184.3913574</v>
      </c>
      <c r="G111" s="1">
        <f>'1.a'!W100</f>
        <v>65755691658.305908</v>
      </c>
      <c r="H111" s="84">
        <f>'1.a'!$B$1*'1.a'!B99</f>
        <v>26425516652.222168</v>
      </c>
      <c r="I111" s="84">
        <f>'1.a'!C$1*'1.a'!C99</f>
        <v>13394857572.489258</v>
      </c>
      <c r="J111" s="84">
        <f>'1.a'!D$1*'1.a'!D99</f>
        <v>0</v>
      </c>
      <c r="K111" s="84">
        <f>'1.a'!E$1*'1.a'!E99</f>
        <v>33796534537.590824</v>
      </c>
      <c r="L111" s="84">
        <f>'1.a'!F$1*'1.a'!F99</f>
        <v>3556595118.3823237</v>
      </c>
      <c r="M111" s="86">
        <f t="shared" si="28"/>
        <v>77173503880.68457</v>
      </c>
      <c r="N111" s="96">
        <f t="shared" si="37"/>
        <v>0.34241696078848249</v>
      </c>
      <c r="O111" s="86">
        <f t="shared" si="38"/>
        <v>0.17356808877304067</v>
      </c>
      <c r="P111" s="86">
        <f t="shared" si="29"/>
        <v>0</v>
      </c>
      <c r="Q111" s="86">
        <f t="shared" si="30"/>
        <v>0.43792924822802576</v>
      </c>
      <c r="R111" s="86">
        <f t="shared" si="31"/>
        <v>4.6085702210451128E-2</v>
      </c>
      <c r="S111" s="97">
        <f t="shared" si="39"/>
        <v>-3.6090574754614108E-2</v>
      </c>
      <c r="T111" s="97">
        <f t="shared" si="32"/>
        <v>-3.1581967973921862E-2</v>
      </c>
      <c r="U111" s="97">
        <f t="shared" si="33"/>
        <v>0</v>
      </c>
      <c r="V111" s="97">
        <f t="shared" si="33"/>
        <v>-6.5337930713979905E-2</v>
      </c>
      <c r="W111" s="97">
        <f t="shared" si="33"/>
        <v>-1.4939427083335111E-2</v>
      </c>
      <c r="X111" s="86">
        <f t="shared" si="34"/>
        <v>-0.147949900525851</v>
      </c>
      <c r="Y111" s="86">
        <f t="shared" si="35"/>
        <v>0.852050099474149</v>
      </c>
      <c r="Z111" s="86">
        <f t="shared" si="40"/>
        <v>0.72654243253469286</v>
      </c>
      <c r="AA111" s="86">
        <f t="shared" si="36"/>
        <v>1.2426108374384237</v>
      </c>
      <c r="AB111" s="86">
        <f t="shared" si="41"/>
        <v>6.0783132530121007</v>
      </c>
      <c r="AC111" s="86">
        <f>'1.a'!B100/'1.a'!B99 -1</f>
        <v>-0.10539949502357726</v>
      </c>
      <c r="AD111" s="86">
        <f>'1.a'!C100/'1.a'!C99 -1</f>
        <v>-0.18195722610749465</v>
      </c>
      <c r="AE111" s="86">
        <v>0</v>
      </c>
      <c r="AF111" s="96">
        <f>'1.a'!E100/'1.a'!E99 -1</f>
        <v>-0.14919745821580532</v>
      </c>
      <c r="AG111" s="86">
        <f>'1.a'!F100/'1.a'!F99 -1</f>
        <v>-0.32416620267852203</v>
      </c>
      <c r="AH111" s="68">
        <f>'1.a'!Q100/'1.a'!Q99 -1</f>
        <v>0.24261083743842371</v>
      </c>
    </row>
    <row r="112" spans="1:34" x14ac:dyDescent="0.25">
      <c r="A112" s="78">
        <v>39873</v>
      </c>
      <c r="B112" s="1">
        <f>'1.a'!R101</f>
        <v>24690150337.064941</v>
      </c>
      <c r="C112" s="1">
        <f>'1.a'!S101</f>
        <v>11826201916.217772</v>
      </c>
      <c r="D112" s="1">
        <f>'1.a'!T101</f>
        <v>0</v>
      </c>
      <c r="E112" s="1">
        <f>'1.a'!U101</f>
        <v>30525567225.271729</v>
      </c>
      <c r="F112" s="1">
        <f>'1.a'!V101</f>
        <v>2799207425.7302856</v>
      </c>
      <c r="G112" s="1">
        <f>'1.a'!W101</f>
        <v>69841126904.284729</v>
      </c>
      <c r="H112" s="84">
        <f>'1.a'!$B$1*'1.a'!B100</f>
        <v>23640280541.34082</v>
      </c>
      <c r="I112" s="84">
        <f>'1.a'!C$1*'1.a'!C100</f>
        <v>10957566444.494143</v>
      </c>
      <c r="J112" s="84">
        <f>'1.a'!D$1*'1.a'!D100</f>
        <v>0</v>
      </c>
      <c r="K112" s="84">
        <f>'1.a'!E$1*'1.a'!E100</f>
        <v>28754177488.079594</v>
      </c>
      <c r="L112" s="84">
        <f>'1.a'!F$1*'1.a'!F100</f>
        <v>2403667184.3913574</v>
      </c>
      <c r="M112" s="86">
        <f t="shared" si="28"/>
        <v>65755691658.305908</v>
      </c>
      <c r="N112" s="96">
        <f t="shared" si="37"/>
        <v>0.35951687139397165</v>
      </c>
      <c r="O112" s="86">
        <f t="shared" si="38"/>
        <v>0.16664057769225885</v>
      </c>
      <c r="P112" s="86">
        <f t="shared" si="29"/>
        <v>0</v>
      </c>
      <c r="Q112" s="86">
        <f t="shared" si="30"/>
        <v>0.4372880394521334</v>
      </c>
      <c r="R112" s="86">
        <f t="shared" si="31"/>
        <v>3.6554511461636172E-2</v>
      </c>
      <c r="S112" s="97">
        <f t="shared" si="39"/>
        <v>1.5966219337782701E-2</v>
      </c>
      <c r="T112" s="97">
        <f t="shared" si="32"/>
        <v>1.3210042352492051E-2</v>
      </c>
      <c r="U112" s="97">
        <f t="shared" si="33"/>
        <v>0</v>
      </c>
      <c r="V112" s="97">
        <f t="shared" si="33"/>
        <v>2.6938956803876608E-2</v>
      </c>
      <c r="W112" s="97">
        <f t="shared" si="33"/>
        <v>6.0153004456910113E-3</v>
      </c>
      <c r="X112" s="86">
        <f t="shared" si="34"/>
        <v>6.2130518939842373E-2</v>
      </c>
      <c r="Y112" s="86">
        <f t="shared" si="35"/>
        <v>1.0621305189398424</v>
      </c>
      <c r="Z112" s="86">
        <f t="shared" si="40"/>
        <v>0.77168289089988884</v>
      </c>
      <c r="AA112" s="86">
        <f t="shared" si="36"/>
        <v>-0.88899900891972239</v>
      </c>
      <c r="AB112" s="86">
        <f t="shared" si="41"/>
        <v>-5.4036144578313712</v>
      </c>
      <c r="AC112" s="86">
        <f>'1.a'!B101/'1.a'!B100 -1</f>
        <v>4.441020883352742E-2</v>
      </c>
      <c r="AD112" s="86">
        <f>'1.a'!C101/'1.a'!C100 -1</f>
        <v>7.9272662969805063E-2</v>
      </c>
      <c r="AE112" s="86">
        <v>0</v>
      </c>
      <c r="AF112" s="96">
        <f>'1.a'!E101/'1.a'!E100 -1</f>
        <v>6.1604604684883935E-2</v>
      </c>
      <c r="AG112" s="86">
        <f>'1.a'!F101/'1.a'!F100 -1</f>
        <v>0.16455699187784378</v>
      </c>
      <c r="AH112" s="68">
        <f>'1.a'!Q101/'1.a'!Q100 -1</f>
        <v>-1.8889990089197224</v>
      </c>
    </row>
    <row r="113" spans="1:34" x14ac:dyDescent="0.25">
      <c r="A113" s="78">
        <v>39904</v>
      </c>
      <c r="B113" s="1">
        <f>'1.a'!R102</f>
        <v>27984581639.310059</v>
      </c>
      <c r="C113" s="1">
        <f>'1.a'!S102</f>
        <v>14085515451.895508</v>
      </c>
      <c r="D113" s="1">
        <f>'1.a'!T102</f>
        <v>0</v>
      </c>
      <c r="E113" s="1">
        <f>'1.a'!U102</f>
        <v>34687501855.284668</v>
      </c>
      <c r="F113" s="1">
        <f>'1.a'!V102</f>
        <v>4421934150.0004892</v>
      </c>
      <c r="G113" s="1">
        <f>'1.a'!W102</f>
        <v>81179533096.490723</v>
      </c>
      <c r="H113" s="84">
        <f>'1.a'!$B$1*'1.a'!B101</f>
        <v>24690150337.064941</v>
      </c>
      <c r="I113" s="84">
        <f>'1.a'!C$1*'1.a'!C101</f>
        <v>11826201916.217772</v>
      </c>
      <c r="J113" s="84">
        <f>'1.a'!D$1*'1.a'!D101</f>
        <v>0</v>
      </c>
      <c r="K113" s="84">
        <f>'1.a'!E$1*'1.a'!E101</f>
        <v>30525567225.271729</v>
      </c>
      <c r="L113" s="84">
        <f>'1.a'!F$1*'1.a'!F101</f>
        <v>2799207425.7302856</v>
      </c>
      <c r="M113" s="86">
        <f t="shared" si="28"/>
        <v>69841126904.284729</v>
      </c>
      <c r="N113" s="96">
        <f t="shared" si="37"/>
        <v>0.35351878515508617</v>
      </c>
      <c r="O113" s="86">
        <f t="shared" si="38"/>
        <v>0.16933005580544602</v>
      </c>
      <c r="P113" s="86">
        <f t="shared" si="29"/>
        <v>0</v>
      </c>
      <c r="Q113" s="86">
        <f t="shared" si="30"/>
        <v>0.43707151614415024</v>
      </c>
      <c r="R113" s="86">
        <f t="shared" si="31"/>
        <v>4.0079642895317534E-2</v>
      </c>
      <c r="S113" s="97">
        <f t="shared" si="39"/>
        <v>4.717036291181325E-2</v>
      </c>
      <c r="T113" s="97">
        <f t="shared" si="32"/>
        <v>3.2349328194175055E-2</v>
      </c>
      <c r="U113" s="97">
        <f t="shared" si="33"/>
        <v>0</v>
      </c>
      <c r="V113" s="97">
        <f t="shared" si="33"/>
        <v>5.9591458707657342E-2</v>
      </c>
      <c r="W113" s="97">
        <f t="shared" si="33"/>
        <v>2.3234543831088288E-2</v>
      </c>
      <c r="X113" s="86">
        <f t="shared" si="34"/>
        <v>0.16234569364473392</v>
      </c>
      <c r="Y113" s="86">
        <f t="shared" si="35"/>
        <v>1.1623456936447338</v>
      </c>
      <c r="Z113" s="86">
        <f t="shared" si="40"/>
        <v>0.89696228509680476</v>
      </c>
      <c r="AA113" s="86">
        <f t="shared" si="36"/>
        <v>1.1360089186176143</v>
      </c>
      <c r="AB113" s="86">
        <f t="shared" si="41"/>
        <v>-6.1385542168675222</v>
      </c>
      <c r="AC113" s="86">
        <f>'1.a'!B102/'1.a'!B101 -1</f>
        <v>0.13343099403082626</v>
      </c>
      <c r="AD113" s="86">
        <f>'1.a'!C102/'1.a'!C101 -1</f>
        <v>0.19104303745900397</v>
      </c>
      <c r="AE113" s="86">
        <v>0</v>
      </c>
      <c r="AF113" s="96">
        <f>'1.a'!E102/'1.a'!E101 -1</f>
        <v>0.13634258126307075</v>
      </c>
      <c r="AG113" s="86">
        <f>'1.a'!F102/'1.a'!F101 -1</f>
        <v>0.57970935249532274</v>
      </c>
      <c r="AH113" s="68">
        <f>'1.a'!Q102/'1.a'!Q101 -1</f>
        <v>0.13600891861761433</v>
      </c>
    </row>
    <row r="114" spans="1:34" x14ac:dyDescent="0.25">
      <c r="A114" s="78">
        <v>39934</v>
      </c>
      <c r="B114" s="1">
        <f>'1.a'!R103</f>
        <v>25042903842.533203</v>
      </c>
      <c r="C114" s="1">
        <f>'1.a'!S103</f>
        <v>13278620865.282228</v>
      </c>
      <c r="D114" s="1">
        <f>'1.a'!T103</f>
        <v>0</v>
      </c>
      <c r="E114" s="1">
        <f>'1.a'!U103</f>
        <v>37365073733.135735</v>
      </c>
      <c r="F114" s="1">
        <f>'1.a'!V103</f>
        <v>4462279145.0224314</v>
      </c>
      <c r="G114" s="1">
        <f>'1.a'!W103</f>
        <v>80148877585.973602</v>
      </c>
      <c r="H114" s="84">
        <f>'1.a'!$B$1*'1.a'!B102</f>
        <v>27984581639.310059</v>
      </c>
      <c r="I114" s="84">
        <f>'1.a'!C$1*'1.a'!C102</f>
        <v>14085515451.895508</v>
      </c>
      <c r="J114" s="84">
        <f>'1.a'!D$1*'1.a'!D102</f>
        <v>0</v>
      </c>
      <c r="K114" s="84">
        <f>'1.a'!E$1*'1.a'!E102</f>
        <v>34687501855.284668</v>
      </c>
      <c r="L114" s="84">
        <f>'1.a'!F$1*'1.a'!F102</f>
        <v>4421934150.0004892</v>
      </c>
      <c r="M114" s="86">
        <f t="shared" si="28"/>
        <v>81179533096.490723</v>
      </c>
      <c r="N114" s="96">
        <f t="shared" si="37"/>
        <v>0.34472459463455318</v>
      </c>
      <c r="O114" s="86">
        <f t="shared" si="38"/>
        <v>0.17351067337568124</v>
      </c>
      <c r="P114" s="86">
        <f t="shared" si="29"/>
        <v>0</v>
      </c>
      <c r="Q114" s="86">
        <f t="shared" si="30"/>
        <v>0.42729368514665872</v>
      </c>
      <c r="R114" s="86">
        <f t="shared" si="31"/>
        <v>5.447104684310685E-2</v>
      </c>
      <c r="S114" s="97">
        <f t="shared" si="39"/>
        <v>-3.6236692729931706E-2</v>
      </c>
      <c r="T114" s="97">
        <f t="shared" si="32"/>
        <v>-9.9396307891324968E-3</v>
      </c>
      <c r="U114" s="97">
        <f t="shared" si="33"/>
        <v>0</v>
      </c>
      <c r="V114" s="97">
        <f t="shared" si="33"/>
        <v>3.2983336756427034E-2</v>
      </c>
      <c r="W114" s="97">
        <f t="shared" si="33"/>
        <v>4.9698481234165207E-4</v>
      </c>
      <c r="X114" s="86">
        <f t="shared" si="34"/>
        <v>-1.2696001950295514E-2</v>
      </c>
      <c r="Y114" s="86">
        <f t="shared" si="35"/>
        <v>0.98730399804970448</v>
      </c>
      <c r="Z114" s="86">
        <f t="shared" si="40"/>
        <v>0.88557445017587422</v>
      </c>
      <c r="AA114" s="86">
        <f t="shared" si="36"/>
        <v>0.51128557409224729</v>
      </c>
      <c r="AB114" s="86">
        <f t="shared" si="41"/>
        <v>-3.1385542168674965</v>
      </c>
      <c r="AC114" s="86">
        <f>'1.a'!B103/'1.a'!B102 -1</f>
        <v>-0.1051178050360656</v>
      </c>
      <c r="AD114" s="86">
        <f>'1.a'!C103/'1.a'!C102 -1</f>
        <v>-5.7285414180898497E-2</v>
      </c>
      <c r="AE114" s="86">
        <v>0</v>
      </c>
      <c r="AF114" s="96">
        <f>'1.a'!E103/'1.a'!E102 -1</f>
        <v>7.7191257214827003E-2</v>
      </c>
      <c r="AG114" s="86">
        <f>'1.a'!F103/'1.a'!F102 -1</f>
        <v>9.1238344247930314E-3</v>
      </c>
      <c r="AH114" s="68">
        <f>'1.a'!Q103/'1.a'!Q102 -1</f>
        <v>-0.48871442590775271</v>
      </c>
    </row>
    <row r="115" spans="1:34" x14ac:dyDescent="0.25">
      <c r="A115" s="78">
        <v>39965</v>
      </c>
      <c r="B115" s="1">
        <f>'1.a'!R104</f>
        <v>26297775690.947754</v>
      </c>
      <c r="C115" s="1">
        <f>'1.a'!S104</f>
        <v>13532907249.647459</v>
      </c>
      <c r="D115" s="1">
        <f>'1.a'!T104</f>
        <v>0</v>
      </c>
      <c r="E115" s="1">
        <f>'1.a'!U104</f>
        <v>37174262803.304451</v>
      </c>
      <c r="F115" s="1">
        <f>'1.a'!V104</f>
        <v>4775694588.4794626</v>
      </c>
      <c r="G115" s="1">
        <f>'1.a'!W104</f>
        <v>81780640332.37912</v>
      </c>
      <c r="H115" s="84">
        <f>'1.a'!$B$1*'1.a'!B103</f>
        <v>25042903842.533203</v>
      </c>
      <c r="I115" s="84">
        <f>'1.a'!C$1*'1.a'!C103</f>
        <v>13278620865.282228</v>
      </c>
      <c r="J115" s="84">
        <f>'1.a'!D$1*'1.a'!D103</f>
        <v>0</v>
      </c>
      <c r="K115" s="84">
        <f>'1.a'!E$1*'1.a'!E103</f>
        <v>37365073733.135735</v>
      </c>
      <c r="L115" s="84">
        <f>'1.a'!F$1*'1.a'!F103</f>
        <v>4462279145.0224314</v>
      </c>
      <c r="M115" s="86">
        <f t="shared" si="28"/>
        <v>80148877585.973602</v>
      </c>
      <c r="N115" s="96">
        <f t="shared" si="37"/>
        <v>0.31245482902328026</v>
      </c>
      <c r="O115" s="86">
        <f t="shared" si="38"/>
        <v>0.1656744456719135</v>
      </c>
      <c r="P115" s="86">
        <f t="shared" si="29"/>
        <v>0</v>
      </c>
      <c r="Q115" s="86">
        <f t="shared" si="30"/>
        <v>0.46619584526377428</v>
      </c>
      <c r="R115" s="86">
        <f t="shared" si="31"/>
        <v>5.567488004103191E-2</v>
      </c>
      <c r="S115" s="97">
        <f t="shared" si="39"/>
        <v>1.565676134476722E-2</v>
      </c>
      <c r="T115" s="97">
        <f t="shared" si="32"/>
        <v>3.1726755511013089E-3</v>
      </c>
      <c r="U115" s="97">
        <f t="shared" si="33"/>
        <v>0</v>
      </c>
      <c r="V115" s="97">
        <f t="shared" si="33"/>
        <v>-2.3807062004905727E-3</v>
      </c>
      <c r="W115" s="97">
        <f t="shared" si="33"/>
        <v>3.91041587726339E-3</v>
      </c>
      <c r="X115" s="86">
        <f t="shared" si="34"/>
        <v>2.0359146572641349E-2</v>
      </c>
      <c r="Y115" s="86">
        <f t="shared" si="35"/>
        <v>1.0203591465726414</v>
      </c>
      <c r="Z115" s="86">
        <f t="shared" si="40"/>
        <v>0.90360399020799109</v>
      </c>
      <c r="AA115" s="86">
        <f t="shared" si="36"/>
        <v>8.4452975047984657E-2</v>
      </c>
      <c r="AB115" s="86">
        <f t="shared" si="41"/>
        <v>-0.26506024096385772</v>
      </c>
      <c r="AC115" s="86">
        <f>'1.a'!B104/'1.a'!B103 -1</f>
        <v>5.0108879397734229E-2</v>
      </c>
      <c r="AD115" s="86">
        <f>'1.a'!C104/'1.a'!C103 -1</f>
        <v>1.9150059855242763E-2</v>
      </c>
      <c r="AE115" s="86">
        <v>0</v>
      </c>
      <c r="AF115" s="96">
        <f>'1.a'!E104/'1.a'!E103 -1</f>
        <v>-5.1066654168562264E-3</v>
      </c>
      <c r="AG115" s="86">
        <f>'1.a'!F104/'1.a'!F103 -1</f>
        <v>7.0236628698282733E-2</v>
      </c>
      <c r="AH115" s="68">
        <f>'1.a'!Q104/'1.a'!Q103 -1</f>
        <v>-0.91554702495201534</v>
      </c>
    </row>
    <row r="116" spans="1:34" x14ac:dyDescent="0.25">
      <c r="A116" s="78">
        <v>39995</v>
      </c>
      <c r="B116" s="1">
        <f>'1.a'!R105</f>
        <v>27025238931.117188</v>
      </c>
      <c r="C116" s="1">
        <f>'1.a'!S105</f>
        <v>15195287758.820311</v>
      </c>
      <c r="D116" s="1">
        <f>'1.a'!T105</f>
        <v>0</v>
      </c>
      <c r="E116" s="1">
        <f>'1.a'!U105</f>
        <v>38970028045.094963</v>
      </c>
      <c r="F116" s="1">
        <f>'1.a'!V105</f>
        <v>5515551864.4714966</v>
      </c>
      <c r="G116" s="1">
        <f>'1.a'!W105</f>
        <v>86706106599.503967</v>
      </c>
      <c r="H116" s="84">
        <f>'1.a'!$B$1*'1.a'!B104</f>
        <v>26297775690.947754</v>
      </c>
      <c r="I116" s="84">
        <f>'1.a'!C$1*'1.a'!C104</f>
        <v>13532907249.647459</v>
      </c>
      <c r="J116" s="84">
        <f>'1.a'!D$1*'1.a'!D104</f>
        <v>0</v>
      </c>
      <c r="K116" s="84">
        <f>'1.a'!E$1*'1.a'!E104</f>
        <v>37174262803.304451</v>
      </c>
      <c r="L116" s="84">
        <f>'1.a'!F$1*'1.a'!F104</f>
        <v>4775694588.4794626</v>
      </c>
      <c r="M116" s="86">
        <f t="shared" si="28"/>
        <v>81780640332.37912</v>
      </c>
      <c r="N116" s="96">
        <f t="shared" si="37"/>
        <v>0.32156480536305815</v>
      </c>
      <c r="O116" s="86">
        <f t="shared" si="38"/>
        <v>0.16547812776527532</v>
      </c>
      <c r="P116" s="86">
        <f t="shared" si="29"/>
        <v>0</v>
      </c>
      <c r="Q116" s="86">
        <f t="shared" si="30"/>
        <v>0.45456067172154652</v>
      </c>
      <c r="R116" s="86">
        <f t="shared" si="31"/>
        <v>5.8396395150120128E-2</v>
      </c>
      <c r="S116" s="97">
        <f t="shared" si="39"/>
        <v>8.8952989021952051E-3</v>
      </c>
      <c r="T116" s="97">
        <f t="shared" si="32"/>
        <v>2.0327310992142866E-2</v>
      </c>
      <c r="U116" s="97">
        <f t="shared" si="33"/>
        <v>0</v>
      </c>
      <c r="V116" s="97">
        <f t="shared" si="33"/>
        <v>2.1958317206762269E-2</v>
      </c>
      <c r="W116" s="97">
        <f t="shared" si="33"/>
        <v>9.0468511005177867E-3</v>
      </c>
      <c r="X116" s="86">
        <f t="shared" si="34"/>
        <v>6.0227778201618121E-2</v>
      </c>
      <c r="Y116" s="86">
        <f t="shared" si="35"/>
        <v>1.0602277782016181</v>
      </c>
      <c r="Z116" s="86">
        <f t="shared" si="40"/>
        <v>0.95802605091233506</v>
      </c>
      <c r="AA116" s="86">
        <f t="shared" si="36"/>
        <v>17.568181818181817</v>
      </c>
      <c r="AB116" s="86">
        <f t="shared" si="41"/>
        <v>-4.6566265060241365</v>
      </c>
      <c r="AC116" s="86">
        <f>'1.a'!B105/'1.a'!B104 -1</f>
        <v>2.7662538791059843E-2</v>
      </c>
      <c r="AD116" s="86">
        <f>'1.a'!C105/'1.a'!C104 -1</f>
        <v>0.1228398657070644</v>
      </c>
      <c r="AE116" s="86">
        <v>0</v>
      </c>
      <c r="AF116" s="96">
        <f>'1.a'!E105/'1.a'!E104 -1</f>
        <v>4.8306680654091938E-2</v>
      </c>
      <c r="AG116" s="86">
        <f>'1.a'!F105/'1.a'!F104 -1</f>
        <v>0.15492139672767413</v>
      </c>
      <c r="AH116" s="68">
        <f>'1.a'!Q105/'1.a'!Q104 -1</f>
        <v>16.568181818181817</v>
      </c>
    </row>
    <row r="117" spans="1:34" x14ac:dyDescent="0.25">
      <c r="A117" s="78">
        <v>40026</v>
      </c>
      <c r="B117" s="1">
        <f>'1.a'!R106</f>
        <v>27998899208.288086</v>
      </c>
      <c r="C117" s="1">
        <f>'1.a'!S106</f>
        <v>15399946490.995115</v>
      </c>
      <c r="D117" s="1">
        <f>'1.a'!T106</f>
        <v>0</v>
      </c>
      <c r="E117" s="1">
        <f>'1.a'!U106</f>
        <v>42468521258.901855</v>
      </c>
      <c r="F117" s="1">
        <f>'1.a'!V106</f>
        <v>5862359657.5071421</v>
      </c>
      <c r="G117" s="1">
        <f>'1.a'!W106</f>
        <v>91729726615.6922</v>
      </c>
      <c r="H117" s="84">
        <f>'1.a'!$B$1*'1.a'!B105</f>
        <v>27025238931.117188</v>
      </c>
      <c r="I117" s="84">
        <f>'1.a'!C$1*'1.a'!C105</f>
        <v>15195287758.820311</v>
      </c>
      <c r="J117" s="84">
        <f>'1.a'!D$1*'1.a'!D105</f>
        <v>0</v>
      </c>
      <c r="K117" s="84">
        <f>'1.a'!E$1*'1.a'!E105</f>
        <v>38970028045.094963</v>
      </c>
      <c r="L117" s="84">
        <f>'1.a'!F$1*'1.a'!F105</f>
        <v>5515551864.4714966</v>
      </c>
      <c r="M117" s="86">
        <f t="shared" si="28"/>
        <v>86706106599.503967</v>
      </c>
      <c r="N117" s="96">
        <f t="shared" si="37"/>
        <v>0.31168783827357088</v>
      </c>
      <c r="O117" s="86">
        <f t="shared" si="38"/>
        <v>0.17525049105257876</v>
      </c>
      <c r="P117" s="86">
        <f t="shared" si="29"/>
        <v>0</v>
      </c>
      <c r="Q117" s="86">
        <f t="shared" si="30"/>
        <v>0.44944963594199611</v>
      </c>
      <c r="R117" s="86">
        <f t="shared" si="31"/>
        <v>6.3612034731854172E-2</v>
      </c>
      <c r="S117" s="97">
        <f t="shared" si="39"/>
        <v>1.1229431413271075E-2</v>
      </c>
      <c r="T117" s="97">
        <f t="shared" si="32"/>
        <v>2.3603727603653682E-3</v>
      </c>
      <c r="U117" s="97">
        <f t="shared" si="33"/>
        <v>0</v>
      </c>
      <c r="V117" s="97">
        <f t="shared" si="33"/>
        <v>4.0348867582838788E-2</v>
      </c>
      <c r="W117" s="97">
        <f t="shared" si="33"/>
        <v>3.9998081638880773E-3</v>
      </c>
      <c r="X117" s="86">
        <f t="shared" si="34"/>
        <v>5.7938479920363307E-2</v>
      </c>
      <c r="Y117" s="86">
        <f t="shared" si="35"/>
        <v>1.0579384799203633</v>
      </c>
      <c r="Z117" s="86">
        <f t="shared" si="40"/>
        <v>1.0135326240263043</v>
      </c>
      <c r="AA117" s="86">
        <f t="shared" si="36"/>
        <v>0.43208279430789143</v>
      </c>
      <c r="AB117" s="86">
        <f t="shared" si="41"/>
        <v>-2.0120481927711023</v>
      </c>
      <c r="AC117" s="86">
        <f>'1.a'!B106/'1.a'!B105 -1</f>
        <v>3.6027813839226264E-2</v>
      </c>
      <c r="AD117" s="86">
        <f>'1.a'!C106/'1.a'!C105 -1</f>
        <v>1.3468565743745664E-2</v>
      </c>
      <c r="AE117" s="86">
        <v>0</v>
      </c>
      <c r="AF117" s="96">
        <f>'1.a'!E106/'1.a'!E105 -1</f>
        <v>8.9773946525225412E-2</v>
      </c>
      <c r="AG117" s="86">
        <f>'1.a'!F106/'1.a'!F105 -1</f>
        <v>6.2878167327119705E-2</v>
      </c>
      <c r="AH117" s="68">
        <f>'1.a'!Q106/'1.a'!Q105 -1</f>
        <v>-0.56791720569210857</v>
      </c>
    </row>
    <row r="118" spans="1:34" x14ac:dyDescent="0.25">
      <c r="A118" s="78">
        <v>40057</v>
      </c>
      <c r="B118" s="1">
        <f>'1.a'!R107</f>
        <v>30849960282.424809</v>
      </c>
      <c r="C118" s="1">
        <f>'1.a'!S107</f>
        <v>16895722578.287107</v>
      </c>
      <c r="D118" s="1">
        <f>'1.a'!T107</f>
        <v>0</v>
      </c>
      <c r="E118" s="1">
        <f>'1.a'!U107</f>
        <v>43889175371.540771</v>
      </c>
      <c r="F118" s="1">
        <f>'1.a'!V107</f>
        <v>5723638051.9429321</v>
      </c>
      <c r="G118" s="1">
        <f>'1.a'!W107</f>
        <v>97358496284.195618</v>
      </c>
      <c r="H118" s="84">
        <f>'1.a'!$B$1*'1.a'!B106</f>
        <v>27998899208.288086</v>
      </c>
      <c r="I118" s="84">
        <f>'1.a'!C$1*'1.a'!C106</f>
        <v>15399946490.995115</v>
      </c>
      <c r="J118" s="84">
        <f>'1.a'!D$1*'1.a'!D106</f>
        <v>0</v>
      </c>
      <c r="K118" s="84">
        <f>'1.a'!E$1*'1.a'!E106</f>
        <v>42468521258.901855</v>
      </c>
      <c r="L118" s="84">
        <f>'1.a'!F$1*'1.a'!F106</f>
        <v>5862359657.5071421</v>
      </c>
      <c r="M118" s="86">
        <f t="shared" si="28"/>
        <v>91729726615.6922</v>
      </c>
      <c r="N118" s="96">
        <f t="shared" si="37"/>
        <v>0.30523255918543546</v>
      </c>
      <c r="O118" s="86">
        <f t="shared" si="38"/>
        <v>0.16788392442849215</v>
      </c>
      <c r="P118" s="86">
        <f t="shared" si="29"/>
        <v>0</v>
      </c>
      <c r="Q118" s="86">
        <f t="shared" si="30"/>
        <v>0.46297446668326564</v>
      </c>
      <c r="R118" s="86">
        <f t="shared" si="31"/>
        <v>6.3909049702806683E-2</v>
      </c>
      <c r="S118" s="97">
        <f t="shared" si="39"/>
        <v>3.1081102924043723E-2</v>
      </c>
      <c r="T118" s="97">
        <f t="shared" si="32"/>
        <v>1.6306339749148562E-2</v>
      </c>
      <c r="U118" s="97">
        <f t="shared" si="33"/>
        <v>0</v>
      </c>
      <c r="V118" s="97">
        <f t="shared" si="33"/>
        <v>1.5487390675335158E-2</v>
      </c>
      <c r="W118" s="97">
        <f t="shared" si="33"/>
        <v>-1.5122862640307806E-3</v>
      </c>
      <c r="X118" s="86">
        <f t="shared" si="34"/>
        <v>6.1362547084496656E-2</v>
      </c>
      <c r="Y118" s="86">
        <f t="shared" si="35"/>
        <v>1.0613625470844967</v>
      </c>
      <c r="Z118" s="86">
        <f t="shared" si="40"/>
        <v>1.0757255673897919</v>
      </c>
      <c r="AA118" s="86">
        <f t="shared" si="36"/>
        <v>1.2245508982035929</v>
      </c>
      <c r="AB118" s="86">
        <f t="shared" si="41"/>
        <v>-2.4638554216867692</v>
      </c>
      <c r="AC118" s="86">
        <f>'1.a'!B107/'1.a'!B106 -1</f>
        <v>0.10182761304032861</v>
      </c>
      <c r="AD118" s="86">
        <f>'1.a'!C107/'1.a'!C106 -1</f>
        <v>9.7128654840886952E-2</v>
      </c>
      <c r="AE118" s="86">
        <v>0</v>
      </c>
      <c r="AF118" s="96">
        <f>'1.a'!E107/'1.a'!E106 -1</f>
        <v>3.3451932643902227E-2</v>
      </c>
      <c r="AG118" s="86">
        <f>'1.a'!F107/'1.a'!F106 -1</f>
        <v>-2.3663100469546894E-2</v>
      </c>
      <c r="AH118" s="68">
        <f>'1.a'!Q107/'1.a'!Q106 -1</f>
        <v>0.22455089820359286</v>
      </c>
    </row>
    <row r="119" spans="1:34" x14ac:dyDescent="0.25">
      <c r="A119" s="78">
        <v>40087</v>
      </c>
      <c r="B119" s="1">
        <f>'1.a'!R108</f>
        <v>26500261401.922852</v>
      </c>
      <c r="C119" s="1">
        <f>'1.a'!S108</f>
        <v>15913497237.975588</v>
      </c>
      <c r="D119" s="1">
        <f>'1.a'!T108</f>
        <v>0</v>
      </c>
      <c r="E119" s="1">
        <f>'1.a'!U108</f>
        <v>44263766335.804688</v>
      </c>
      <c r="F119" s="1">
        <f>'1.a'!V108</f>
        <v>5496911959.6610727</v>
      </c>
      <c r="G119" s="1">
        <f>'1.a'!W108</f>
        <v>92174436935.364197</v>
      </c>
      <c r="H119" s="84">
        <f>'1.a'!$B$1*'1.a'!B107</f>
        <v>30849960282.424809</v>
      </c>
      <c r="I119" s="84">
        <f>'1.a'!C$1*'1.a'!C107</f>
        <v>16895722578.287107</v>
      </c>
      <c r="J119" s="84">
        <f>'1.a'!D$1*'1.a'!D107</f>
        <v>0</v>
      </c>
      <c r="K119" s="84">
        <f>'1.a'!E$1*'1.a'!E107</f>
        <v>43889175371.540771</v>
      </c>
      <c r="L119" s="84">
        <f>'1.a'!F$1*'1.a'!F107</f>
        <v>5723638051.9429321</v>
      </c>
      <c r="M119" s="86">
        <f t="shared" si="28"/>
        <v>97358496284.195618</v>
      </c>
      <c r="N119" s="96">
        <f t="shared" si="37"/>
        <v>0.31686972847620631</v>
      </c>
      <c r="O119" s="86">
        <f t="shared" si="38"/>
        <v>0.17354132636732003</v>
      </c>
      <c r="P119" s="86">
        <f t="shared" si="29"/>
        <v>0</v>
      </c>
      <c r="Q119" s="86">
        <f t="shared" si="30"/>
        <v>0.45079964303706466</v>
      </c>
      <c r="R119" s="86">
        <f t="shared" si="31"/>
        <v>5.878930211940897E-2</v>
      </c>
      <c r="S119" s="97">
        <f t="shared" si="39"/>
        <v>-4.4677137040047443E-2</v>
      </c>
      <c r="T119" s="97">
        <f t="shared" si="32"/>
        <v>-1.0088748057943913E-2</v>
      </c>
      <c r="U119" s="97">
        <f t="shared" si="33"/>
        <v>0</v>
      </c>
      <c r="V119" s="97">
        <f t="shared" si="33"/>
        <v>3.8475426240197558E-3</v>
      </c>
      <c r="W119" s="97">
        <f t="shared" si="33"/>
        <v>-2.3287756172818367E-3</v>
      </c>
      <c r="X119" s="86">
        <f t="shared" si="34"/>
        <v>-5.3247118091253438E-2</v>
      </c>
      <c r="Y119" s="86">
        <f t="shared" si="35"/>
        <v>0.94675288190874651</v>
      </c>
      <c r="Z119" s="86">
        <f t="shared" si="40"/>
        <v>1.018446281069207</v>
      </c>
      <c r="AA119" s="86">
        <f t="shared" si="36"/>
        <v>-0.63325183374083105</v>
      </c>
      <c r="AB119" s="86">
        <f t="shared" si="41"/>
        <v>1.5602409638554351</v>
      </c>
      <c r="AC119" s="86">
        <f>'1.a'!B108/'1.a'!B107 -1</f>
        <v>-0.14099528299814301</v>
      </c>
      <c r="AD119" s="86">
        <f>'1.a'!C108/'1.a'!C107 -1</f>
        <v>-5.8134556587345232E-2</v>
      </c>
      <c r="AE119" s="86">
        <v>0</v>
      </c>
      <c r="AF119" s="96">
        <f>'1.a'!E108/'1.a'!E107 -1</f>
        <v>8.5349282845448293E-3</v>
      </c>
      <c r="AG119" s="86">
        <f>'1.a'!F108/'1.a'!F107 -1</f>
        <v>-3.961223442577666E-2</v>
      </c>
      <c r="AH119" s="68">
        <f>'1.a'!Q108/'1.a'!Q107 -1</f>
        <v>-1.633251833740831</v>
      </c>
    </row>
    <row r="120" spans="1:34" x14ac:dyDescent="0.25">
      <c r="A120" s="78">
        <v>40118</v>
      </c>
      <c r="B120" s="1">
        <f>'1.a'!R109</f>
        <v>26912762173.019531</v>
      </c>
      <c r="C120" s="1">
        <f>'1.a'!S109</f>
        <v>17456376529.388668</v>
      </c>
      <c r="D120" s="1">
        <f>'1.a'!T109</f>
        <v>0</v>
      </c>
      <c r="E120" s="1">
        <f>'1.a'!U109</f>
        <v>48434422397.101326</v>
      </c>
      <c r="F120" s="1">
        <f>'1.a'!V109</f>
        <v>6003923165.163146</v>
      </c>
      <c r="G120" s="1">
        <f>'1.a'!W109</f>
        <v>98807484264.672668</v>
      </c>
      <c r="H120" s="84">
        <f>'1.a'!$B$1*'1.a'!B108</f>
        <v>26500261401.922852</v>
      </c>
      <c r="I120" s="84">
        <f>'1.a'!C$1*'1.a'!C108</f>
        <v>15913497237.975588</v>
      </c>
      <c r="J120" s="84">
        <f>'1.a'!D$1*'1.a'!D108</f>
        <v>0</v>
      </c>
      <c r="K120" s="84">
        <f>'1.a'!E$1*'1.a'!E108</f>
        <v>44263766335.804688</v>
      </c>
      <c r="L120" s="84">
        <f>'1.a'!F$1*'1.a'!F108</f>
        <v>5496911959.6610727</v>
      </c>
      <c r="M120" s="86">
        <f t="shared" si="28"/>
        <v>92174436935.364197</v>
      </c>
      <c r="N120" s="96">
        <f t="shared" si="37"/>
        <v>0.28750120188426781</v>
      </c>
      <c r="O120" s="86">
        <f t="shared" si="38"/>
        <v>0.17264545102819195</v>
      </c>
      <c r="P120" s="86">
        <f t="shared" si="29"/>
        <v>0</v>
      </c>
      <c r="Q120" s="86">
        <f t="shared" si="30"/>
        <v>0.48021737704613182</v>
      </c>
      <c r="R120" s="86">
        <f t="shared" si="31"/>
        <v>5.9635970041408463E-2</v>
      </c>
      <c r="S120" s="97">
        <f t="shared" si="39"/>
        <v>4.475218778780733E-3</v>
      </c>
      <c r="T120" s="97">
        <f t="shared" si="32"/>
        <v>1.6738689627092601E-2</v>
      </c>
      <c r="U120" s="97">
        <f t="shared" si="33"/>
        <v>0</v>
      </c>
      <c r="V120" s="97">
        <f t="shared" si="33"/>
        <v>4.524742650959987E-2</v>
      </c>
      <c r="W120" s="97">
        <f t="shared" si="33"/>
        <v>5.5005620035151991E-3</v>
      </c>
      <c r="X120" s="86">
        <f t="shared" si="34"/>
        <v>7.1961896918988411E-2</v>
      </c>
      <c r="Y120" s="86">
        <f t="shared" si="35"/>
        <v>1.0719618969189884</v>
      </c>
      <c r="Z120" s="86">
        <f t="shared" si="40"/>
        <v>1.0917356073650364</v>
      </c>
      <c r="AA120" s="86">
        <f t="shared" si="36"/>
        <v>-2.1467181467181464</v>
      </c>
      <c r="AB120" s="86">
        <f t="shared" si="41"/>
        <v>-3.3493975903614741</v>
      </c>
      <c r="AC120" s="86">
        <f>'1.a'!B109/'1.a'!B108 -1</f>
        <v>1.5565913288189348E-2</v>
      </c>
      <c r="AD120" s="86">
        <f>'1.a'!C109/'1.a'!C108 -1</f>
        <v>9.6954130719373977E-2</v>
      </c>
      <c r="AE120" s="86">
        <v>0</v>
      </c>
      <c r="AF120" s="96">
        <f>'1.a'!E109/'1.a'!E108 -1</f>
        <v>9.4222801323687211E-2</v>
      </c>
      <c r="AG120" s="86">
        <f>'1.a'!F109/'1.a'!F108 -1</f>
        <v>9.2235642342966218E-2</v>
      </c>
      <c r="AH120" s="68">
        <f>'1.a'!Q109/'1.a'!Q108 -1</f>
        <v>-3.1467181467181464</v>
      </c>
    </row>
    <row r="121" spans="1:34" x14ac:dyDescent="0.25">
      <c r="A121" s="78">
        <v>40148</v>
      </c>
      <c r="B121" s="1">
        <f>'1.a'!R110</f>
        <v>30951512488.349121</v>
      </c>
      <c r="C121" s="1">
        <f>'1.a'!S110</f>
        <v>18102896029.955082</v>
      </c>
      <c r="D121" s="1">
        <f>'1.a'!T110</f>
        <v>0</v>
      </c>
      <c r="E121" s="1">
        <f>'1.a'!U110</f>
        <v>50274300511.17334</v>
      </c>
      <c r="F121" s="1">
        <f>'1.a'!V110</f>
        <v>6350549560.1929321</v>
      </c>
      <c r="G121" s="1">
        <f>'1.a'!W110</f>
        <v>105679258589.67047</v>
      </c>
      <c r="H121" s="84">
        <f>'1.a'!$B$1*'1.a'!B109</f>
        <v>26912762173.019531</v>
      </c>
      <c r="I121" s="84">
        <f>'1.a'!C$1*'1.a'!C109</f>
        <v>17456376529.388668</v>
      </c>
      <c r="J121" s="84">
        <f>'1.a'!D$1*'1.a'!D109</f>
        <v>0</v>
      </c>
      <c r="K121" s="84">
        <f>'1.a'!E$1*'1.a'!E109</f>
        <v>48434422397.101326</v>
      </c>
      <c r="L121" s="84">
        <f>'1.a'!F$1*'1.a'!F109</f>
        <v>6003923165.163146</v>
      </c>
      <c r="M121" s="86">
        <f t="shared" si="28"/>
        <v>98807484264.672668</v>
      </c>
      <c r="N121" s="96">
        <f t="shared" si="37"/>
        <v>0.27237574535274184</v>
      </c>
      <c r="O121" s="86">
        <f t="shared" si="38"/>
        <v>0.17667058987787596</v>
      </c>
      <c r="P121" s="86">
        <f t="shared" si="29"/>
        <v>0</v>
      </c>
      <c r="Q121" s="86">
        <f t="shared" si="30"/>
        <v>0.49018981464361017</v>
      </c>
      <c r="R121" s="86">
        <f t="shared" si="31"/>
        <v>6.0763850125772005E-2</v>
      </c>
      <c r="S121" s="97">
        <f t="shared" si="39"/>
        <v>4.0874943283760845E-2</v>
      </c>
      <c r="T121" s="97">
        <f t="shared" si="32"/>
        <v>6.5432239812380829E-3</v>
      </c>
      <c r="U121" s="97">
        <f t="shared" si="33"/>
        <v>0</v>
      </c>
      <c r="V121" s="97">
        <f t="shared" si="33"/>
        <v>1.8620837558656927E-2</v>
      </c>
      <c r="W121" s="97">
        <f t="shared" si="33"/>
        <v>3.5080985778495077E-3</v>
      </c>
      <c r="X121" s="86">
        <f t="shared" si="34"/>
        <v>6.9547103401505356E-2</v>
      </c>
      <c r="Y121" s="86">
        <f t="shared" si="35"/>
        <v>1.0695471034015054</v>
      </c>
      <c r="Z121" s="86">
        <f t="shared" si="40"/>
        <v>1.1676626565375579</v>
      </c>
      <c r="AA121" s="86">
        <f t="shared" si="36"/>
        <v>0.49640287769784175</v>
      </c>
      <c r="AB121" s="86">
        <f t="shared" si="41"/>
        <v>-1.6626506024096528</v>
      </c>
      <c r="AC121" s="86">
        <f>'1.a'!B110/'1.a'!B109 -1</f>
        <v>0.15006822002754139</v>
      </c>
      <c r="AD121" s="86">
        <f>'1.a'!C110/'1.a'!C109 -1</f>
        <v>3.7036294415279336E-2</v>
      </c>
      <c r="AE121" s="86">
        <v>0</v>
      </c>
      <c r="AF121" s="96">
        <f>'1.a'!E110/'1.a'!E109 -1</f>
        <v>3.7986994022295439E-2</v>
      </c>
      <c r="AG121" s="86">
        <f>'1.a'!F110/'1.a'!F109 -1</f>
        <v>5.7733316282432279E-2</v>
      </c>
      <c r="AH121" s="68">
        <f>'1.a'!Q110/'1.a'!Q109 -1</f>
        <v>-0.50359712230215825</v>
      </c>
    </row>
    <row r="122" spans="1:34" x14ac:dyDescent="0.25">
      <c r="A122" s="78">
        <v>40179</v>
      </c>
      <c r="B122" s="1">
        <f>'1.a'!R111</f>
        <v>29060646749.050781</v>
      </c>
      <c r="C122" s="1">
        <f>'1.a'!S111</f>
        <v>17652446190.175785</v>
      </c>
      <c r="D122" s="1">
        <f>'1.a'!T111</f>
        <v>0</v>
      </c>
      <c r="E122" s="1">
        <f>'1.a'!U111</f>
        <v>48876392053.15136</v>
      </c>
      <c r="F122" s="1">
        <f>'1.a'!V111</f>
        <v>6480051990.0218506</v>
      </c>
      <c r="G122" s="1">
        <f>'1.a'!W111</f>
        <v>102069536982.39978</v>
      </c>
      <c r="H122" s="84">
        <f>'1.a'!$B$1*'1.a'!B110</f>
        <v>30951512488.349121</v>
      </c>
      <c r="I122" s="84">
        <f>'1.a'!C$1*'1.a'!C110</f>
        <v>18102896029.955082</v>
      </c>
      <c r="J122" s="84">
        <f>'1.a'!D$1*'1.a'!D110</f>
        <v>0</v>
      </c>
      <c r="K122" s="84">
        <f>'1.a'!E$1*'1.a'!E110</f>
        <v>50274300511.17334</v>
      </c>
      <c r="L122" s="84">
        <f>'1.a'!F$1*'1.a'!F110</f>
        <v>6350549560.1929321</v>
      </c>
      <c r="M122" s="86">
        <f t="shared" si="28"/>
        <v>105679258589.67047</v>
      </c>
      <c r="N122" s="96">
        <f t="shared" si="37"/>
        <v>0.29288162030476672</v>
      </c>
      <c r="O122" s="86">
        <f t="shared" si="38"/>
        <v>0.17130036935861445</v>
      </c>
      <c r="P122" s="86">
        <f t="shared" si="29"/>
        <v>0</v>
      </c>
      <c r="Q122" s="86">
        <f t="shared" si="30"/>
        <v>0.47572533325936256</v>
      </c>
      <c r="R122" s="86">
        <f t="shared" si="31"/>
        <v>6.0092677077256303E-2</v>
      </c>
      <c r="S122" s="97">
        <f t="shared" si="39"/>
        <v>-1.7892496262111007E-2</v>
      </c>
      <c r="T122" s="97">
        <f t="shared" si="32"/>
        <v>-4.2624242996281434E-3</v>
      </c>
      <c r="U122" s="97">
        <f t="shared" si="33"/>
        <v>0</v>
      </c>
      <c r="V122" s="97">
        <f t="shared" si="33"/>
        <v>-1.322784126873708E-2</v>
      </c>
      <c r="W122" s="97">
        <f t="shared" si="33"/>
        <v>1.2254290156571584E-3</v>
      </c>
      <c r="X122" s="86">
        <f t="shared" si="34"/>
        <v>-3.4157332814819072E-2</v>
      </c>
      <c r="Y122" s="86">
        <f t="shared" si="35"/>
        <v>0.96584266718518097</v>
      </c>
      <c r="Z122" s="86">
        <f t="shared" si="40"/>
        <v>1.1277784145627687</v>
      </c>
      <c r="AA122" s="86">
        <f t="shared" si="36"/>
        <v>-1.2173913043478262</v>
      </c>
      <c r="AB122" s="86">
        <f t="shared" si="41"/>
        <v>2.0240963855421863</v>
      </c>
      <c r="AC122" s="86">
        <f>'1.a'!B111/'1.a'!B110 -1</f>
        <v>-6.1091222602129958E-2</v>
      </c>
      <c r="AD122" s="86">
        <f>'1.a'!C111/'1.a'!C110 -1</f>
        <v>-2.4882750198307102E-2</v>
      </c>
      <c r="AE122" s="86">
        <v>0</v>
      </c>
      <c r="AF122" s="96">
        <f>'1.a'!E111/'1.a'!E110 -1</f>
        <v>-2.7805627205321315E-2</v>
      </c>
      <c r="AG122" s="86">
        <f>'1.a'!F111/'1.a'!F110 -1</f>
        <v>2.039231858620183E-2</v>
      </c>
      <c r="AH122" s="68">
        <f>'1.a'!Q111/'1.a'!Q110 -1</f>
        <v>-2.2173913043478262</v>
      </c>
    </row>
    <row r="123" spans="1:34" x14ac:dyDescent="0.25">
      <c r="A123" s="78">
        <v>40210</v>
      </c>
      <c r="B123" s="1">
        <f>'1.a'!R112</f>
        <v>30351495069.461426</v>
      </c>
      <c r="C123" s="1">
        <f>'1.a'!S112</f>
        <v>20117158520.511715</v>
      </c>
      <c r="D123" s="1">
        <f>'1.a'!T112</f>
        <v>0</v>
      </c>
      <c r="E123" s="1">
        <f>'1.a'!U112</f>
        <v>49723827349.35498</v>
      </c>
      <c r="F123" s="1">
        <f>'1.a'!V112</f>
        <v>6675392448.1649179</v>
      </c>
      <c r="G123" s="1">
        <f>'1.a'!W112</f>
        <v>106867873387.49304</v>
      </c>
      <c r="H123" s="84">
        <f>'1.a'!$B$1*'1.a'!B111</f>
        <v>29060646749.050781</v>
      </c>
      <c r="I123" s="84">
        <f>'1.a'!C$1*'1.a'!C111</f>
        <v>17652446190.175785</v>
      </c>
      <c r="J123" s="84">
        <f>'1.a'!D$1*'1.a'!D111</f>
        <v>0</v>
      </c>
      <c r="K123" s="84">
        <f>'1.a'!E$1*'1.a'!E111</f>
        <v>48876392053.15136</v>
      </c>
      <c r="L123" s="84">
        <f>'1.a'!F$1*'1.a'!F111</f>
        <v>6480051990.0218506</v>
      </c>
      <c r="M123" s="86">
        <f t="shared" si="28"/>
        <v>102069536982.39978</v>
      </c>
      <c r="N123" s="96">
        <f t="shared" si="37"/>
        <v>0.28471420179031293</v>
      </c>
      <c r="O123" s="86">
        <f t="shared" si="38"/>
        <v>0.172945295061147</v>
      </c>
      <c r="P123" s="86">
        <f t="shared" si="29"/>
        <v>0</v>
      </c>
      <c r="Q123" s="86">
        <f t="shared" si="30"/>
        <v>0.47885386275024733</v>
      </c>
      <c r="R123" s="86">
        <f t="shared" si="31"/>
        <v>6.3486640398292674E-2</v>
      </c>
      <c r="S123" s="97">
        <f t="shared" si="39"/>
        <v>1.264675395395619E-2</v>
      </c>
      <c r="T123" s="97">
        <f t="shared" si="32"/>
        <v>2.4147384255901252E-2</v>
      </c>
      <c r="U123" s="97">
        <f t="shared" si="33"/>
        <v>0</v>
      </c>
      <c r="V123" s="97">
        <f t="shared" si="33"/>
        <v>8.3025290528137754E-3</v>
      </c>
      <c r="W123" s="97">
        <f t="shared" si="33"/>
        <v>1.9137978276197183E-3</v>
      </c>
      <c r="X123" s="86">
        <f t="shared" si="34"/>
        <v>4.7010465090290936E-2</v>
      </c>
      <c r="Y123" s="86">
        <f t="shared" si="35"/>
        <v>1.0470104650902909</v>
      </c>
      <c r="Z123" s="86">
        <f t="shared" si="40"/>
        <v>1.1807958023501555</v>
      </c>
      <c r="AA123" s="86">
        <f t="shared" si="36"/>
        <v>-1.0119047619047619</v>
      </c>
      <c r="AB123" s="86">
        <f t="shared" si="41"/>
        <v>-2.0481927710843553</v>
      </c>
      <c r="AC123" s="86">
        <f>'1.a'!B112/'1.a'!B111 -1</f>
        <v>4.4419118802055069E-2</v>
      </c>
      <c r="AD123" s="86">
        <f>'1.a'!C112/'1.a'!C111 -1</f>
        <v>0.13962440693956801</v>
      </c>
      <c r="AE123" s="86">
        <v>0</v>
      </c>
      <c r="AF123" s="96">
        <f>'1.a'!E112/'1.a'!E111 -1</f>
        <v>1.7338335760996193E-2</v>
      </c>
      <c r="AG123" s="86">
        <f>'1.a'!F112/'1.a'!F111 -1</f>
        <v>3.0144890572461058E-2</v>
      </c>
      <c r="AH123" s="68">
        <f>'1.a'!Q112/'1.a'!Q111 -1</f>
        <v>-2.0119047619047619</v>
      </c>
    </row>
    <row r="124" spans="1:34" x14ac:dyDescent="0.25">
      <c r="A124" s="78">
        <v>40238</v>
      </c>
      <c r="B124" s="1">
        <f>'1.a'!R113</f>
        <v>34763912291.518066</v>
      </c>
      <c r="C124" s="1">
        <f>'1.a'!S113</f>
        <v>21549603789.382813</v>
      </c>
      <c r="D124" s="1">
        <f>'1.a'!T113</f>
        <v>0</v>
      </c>
      <c r="E124" s="1">
        <f>'1.a'!U113</f>
        <v>53660238712.697754</v>
      </c>
      <c r="F124" s="1">
        <f>'1.a'!V113</f>
        <v>7157227751.9579477</v>
      </c>
      <c r="G124" s="1">
        <f>'1.a'!W113</f>
        <v>117130982545.55658</v>
      </c>
      <c r="H124" s="84">
        <f>'1.a'!$B$1*'1.a'!B112</f>
        <v>30351495069.461426</v>
      </c>
      <c r="I124" s="84">
        <f>'1.a'!C$1*'1.a'!C112</f>
        <v>20117158520.511715</v>
      </c>
      <c r="J124" s="84">
        <f>'1.a'!D$1*'1.a'!D112</f>
        <v>0</v>
      </c>
      <c r="K124" s="84">
        <f>'1.a'!E$1*'1.a'!E112</f>
        <v>49723827349.35498</v>
      </c>
      <c r="L124" s="84">
        <f>'1.a'!F$1*'1.a'!F112</f>
        <v>6675392448.1649179</v>
      </c>
      <c r="M124" s="86">
        <f t="shared" si="28"/>
        <v>106867873387.49304</v>
      </c>
      <c r="N124" s="96">
        <f t="shared" si="37"/>
        <v>0.28400953539526053</v>
      </c>
      <c r="O124" s="86">
        <f t="shared" si="38"/>
        <v>0.18824327539080671</v>
      </c>
      <c r="P124" s="86">
        <f t="shared" si="29"/>
        <v>0</v>
      </c>
      <c r="Q124" s="86">
        <f t="shared" si="30"/>
        <v>0.4652832116258267</v>
      </c>
      <c r="R124" s="86">
        <f t="shared" si="31"/>
        <v>6.2463977588106026E-2</v>
      </c>
      <c r="S124" s="97">
        <f t="shared" si="39"/>
        <v>4.1288528368648457E-2</v>
      </c>
      <c r="T124" s="97">
        <f t="shared" si="32"/>
        <v>1.3403890462732269E-2</v>
      </c>
      <c r="U124" s="97">
        <f t="shared" si="33"/>
        <v>0</v>
      </c>
      <c r="V124" s="97">
        <f t="shared" si="33"/>
        <v>3.6834375369945944E-2</v>
      </c>
      <c r="W124" s="97">
        <f t="shared" si="33"/>
        <v>4.5087011514296661E-3</v>
      </c>
      <c r="X124" s="86">
        <f t="shared" si="34"/>
        <v>9.6035495352756337E-2</v>
      </c>
      <c r="Y124" s="86">
        <f t="shared" si="35"/>
        <v>1.0960354953527562</v>
      </c>
      <c r="Z124" s="86">
        <f t="shared" si="40"/>
        <v>1.2941941121393079</v>
      </c>
      <c r="AA124" s="86">
        <f t="shared" si="36"/>
        <v>1.8588235294117643</v>
      </c>
      <c r="AB124" s="86">
        <f t="shared" si="41"/>
        <v>-3.8072289156626833</v>
      </c>
      <c r="AC124" s="86">
        <f>'1.a'!B113/'1.a'!B112 -1</f>
        <v>0.14537726105282545</v>
      </c>
      <c r="AD124" s="86">
        <f>'1.a'!C113/'1.a'!C112 -1</f>
        <v>7.1205148948374486E-2</v>
      </c>
      <c r="AE124" s="86">
        <v>0</v>
      </c>
      <c r="AF124" s="96">
        <f>'1.a'!E113/'1.a'!E112 -1</f>
        <v>7.9165494154058491E-2</v>
      </c>
      <c r="AG124" s="86">
        <f>'1.a'!F113/'1.a'!F112 -1</f>
        <v>7.2180820458801254E-2</v>
      </c>
      <c r="AH124" s="68">
        <f>'1.a'!Q113/'1.a'!Q112 -1</f>
        <v>0.85882352941176432</v>
      </c>
    </row>
    <row r="125" spans="1:34" x14ac:dyDescent="0.25">
      <c r="A125" s="78">
        <v>40269</v>
      </c>
      <c r="B125" s="1">
        <f>'1.a'!R114</f>
        <v>36499342007.118164</v>
      </c>
      <c r="C125" s="1">
        <f>'1.a'!S114</f>
        <v>22358673953.806641</v>
      </c>
      <c r="D125" s="1">
        <f>'1.a'!T114</f>
        <v>0</v>
      </c>
      <c r="E125" s="1">
        <f>'1.a'!U114</f>
        <v>54637056355.300774</v>
      </c>
      <c r="F125" s="1">
        <f>'1.a'!V114</f>
        <v>8417810363.5929565</v>
      </c>
      <c r="G125" s="1">
        <f>'1.a'!W114</f>
        <v>121912882679.81854</v>
      </c>
      <c r="H125" s="84">
        <f>'1.a'!$B$1*'1.a'!B113</f>
        <v>34763912291.518066</v>
      </c>
      <c r="I125" s="84">
        <f>'1.a'!C$1*'1.a'!C113</f>
        <v>21549603789.382813</v>
      </c>
      <c r="J125" s="84">
        <f>'1.a'!D$1*'1.a'!D113</f>
        <v>0</v>
      </c>
      <c r="K125" s="84">
        <f>'1.a'!E$1*'1.a'!E113</f>
        <v>53660238712.697754</v>
      </c>
      <c r="L125" s="84">
        <f>'1.a'!F$1*'1.a'!F113</f>
        <v>7157227751.9579477</v>
      </c>
      <c r="M125" s="86">
        <f t="shared" si="28"/>
        <v>117130982545.55658</v>
      </c>
      <c r="N125" s="96">
        <f t="shared" si="37"/>
        <v>0.29679519061489212</v>
      </c>
      <c r="O125" s="86">
        <f t="shared" si="38"/>
        <v>0.18397868199390688</v>
      </c>
      <c r="P125" s="86">
        <f t="shared" si="29"/>
        <v>0</v>
      </c>
      <c r="Q125" s="86">
        <f t="shared" si="30"/>
        <v>0.45812164763347135</v>
      </c>
      <c r="R125" s="86">
        <f t="shared" si="31"/>
        <v>6.1104479757729653E-2</v>
      </c>
      <c r="S125" s="97">
        <f t="shared" si="39"/>
        <v>1.4816145804335939E-2</v>
      </c>
      <c r="T125" s="97">
        <f t="shared" si="32"/>
        <v>6.907396718107018E-3</v>
      </c>
      <c r="U125" s="97">
        <f t="shared" si="33"/>
        <v>0</v>
      </c>
      <c r="V125" s="97">
        <f t="shared" si="33"/>
        <v>8.339532558971758E-3</v>
      </c>
      <c r="W125" s="97">
        <f t="shared" si="33"/>
        <v>1.0762162019299389E-2</v>
      </c>
      <c r="X125" s="86">
        <f t="shared" si="34"/>
        <v>4.0825237100714104E-2</v>
      </c>
      <c r="Y125" s="86">
        <f t="shared" si="35"/>
        <v>1.0408252371007141</v>
      </c>
      <c r="Z125" s="86">
        <f t="shared" si="40"/>
        <v>1.3470298936217433</v>
      </c>
      <c r="AA125" s="86">
        <f t="shared" si="36"/>
        <v>0.31803797468354433</v>
      </c>
      <c r="AB125" s="86">
        <f t="shared" si="41"/>
        <v>-1.2108433734939865</v>
      </c>
      <c r="AC125" s="86">
        <f>'1.a'!B114/'1.a'!B113 -1</f>
        <v>4.9920437637955839E-2</v>
      </c>
      <c r="AD125" s="86">
        <f>'1.a'!C114/'1.a'!C113 -1</f>
        <v>3.7544549418697226E-2</v>
      </c>
      <c r="AE125" s="86">
        <v>0</v>
      </c>
      <c r="AF125" s="96">
        <f>'1.a'!E114/'1.a'!E113 -1</f>
        <v>1.820375134432406E-2</v>
      </c>
      <c r="AG125" s="86">
        <f>'1.a'!F114/'1.a'!F113 -1</f>
        <v>0.17612721787289232</v>
      </c>
      <c r="AH125" s="68">
        <f>'1.a'!Q114/'1.a'!Q113 -1</f>
        <v>-0.68196202531645567</v>
      </c>
    </row>
    <row r="126" spans="1:34" x14ac:dyDescent="0.25">
      <c r="A126" s="78">
        <v>40299</v>
      </c>
      <c r="B126" s="1">
        <f>'1.a'!R115</f>
        <v>33566802619.003418</v>
      </c>
      <c r="C126" s="1">
        <f>'1.a'!S115</f>
        <v>19880084594.029297</v>
      </c>
      <c r="D126" s="1">
        <f>'1.a'!T115</f>
        <v>0</v>
      </c>
      <c r="E126" s="1">
        <f>'1.a'!U115</f>
        <v>49118679078.22998</v>
      </c>
      <c r="F126" s="1">
        <f>'1.a'!V115</f>
        <v>7552967657.0741577</v>
      </c>
      <c r="G126" s="1">
        <f>'1.a'!W115</f>
        <v>110118533948.33685</v>
      </c>
      <c r="H126" s="84">
        <f>'1.a'!$B$1*'1.a'!B114</f>
        <v>36499342007.118164</v>
      </c>
      <c r="I126" s="84">
        <f>'1.a'!C$1*'1.a'!C114</f>
        <v>22358673953.806641</v>
      </c>
      <c r="J126" s="84">
        <f>'1.a'!D$1*'1.a'!D114</f>
        <v>0</v>
      </c>
      <c r="K126" s="84">
        <f>'1.a'!E$1*'1.a'!E114</f>
        <v>54637056355.300774</v>
      </c>
      <c r="L126" s="84">
        <f>'1.a'!F$1*'1.a'!F114</f>
        <v>8417810363.5929565</v>
      </c>
      <c r="M126" s="86">
        <f t="shared" si="28"/>
        <v>121912882679.81854</v>
      </c>
      <c r="N126" s="96">
        <f t="shared" si="37"/>
        <v>0.29938872090308027</v>
      </c>
      <c r="O126" s="86">
        <f t="shared" si="38"/>
        <v>0.18339878003317769</v>
      </c>
      <c r="P126" s="86">
        <f t="shared" si="29"/>
        <v>0</v>
      </c>
      <c r="Q126" s="86">
        <f t="shared" si="30"/>
        <v>0.44816474809142864</v>
      </c>
      <c r="R126" s="86">
        <f t="shared" si="31"/>
        <v>6.904775097231329E-2</v>
      </c>
      <c r="S126" s="97">
        <f t="shared" si="39"/>
        <v>-2.4054384767658348E-2</v>
      </c>
      <c r="T126" s="97">
        <f t="shared" si="32"/>
        <v>-2.0330823989183296E-2</v>
      </c>
      <c r="U126" s="97">
        <f t="shared" si="33"/>
        <v>0</v>
      </c>
      <c r="V126" s="97">
        <f t="shared" si="33"/>
        <v>-4.5264923244935328E-2</v>
      </c>
      <c r="W126" s="97">
        <f t="shared" si="33"/>
        <v>-7.0939402588826271E-3</v>
      </c>
      <c r="X126" s="86">
        <f t="shared" si="34"/>
        <v>-9.6744072260659592E-2</v>
      </c>
      <c r="Y126" s="86">
        <f t="shared" si="35"/>
        <v>0.90325592773934038</v>
      </c>
      <c r="Z126" s="86">
        <f t="shared" si="40"/>
        <v>1.2167127362559327</v>
      </c>
      <c r="AA126" s="86">
        <f t="shared" si="36"/>
        <v>-3.9203980099502491</v>
      </c>
      <c r="AB126" s="86">
        <f t="shared" si="41"/>
        <v>4.7469879518072711</v>
      </c>
      <c r="AC126" s="86">
        <f>'1.a'!B115/'1.a'!B114 -1</f>
        <v>-8.0344993275298981E-2</v>
      </c>
      <c r="AD126" s="86">
        <f>'1.a'!C115/'1.a'!C114 -1</f>
        <v>-0.11085583004153765</v>
      </c>
      <c r="AE126" s="86">
        <v>0</v>
      </c>
      <c r="AF126" s="96">
        <f>'1.a'!E115/'1.a'!E114 -1</f>
        <v>-0.10100063299869577</v>
      </c>
      <c r="AG126" s="86">
        <f>'1.a'!F115/'1.a'!F114 -1</f>
        <v>-0.10273962814121418</v>
      </c>
      <c r="AH126" s="68">
        <f>'1.a'!Q115/'1.a'!Q114 -1</f>
        <v>-4.9203980099502491</v>
      </c>
    </row>
    <row r="127" spans="1:34" x14ac:dyDescent="0.25">
      <c r="A127" s="78">
        <v>40330</v>
      </c>
      <c r="B127" s="1">
        <f>'1.a'!R116</f>
        <v>32230819741.935059</v>
      </c>
      <c r="C127" s="1">
        <f>'1.a'!S116</f>
        <v>18829270217.002934</v>
      </c>
      <c r="D127" s="1">
        <f>'1.a'!T116</f>
        <v>0</v>
      </c>
      <c r="E127" s="1">
        <f>'1.a'!U116</f>
        <v>47594699990.260262</v>
      </c>
      <c r="F127" s="1">
        <f>'1.a'!V116</f>
        <v>6651430905.3284292</v>
      </c>
      <c r="G127" s="1">
        <f>'1.a'!W116</f>
        <v>105306220854.52667</v>
      </c>
      <c r="H127" s="84">
        <f>'1.a'!$B$1*'1.a'!B115</f>
        <v>33566802619.003418</v>
      </c>
      <c r="I127" s="84">
        <f>'1.a'!C$1*'1.a'!C115</f>
        <v>19880084594.029297</v>
      </c>
      <c r="J127" s="84">
        <f>'1.a'!D$1*'1.a'!D115</f>
        <v>0</v>
      </c>
      <c r="K127" s="84">
        <f>'1.a'!E$1*'1.a'!E115</f>
        <v>49118679078.22998</v>
      </c>
      <c r="L127" s="84">
        <f>'1.a'!F$1*'1.a'!F115</f>
        <v>7552967657.0741577</v>
      </c>
      <c r="M127" s="86">
        <f t="shared" si="28"/>
        <v>110118533948.33685</v>
      </c>
      <c r="N127" s="96">
        <f t="shared" si="37"/>
        <v>0.30482427812516644</v>
      </c>
      <c r="O127" s="86">
        <f t="shared" si="38"/>
        <v>0.18053350222911818</v>
      </c>
      <c r="P127" s="86">
        <f t="shared" si="29"/>
        <v>0</v>
      </c>
      <c r="Q127" s="86">
        <f t="shared" si="30"/>
        <v>0.44605278800092335</v>
      </c>
      <c r="R127" s="86">
        <f t="shared" si="31"/>
        <v>6.8589431644792004E-2</v>
      </c>
      <c r="S127" s="97">
        <f t="shared" si="39"/>
        <v>-1.213222542260823E-2</v>
      </c>
      <c r="T127" s="97">
        <f t="shared" si="32"/>
        <v>-9.5425750720524831E-3</v>
      </c>
      <c r="U127" s="97">
        <f t="shared" si="33"/>
        <v>0</v>
      </c>
      <c r="V127" s="97">
        <f t="shared" si="33"/>
        <v>-1.3839442220368713E-2</v>
      </c>
      <c r="W127" s="97">
        <f t="shared" si="33"/>
        <v>-8.1869665298004539E-3</v>
      </c>
      <c r="X127" s="86">
        <f t="shared" si="34"/>
        <v>-4.3701209244829883E-2</v>
      </c>
      <c r="Y127" s="86">
        <f t="shared" si="35"/>
        <v>0.9562987907551701</v>
      </c>
      <c r="Z127" s="86">
        <f t="shared" si="40"/>
        <v>1.1635409183779626</v>
      </c>
      <c r="AA127" s="86">
        <f t="shared" si="36"/>
        <v>0.70558375634517767</v>
      </c>
      <c r="AB127" s="86">
        <f t="shared" si="41"/>
        <v>3.3493975903614754</v>
      </c>
      <c r="AC127" s="86">
        <f>'1.a'!B116/'1.a'!B115 -1</f>
        <v>-3.9800718949382752E-2</v>
      </c>
      <c r="AD127" s="86">
        <f>'1.a'!C116/'1.a'!C115 -1</f>
        <v>-5.2857641126032306E-2</v>
      </c>
      <c r="AE127" s="86">
        <v>0</v>
      </c>
      <c r="AF127" s="96">
        <f>'1.a'!E116/'1.a'!E115 -1</f>
        <v>-3.1026467253781775E-2</v>
      </c>
      <c r="AG127" s="86">
        <f>'1.a'!F116/'1.a'!F115 -1</f>
        <v>-0.11936192403807577</v>
      </c>
      <c r="AH127" s="68">
        <f>'1.a'!Q116/'1.a'!Q115 -1</f>
        <v>-0.29441624365482233</v>
      </c>
    </row>
    <row r="128" spans="1:34" x14ac:dyDescent="0.25">
      <c r="A128" s="78">
        <v>40360</v>
      </c>
      <c r="B128" s="1">
        <f>'1.a'!R117</f>
        <v>36127456871.458008</v>
      </c>
      <c r="C128" s="1">
        <f>'1.a'!S117</f>
        <v>21350466357.992188</v>
      </c>
      <c r="D128" s="1">
        <f>'1.a'!T117</f>
        <v>0</v>
      </c>
      <c r="E128" s="1">
        <f>'1.a'!U117</f>
        <v>52133485411.993652</v>
      </c>
      <c r="F128" s="1">
        <f>'1.a'!V117</f>
        <v>7115018703.4695435</v>
      </c>
      <c r="G128" s="1">
        <f>'1.a'!W117</f>
        <v>116726427344.91339</v>
      </c>
      <c r="H128" s="84">
        <f>'1.a'!$B$1*'1.a'!B116</f>
        <v>32230819741.935059</v>
      </c>
      <c r="I128" s="84">
        <f>'1.a'!C$1*'1.a'!C116</f>
        <v>18829270217.002934</v>
      </c>
      <c r="J128" s="84">
        <f>'1.a'!D$1*'1.a'!D116</f>
        <v>0</v>
      </c>
      <c r="K128" s="84">
        <f>'1.a'!E$1*'1.a'!E116</f>
        <v>47594699990.260262</v>
      </c>
      <c r="L128" s="84">
        <f>'1.a'!F$1*'1.a'!F116</f>
        <v>6651430905.3284292</v>
      </c>
      <c r="M128" s="86">
        <f t="shared" si="28"/>
        <v>105306220854.52667</v>
      </c>
      <c r="N128" s="96">
        <f t="shared" si="37"/>
        <v>0.30606757587910904</v>
      </c>
      <c r="O128" s="86">
        <f t="shared" si="38"/>
        <v>0.17880491830595915</v>
      </c>
      <c r="P128" s="86">
        <f t="shared" si="29"/>
        <v>0</v>
      </c>
      <c r="Q128" s="86">
        <f t="shared" si="30"/>
        <v>0.45196475197803443</v>
      </c>
      <c r="R128" s="86">
        <f t="shared" si="31"/>
        <v>6.3162753836897498E-2</v>
      </c>
      <c r="S128" s="97">
        <f t="shared" si="39"/>
        <v>3.7002914907618693E-2</v>
      </c>
      <c r="T128" s="97">
        <f t="shared" si="32"/>
        <v>2.3941568888623567E-2</v>
      </c>
      <c r="U128" s="97">
        <f t="shared" si="33"/>
        <v>0</v>
      </c>
      <c r="V128" s="97">
        <f t="shared" si="33"/>
        <v>4.3100829038423279E-2</v>
      </c>
      <c r="W128" s="97">
        <f t="shared" si="33"/>
        <v>4.4022831166026606E-3</v>
      </c>
      <c r="X128" s="86">
        <f t="shared" si="34"/>
        <v>0.1084475959512682</v>
      </c>
      <c r="Y128" s="86">
        <f t="shared" si="35"/>
        <v>1.1084475959512683</v>
      </c>
      <c r="Z128" s="86">
        <f t="shared" si="40"/>
        <v>1.2897241337669836</v>
      </c>
      <c r="AA128" s="86">
        <f t="shared" si="36"/>
        <v>-1.2482014388489211</v>
      </c>
      <c r="AB128" s="86">
        <f t="shared" si="41"/>
        <v>-4.1807228915663028</v>
      </c>
      <c r="AC128" s="86">
        <f>'1.a'!B117/'1.a'!B116 -1</f>
        <v>0.12089785989690771</v>
      </c>
      <c r="AD128" s="86">
        <f>'1.a'!C117/'1.a'!C116 -1</f>
        <v>0.13389770882955432</v>
      </c>
      <c r="AE128" s="86">
        <v>0</v>
      </c>
      <c r="AF128" s="96">
        <f>'1.a'!E117/'1.a'!E116 -1</f>
        <v>9.5363253107220158E-2</v>
      </c>
      <c r="AG128" s="86">
        <f>'1.a'!F117/'1.a'!F116 -1</f>
        <v>6.9697453786934149E-2</v>
      </c>
      <c r="AH128" s="68">
        <f>'1.a'!Q117/'1.a'!Q116 -1</f>
        <v>-2.2482014388489211</v>
      </c>
    </row>
    <row r="129" spans="1:34" x14ac:dyDescent="0.25">
      <c r="A129" s="78">
        <v>40391</v>
      </c>
      <c r="B129" s="1">
        <f>'1.a'!R118</f>
        <v>31900645539.017578</v>
      </c>
      <c r="C129" s="1">
        <f>'1.a'!S118</f>
        <v>20104956068.3125</v>
      </c>
      <c r="D129" s="1">
        <f>'1.a'!T118</f>
        <v>0</v>
      </c>
      <c r="E129" s="1">
        <f>'1.a'!U118</f>
        <v>47814669051.851799</v>
      </c>
      <c r="F129" s="1">
        <f>'1.a'!V118</f>
        <v>6461490187.1306162</v>
      </c>
      <c r="G129" s="1">
        <f>'1.a'!W118</f>
        <v>106281760846.3125</v>
      </c>
      <c r="H129" s="84">
        <f>'1.a'!$B$1*'1.a'!B117</f>
        <v>36127456871.458008</v>
      </c>
      <c r="I129" s="84">
        <f>'1.a'!C$1*'1.a'!C117</f>
        <v>21350466357.992188</v>
      </c>
      <c r="J129" s="84">
        <f>'1.a'!D$1*'1.a'!D117</f>
        <v>0</v>
      </c>
      <c r="K129" s="84">
        <f>'1.a'!E$1*'1.a'!E117</f>
        <v>52133485411.993652</v>
      </c>
      <c r="L129" s="84">
        <f>'1.a'!F$1*'1.a'!F117</f>
        <v>7115018703.4695435</v>
      </c>
      <c r="M129" s="86">
        <f t="shared" si="28"/>
        <v>116726427344.91339</v>
      </c>
      <c r="N129" s="96">
        <f t="shared" si="37"/>
        <v>0.3095053767447663</v>
      </c>
      <c r="O129" s="86">
        <f t="shared" si="38"/>
        <v>0.18291030440693584</v>
      </c>
      <c r="P129" s="86">
        <f t="shared" si="29"/>
        <v>0</v>
      </c>
      <c r="Q129" s="86">
        <f t="shared" si="30"/>
        <v>0.44662966731556941</v>
      </c>
      <c r="R129" s="86">
        <f t="shared" si="31"/>
        <v>6.0954651532728471E-2</v>
      </c>
      <c r="S129" s="97">
        <f t="shared" si="39"/>
        <v>-3.6211262767005453E-2</v>
      </c>
      <c r="T129" s="97">
        <f t="shared" si="32"/>
        <v>-1.067033676957614E-2</v>
      </c>
      <c r="U129" s="97">
        <f t="shared" si="33"/>
        <v>0</v>
      </c>
      <c r="V129" s="97">
        <f t="shared" si="33"/>
        <v>-3.6999473541499177E-2</v>
      </c>
      <c r="W129" s="97">
        <f t="shared" si="33"/>
        <v>-5.5988050967055178E-3</v>
      </c>
      <c r="X129" s="86">
        <f t="shared" si="34"/>
        <v>-8.9479878174786281E-2</v>
      </c>
      <c r="Y129" s="86">
        <f t="shared" si="35"/>
        <v>0.91052012182521369</v>
      </c>
      <c r="Z129" s="86">
        <f t="shared" si="40"/>
        <v>1.174319775398432</v>
      </c>
      <c r="AA129" s="86">
        <f t="shared" si="36"/>
        <v>-0.68587896253602287</v>
      </c>
      <c r="AB129" s="86">
        <f t="shared" si="41"/>
        <v>2.8674698795180973</v>
      </c>
      <c r="AC129" s="86">
        <f>'1.a'!B118/'1.a'!B117 -1</f>
        <v>-0.11699720097873156</v>
      </c>
      <c r="AD129" s="86">
        <f>'1.a'!C118/'1.a'!C117 -1</f>
        <v>-5.8336444216051109E-2</v>
      </c>
      <c r="AE129" s="86">
        <v>0</v>
      </c>
      <c r="AF129" s="96">
        <f>'1.a'!E118/'1.a'!E117 -1</f>
        <v>-8.284150438075788E-2</v>
      </c>
      <c r="AG129" s="86">
        <f>'1.a'!F118/'1.a'!F117 -1</f>
        <v>-9.1851974474816633E-2</v>
      </c>
      <c r="AH129" s="68">
        <f>'1.a'!Q118/'1.a'!Q117 -1</f>
        <v>-1.6858789625360229</v>
      </c>
    </row>
    <row r="130" spans="1:34" x14ac:dyDescent="0.25">
      <c r="A130" s="78">
        <v>40422</v>
      </c>
      <c r="B130" s="1">
        <f>'1.a'!R119</f>
        <v>33728871640.759277</v>
      </c>
      <c r="C130" s="1">
        <f>'1.a'!S119</f>
        <v>22845914164.089844</v>
      </c>
      <c r="D130" s="1">
        <f>'1.a'!T119</f>
        <v>0</v>
      </c>
      <c r="E130" s="1">
        <f>'1.a'!U119</f>
        <v>52545519578.756836</v>
      </c>
      <c r="F130" s="1">
        <f>'1.a'!V119</f>
        <v>7700028532.0744028</v>
      </c>
      <c r="G130" s="1">
        <f>'1.a'!W119</f>
        <v>116820333915.68036</v>
      </c>
      <c r="H130" s="84">
        <f>'1.a'!$B$1*'1.a'!B118</f>
        <v>31900645539.017578</v>
      </c>
      <c r="I130" s="84">
        <f>'1.a'!C$1*'1.a'!C118</f>
        <v>20104956068.3125</v>
      </c>
      <c r="J130" s="84">
        <f>'1.a'!D$1*'1.a'!D118</f>
        <v>0</v>
      </c>
      <c r="K130" s="84">
        <f>'1.a'!E$1*'1.a'!E118</f>
        <v>47814669051.851799</v>
      </c>
      <c r="L130" s="84">
        <f>'1.a'!F$1*'1.a'!F118</f>
        <v>6461490187.1306162</v>
      </c>
      <c r="M130" s="86">
        <f t="shared" si="28"/>
        <v>106281760846.3125</v>
      </c>
      <c r="N130" s="96">
        <f t="shared" si="37"/>
        <v>0.30015164676418127</v>
      </c>
      <c r="O130" s="86">
        <f t="shared" si="38"/>
        <v>0.18916656920452266</v>
      </c>
      <c r="P130" s="86">
        <f t="shared" si="29"/>
        <v>0</v>
      </c>
      <c r="Q130" s="86">
        <f t="shared" si="30"/>
        <v>0.44988593217789874</v>
      </c>
      <c r="R130" s="86">
        <f t="shared" si="31"/>
        <v>6.0795851853397295E-2</v>
      </c>
      <c r="S130" s="97">
        <f t="shared" si="39"/>
        <v>1.7201691872468929E-2</v>
      </c>
      <c r="T130" s="97">
        <f t="shared" si="32"/>
        <v>2.5789543511053351E-2</v>
      </c>
      <c r="U130" s="97">
        <f t="shared" si="33"/>
        <v>0</v>
      </c>
      <c r="V130" s="97">
        <f t="shared" si="33"/>
        <v>4.4512346137603284E-2</v>
      </c>
      <c r="W130" s="97">
        <f t="shared" si="33"/>
        <v>1.1653347997637719E-2</v>
      </c>
      <c r="X130" s="86">
        <f t="shared" si="34"/>
        <v>9.9156929518763273E-2</v>
      </c>
      <c r="Y130" s="86">
        <f t="shared" si="35"/>
        <v>1.0991569295187633</v>
      </c>
      <c r="Z130" s="86">
        <f t="shared" si="40"/>
        <v>1.2907617186001044</v>
      </c>
      <c r="AA130" s="86">
        <f t="shared" si="36"/>
        <v>-2.0063025210084033</v>
      </c>
      <c r="AB130" s="86">
        <f t="shared" si="41"/>
        <v>-5.7530120481928213</v>
      </c>
      <c r="AC130" s="86">
        <f>'1.a'!B119/'1.a'!B118 -1</f>
        <v>5.7310003319700931E-2</v>
      </c>
      <c r="AD130" s="86">
        <f>'1.a'!C119/'1.a'!C118 -1</f>
        <v>0.13633245884567624</v>
      </c>
      <c r="AE130" s="86">
        <v>0</v>
      </c>
      <c r="AF130" s="96">
        <f>'1.a'!E119/'1.a'!E118 -1</f>
        <v>9.8941404818147838E-2</v>
      </c>
      <c r="AG130" s="86">
        <f>'1.a'!F119/'1.a'!F118 -1</f>
        <v>0.19167998543286346</v>
      </c>
      <c r="AH130" s="68">
        <f>'1.a'!Q119/'1.a'!Q118 -1</f>
        <v>-3.0063025210084033</v>
      </c>
    </row>
    <row r="131" spans="1:34" x14ac:dyDescent="0.25">
      <c r="A131" s="78">
        <v>40452</v>
      </c>
      <c r="B131" s="1">
        <f>'1.a'!R120</f>
        <v>38485992698.261719</v>
      </c>
      <c r="C131" s="1">
        <f>'1.a'!S120</f>
        <v>23817718006.277344</v>
      </c>
      <c r="D131" s="1">
        <f>'1.a'!T120</f>
        <v>0</v>
      </c>
      <c r="E131" s="1">
        <f>'1.a'!U120</f>
        <v>55156909144.063477</v>
      </c>
      <c r="F131" s="1">
        <f>'1.a'!V120</f>
        <v>8401847339.0773315</v>
      </c>
      <c r="G131" s="1">
        <f>'1.a'!W120</f>
        <v>125862467187.67987</v>
      </c>
      <c r="H131" s="84">
        <f>'1.a'!$B$1*'1.a'!B119</f>
        <v>33728871640.759277</v>
      </c>
      <c r="I131" s="84">
        <f>'1.a'!C$1*'1.a'!C119</f>
        <v>22845914164.089844</v>
      </c>
      <c r="J131" s="84">
        <f>'1.a'!D$1*'1.a'!D119</f>
        <v>0</v>
      </c>
      <c r="K131" s="84">
        <f>'1.a'!E$1*'1.a'!E119</f>
        <v>52545519578.756836</v>
      </c>
      <c r="L131" s="84">
        <f>'1.a'!F$1*'1.a'!F119</f>
        <v>7700028532.0744028</v>
      </c>
      <c r="M131" s="86">
        <f t="shared" si="28"/>
        <v>116820333915.68036</v>
      </c>
      <c r="N131" s="96">
        <f t="shared" si="37"/>
        <v>0.28872432144479582</v>
      </c>
      <c r="O131" s="86">
        <f t="shared" si="38"/>
        <v>0.19556453400124482</v>
      </c>
      <c r="P131" s="86">
        <f t="shared" si="29"/>
        <v>0</v>
      </c>
      <c r="Q131" s="86">
        <f t="shared" si="30"/>
        <v>0.44979771772167348</v>
      </c>
      <c r="R131" s="86">
        <f t="shared" si="31"/>
        <v>6.591342683228589E-2</v>
      </c>
      <c r="S131" s="97">
        <f t="shared" si="39"/>
        <v>4.0721686867768052E-2</v>
      </c>
      <c r="T131" s="97">
        <f t="shared" si="32"/>
        <v>8.3187901422104912E-3</v>
      </c>
      <c r="U131" s="97">
        <f t="shared" si="33"/>
        <v>0</v>
      </c>
      <c r="V131" s="97">
        <f t="shared" si="33"/>
        <v>2.2353895745508799E-2</v>
      </c>
      <c r="W131" s="97">
        <f t="shared" si="33"/>
        <v>6.007676775769996E-3</v>
      </c>
      <c r="X131" s="86">
        <f t="shared" si="34"/>
        <v>7.7402049531257344E-2</v>
      </c>
      <c r="Y131" s="86">
        <f t="shared" si="35"/>
        <v>1.0774020495312573</v>
      </c>
      <c r="Z131" s="86">
        <f t="shared" si="40"/>
        <v>1.3906693210762404</v>
      </c>
      <c r="AA131" s="86">
        <f t="shared" si="36"/>
        <v>0.40732984293193719</v>
      </c>
      <c r="AB131" s="86">
        <f t="shared" si="41"/>
        <v>-2.3433734939759243</v>
      </c>
      <c r="AC131" s="86">
        <f>'1.a'!B120/'1.a'!B119 -1</f>
        <v>0.14104002968642892</v>
      </c>
      <c r="AD131" s="86">
        <f>'1.a'!C120/'1.a'!C119 -1</f>
        <v>4.2537314777931767E-2</v>
      </c>
      <c r="AE131" s="86">
        <v>0</v>
      </c>
      <c r="AF131" s="96">
        <f>'1.a'!E120/'1.a'!E119 -1</f>
        <v>4.9697663782591661E-2</v>
      </c>
      <c r="AG131" s="86">
        <f>'1.a'!F120/'1.a'!F119 -1</f>
        <v>9.1144961876375996E-2</v>
      </c>
      <c r="AH131" s="68">
        <f>'1.a'!Q120/'1.a'!Q119 -1</f>
        <v>-0.59267015706806281</v>
      </c>
    </row>
    <row r="132" spans="1:34" x14ac:dyDescent="0.25">
      <c r="A132" s="78">
        <v>40483</v>
      </c>
      <c r="B132" s="1">
        <f>'1.a'!R121</f>
        <v>37585684547.270508</v>
      </c>
      <c r="C132" s="1">
        <f>'1.a'!S121</f>
        <v>23891470322.822266</v>
      </c>
      <c r="D132" s="1">
        <f>'1.a'!T121</f>
        <v>0</v>
      </c>
      <c r="E132" s="1">
        <f>'1.a'!U121</f>
        <v>55525758065.928223</v>
      </c>
      <c r="F132" s="1">
        <f>'1.a'!V121</f>
        <v>8067680719.5750122</v>
      </c>
      <c r="G132" s="1">
        <f>'1.a'!W121</f>
        <v>125070593655.59601</v>
      </c>
      <c r="H132" s="84">
        <f>'1.a'!$B$1*'1.a'!B120</f>
        <v>38485992698.261719</v>
      </c>
      <c r="I132" s="84">
        <f>'1.a'!C$1*'1.a'!C120</f>
        <v>23817718006.277344</v>
      </c>
      <c r="J132" s="84">
        <f>'1.a'!D$1*'1.a'!D120</f>
        <v>0</v>
      </c>
      <c r="K132" s="84">
        <f>'1.a'!E$1*'1.a'!E120</f>
        <v>55156909144.063477</v>
      </c>
      <c r="L132" s="84">
        <f>'1.a'!F$1*'1.a'!F120</f>
        <v>8401847339.0773315</v>
      </c>
      <c r="M132" s="86">
        <f t="shared" si="28"/>
        <v>125862467187.67987</v>
      </c>
      <c r="N132" s="96">
        <f t="shared" si="37"/>
        <v>0.30577815259948238</v>
      </c>
      <c r="O132" s="86">
        <f t="shared" si="38"/>
        <v>0.18923606487676381</v>
      </c>
      <c r="P132" s="86">
        <f t="shared" si="29"/>
        <v>0</v>
      </c>
      <c r="Q132" s="86">
        <f t="shared" si="30"/>
        <v>0.43823159021518487</v>
      </c>
      <c r="R132" s="86">
        <f t="shared" si="31"/>
        <v>6.6754192308568952E-2</v>
      </c>
      <c r="S132" s="97">
        <f t="shared" si="39"/>
        <v>-7.1531106223169496E-3</v>
      </c>
      <c r="T132" s="97">
        <f t="shared" si="32"/>
        <v>5.8597545553390809E-4</v>
      </c>
      <c r="U132" s="97">
        <f t="shared" si="33"/>
        <v>0</v>
      </c>
      <c r="V132" s="97">
        <f t="shared" si="33"/>
        <v>2.93057120288873E-3</v>
      </c>
      <c r="W132" s="97">
        <f t="shared" si="33"/>
        <v>-2.6550140559697308E-3</v>
      </c>
      <c r="X132" s="86">
        <f t="shared" si="34"/>
        <v>-6.2915780198640418E-3</v>
      </c>
      <c r="Y132" s="86">
        <f t="shared" si="35"/>
        <v>0.99370842198013598</v>
      </c>
      <c r="Z132" s="86">
        <f t="shared" si="40"/>
        <v>1.3819198165428579</v>
      </c>
      <c r="AA132" s="86">
        <f t="shared" si="36"/>
        <v>0.15681233933161953</v>
      </c>
      <c r="AB132" s="86">
        <f t="shared" si="41"/>
        <v>-0.36746987951807553</v>
      </c>
      <c r="AC132" s="86">
        <f>'1.a'!B121/'1.a'!B120 -1</f>
        <v>-2.339313833086798E-2</v>
      </c>
      <c r="AD132" s="86">
        <f>'1.a'!C121/'1.a'!C120 -1</f>
        <v>3.0965316041395852E-3</v>
      </c>
      <c r="AE132" s="86">
        <v>0</v>
      </c>
      <c r="AF132" s="96">
        <f>'1.a'!E121/'1.a'!E120 -1</f>
        <v>6.6872659760783826E-3</v>
      </c>
      <c r="AG132" s="86">
        <f>'1.a'!F121/'1.a'!F120 -1</f>
        <v>-3.9772993487765085E-2</v>
      </c>
      <c r="AH132" s="68">
        <f>'1.a'!Q121/'1.a'!Q120 -1</f>
        <v>-0.84318766066838047</v>
      </c>
    </row>
    <row r="133" spans="1:34" x14ac:dyDescent="0.25">
      <c r="A133" s="78">
        <v>40513</v>
      </c>
      <c r="B133" s="1">
        <f>'1.a'!R122</f>
        <v>41205473804.99707</v>
      </c>
      <c r="C133" s="1">
        <f>'1.a'!S122</f>
        <v>24953936966.492188</v>
      </c>
      <c r="D133" s="1">
        <f>'1.a'!T122</f>
        <v>0</v>
      </c>
      <c r="E133" s="1">
        <f>'1.a'!U122</f>
        <v>58405506476.406746</v>
      </c>
      <c r="F133" s="1">
        <f>'1.a'!V122</f>
        <v>9388428262.8617554</v>
      </c>
      <c r="G133" s="1">
        <f>'1.a'!W122</f>
        <v>133953345510.75775</v>
      </c>
      <c r="H133" s="84">
        <f>'1.a'!$B$1*'1.a'!B121</f>
        <v>37585684547.270508</v>
      </c>
      <c r="I133" s="84">
        <f>'1.a'!C$1*'1.a'!C121</f>
        <v>23891470322.822266</v>
      </c>
      <c r="J133" s="84">
        <f>'1.a'!D$1*'1.a'!D121</f>
        <v>0</v>
      </c>
      <c r="K133" s="84">
        <f>'1.a'!E$1*'1.a'!E121</f>
        <v>55525758065.928223</v>
      </c>
      <c r="L133" s="84">
        <f>'1.a'!F$1*'1.a'!F121</f>
        <v>8067680719.5750122</v>
      </c>
      <c r="M133" s="86">
        <f t="shared" si="28"/>
        <v>125070593655.59601</v>
      </c>
      <c r="N133" s="96">
        <f t="shared" si="37"/>
        <v>0.30051576032947708</v>
      </c>
      <c r="O133" s="86">
        <f t="shared" si="38"/>
        <v>0.19102388198949188</v>
      </c>
      <c r="P133" s="86">
        <f t="shared" si="29"/>
        <v>0</v>
      </c>
      <c r="Q133" s="86">
        <f t="shared" si="30"/>
        <v>0.44395534108383794</v>
      </c>
      <c r="R133" s="86">
        <f t="shared" si="31"/>
        <v>6.4505016597193085E-2</v>
      </c>
      <c r="S133" s="97">
        <f t="shared" si="39"/>
        <v>2.8941969106617435E-2</v>
      </c>
      <c r="T133" s="97">
        <f t="shared" si="32"/>
        <v>8.4949356408718507E-3</v>
      </c>
      <c r="U133" s="97">
        <f t="shared" si="33"/>
        <v>0</v>
      </c>
      <c r="V133" s="97">
        <f t="shared" si="33"/>
        <v>2.3024983941536417E-2</v>
      </c>
      <c r="W133" s="97">
        <f t="shared" si="33"/>
        <v>1.0560016584902885E-2</v>
      </c>
      <c r="X133" s="86">
        <f t="shared" si="34"/>
        <v>7.1021905273928584E-2</v>
      </c>
      <c r="Y133" s="86">
        <f t="shared" si="35"/>
        <v>1.0710219052739285</v>
      </c>
      <c r="Z133" s="86">
        <f t="shared" si="40"/>
        <v>1.4800663948495294</v>
      </c>
      <c r="AA133" s="86">
        <f t="shared" si="36"/>
        <v>11.196721311475409</v>
      </c>
      <c r="AB133" s="86">
        <f t="shared" si="41"/>
        <v>-4.1144578313253373</v>
      </c>
      <c r="AC133" s="86">
        <f>'1.a'!B122/'1.a'!B121 -1</f>
        <v>9.6307658123774509E-2</v>
      </c>
      <c r="AD133" s="86">
        <f>'1.a'!C122/'1.a'!C121 -1</f>
        <v>4.4470542386627621E-2</v>
      </c>
      <c r="AE133" s="86">
        <v>0</v>
      </c>
      <c r="AF133" s="96">
        <f>'1.a'!E122/'1.a'!E121 -1</f>
        <v>5.1863288513040562E-2</v>
      </c>
      <c r="AG133" s="86">
        <f>'1.a'!F122/'1.a'!F121 -1</f>
        <v>0.16370845465936057</v>
      </c>
      <c r="AH133" s="68">
        <f>'1.a'!Q122/'1.a'!Q121 -1</f>
        <v>10.196721311475409</v>
      </c>
    </row>
    <row r="134" spans="1:34" x14ac:dyDescent="0.25">
      <c r="A134" s="78">
        <v>40544</v>
      </c>
      <c r="B134" s="1">
        <f>'1.a'!R123</f>
        <v>42668393113.582031</v>
      </c>
      <c r="C134" s="1">
        <f>'1.a'!S123</f>
        <v>25700329443.373047</v>
      </c>
      <c r="D134" s="1">
        <f>'1.a'!T123</f>
        <v>0</v>
      </c>
      <c r="E134" s="1">
        <f>'1.a'!U123</f>
        <v>60319713263.125496</v>
      </c>
      <c r="F134" s="1">
        <f>'1.a'!V123</f>
        <v>9655218750.1252422</v>
      </c>
      <c r="G134" s="1">
        <f>'1.a'!W123</f>
        <v>138343654570.20581</v>
      </c>
      <c r="H134" s="84">
        <f>'1.a'!$B$1*'1.a'!B122</f>
        <v>41205473804.99707</v>
      </c>
      <c r="I134" s="84">
        <f>'1.a'!C$1*'1.a'!C122</f>
        <v>24953936966.492188</v>
      </c>
      <c r="J134" s="84">
        <f>'1.a'!D$1*'1.a'!D122</f>
        <v>0</v>
      </c>
      <c r="K134" s="84">
        <f>'1.a'!E$1*'1.a'!E122</f>
        <v>58405506476.406746</v>
      </c>
      <c r="L134" s="84">
        <f>'1.a'!F$1*'1.a'!F122</f>
        <v>9388428262.8617554</v>
      </c>
      <c r="M134" s="86">
        <f t="shared" si="28"/>
        <v>133953345510.75775</v>
      </c>
      <c r="N134" s="96">
        <f t="shared" si="37"/>
        <v>0.30761063598585425</v>
      </c>
      <c r="O134" s="86">
        <f t="shared" si="38"/>
        <v>0.18628826978037771</v>
      </c>
      <c r="P134" s="86">
        <f t="shared" si="29"/>
        <v>0</v>
      </c>
      <c r="Q134" s="86">
        <f t="shared" si="30"/>
        <v>0.43601379460669176</v>
      </c>
      <c r="R134" s="86">
        <f t="shared" si="31"/>
        <v>7.0087299627076313E-2</v>
      </c>
      <c r="S134" s="97">
        <f t="shared" si="39"/>
        <v>1.0921110652420967E-2</v>
      </c>
      <c r="T134" s="97">
        <f t="shared" si="32"/>
        <v>5.5720331137299912E-3</v>
      </c>
      <c r="U134" s="97">
        <f t="shared" si="33"/>
        <v>0</v>
      </c>
      <c r="V134" s="97">
        <f t="shared" si="33"/>
        <v>1.4290100627348831E-2</v>
      </c>
      <c r="W134" s="97">
        <f t="shared" si="33"/>
        <v>1.9916672200028128E-3</v>
      </c>
      <c r="X134" s="86">
        <f t="shared" si="34"/>
        <v>3.27749116135026E-2</v>
      </c>
      <c r="Y134" s="86">
        <f t="shared" si="35"/>
        <v>1.0327749116135025</v>
      </c>
      <c r="Z134" s="86">
        <f t="shared" si="40"/>
        <v>1.5285754401228382</v>
      </c>
      <c r="AA134" s="86">
        <f t="shared" si="36"/>
        <v>0.29282576866764276</v>
      </c>
      <c r="AB134" s="86">
        <f t="shared" si="41"/>
        <v>-1.2048192771084443</v>
      </c>
      <c r="AC134" s="86">
        <f>'1.a'!B123/'1.a'!B122 -1</f>
        <v>3.5503033298637909E-2</v>
      </c>
      <c r="AD134" s="86">
        <f>'1.a'!C123/'1.a'!C122 -1</f>
        <v>2.991081038166854E-2</v>
      </c>
      <c r="AE134" s="86">
        <v>0</v>
      </c>
      <c r="AF134" s="96">
        <f>'1.a'!E123/'1.a'!E122 -1</f>
        <v>3.2774423204291692E-2</v>
      </c>
      <c r="AG134" s="86">
        <f>'1.a'!F123/'1.a'!F122 -1</f>
        <v>2.841694901358971E-2</v>
      </c>
      <c r="AH134" s="68">
        <f>'1.a'!Q123/'1.a'!Q122 -1</f>
        <v>-0.70717423133235724</v>
      </c>
    </row>
    <row r="135" spans="1:34" x14ac:dyDescent="0.25">
      <c r="A135" s="78">
        <v>40575</v>
      </c>
      <c r="B135" s="1">
        <f>'1.a'!R124</f>
        <v>48523572675.834946</v>
      </c>
      <c r="C135" s="1">
        <f>'1.a'!S124</f>
        <v>26040785637.822266</v>
      </c>
      <c r="D135" s="1">
        <f>'1.a'!T124</f>
        <v>0</v>
      </c>
      <c r="E135" s="1">
        <f>'1.a'!U124</f>
        <v>61981663197.751465</v>
      </c>
      <c r="F135" s="1">
        <f>'1.a'!V124</f>
        <v>9604587921.3023071</v>
      </c>
      <c r="G135" s="1">
        <f>'1.a'!W124</f>
        <v>146150609432.711</v>
      </c>
      <c r="H135" s="84">
        <f>'1.a'!$B$1*'1.a'!B123</f>
        <v>42668393113.582031</v>
      </c>
      <c r="I135" s="84">
        <f>'1.a'!C$1*'1.a'!C123</f>
        <v>25700329443.373047</v>
      </c>
      <c r="J135" s="84">
        <f>'1.a'!D$1*'1.a'!D123</f>
        <v>0</v>
      </c>
      <c r="K135" s="84">
        <f>'1.a'!E$1*'1.a'!E123</f>
        <v>60319713263.125496</v>
      </c>
      <c r="L135" s="84">
        <f>'1.a'!F$1*'1.a'!F123</f>
        <v>9655218750.1252422</v>
      </c>
      <c r="M135" s="86">
        <f t="shared" si="28"/>
        <v>138343654570.20581</v>
      </c>
      <c r="N135" s="96">
        <f t="shared" si="37"/>
        <v>0.30842320340705565</v>
      </c>
      <c r="O135" s="86">
        <f t="shared" si="38"/>
        <v>0.18577165337446538</v>
      </c>
      <c r="P135" s="86">
        <f t="shared" si="29"/>
        <v>0</v>
      </c>
      <c r="Q135" s="86">
        <f t="shared" si="30"/>
        <v>0.4360135884115654</v>
      </c>
      <c r="R135" s="86">
        <f t="shared" si="31"/>
        <v>6.9791554806913597E-2</v>
      </c>
      <c r="S135" s="97">
        <f t="shared" si="39"/>
        <v>4.2323441436062099E-2</v>
      </c>
      <c r="T135" s="97">
        <f t="shared" si="32"/>
        <v>2.4609455020320184E-3</v>
      </c>
      <c r="U135" s="97">
        <f t="shared" si="33"/>
        <v>0</v>
      </c>
      <c r="V135" s="97">
        <f t="shared" si="33"/>
        <v>1.2013199591908738E-2</v>
      </c>
      <c r="W135" s="97">
        <f t="shared" si="33"/>
        <v>-3.6597868532699766E-4</v>
      </c>
      <c r="X135" s="86">
        <f t="shared" si="34"/>
        <v>5.6431607844675859E-2</v>
      </c>
      <c r="Y135" s="86">
        <f t="shared" si="35"/>
        <v>1.0564316078446758</v>
      </c>
      <c r="Z135" s="86">
        <f t="shared" si="40"/>
        <v>1.6148354099208528</v>
      </c>
      <c r="AA135" s="86">
        <f t="shared" si="36"/>
        <v>1.7500000000000002</v>
      </c>
      <c r="AB135" s="86">
        <f t="shared" si="41"/>
        <v>-2.1084337349397777</v>
      </c>
      <c r="AC135" s="86">
        <f>'1.a'!B124/'1.a'!B123 -1</f>
        <v>0.13722521836401458</v>
      </c>
      <c r="AD135" s="86">
        <f>'1.a'!C124/'1.a'!C123 -1</f>
        <v>1.3247152928500983E-2</v>
      </c>
      <c r="AE135" s="86">
        <v>0</v>
      </c>
      <c r="AF135" s="96">
        <f>'1.a'!E124/'1.a'!E123 -1</f>
        <v>2.7552351374354744E-2</v>
      </c>
      <c r="AG135" s="86">
        <f>'1.a'!F124/'1.a'!F123 -1</f>
        <v>-5.243882104926878E-3</v>
      </c>
      <c r="AH135" s="68">
        <f>'1.a'!Q124/'1.a'!Q123 -1</f>
        <v>0.75000000000000022</v>
      </c>
    </row>
    <row r="136" spans="1:34" x14ac:dyDescent="0.25">
      <c r="A136" s="78">
        <v>40603</v>
      </c>
      <c r="B136" s="1">
        <f>'1.a'!R125</f>
        <v>46564533970.672829</v>
      </c>
      <c r="C136" s="1">
        <f>'1.a'!S125</f>
        <v>25648193356.830082</v>
      </c>
      <c r="D136" s="1">
        <f>'1.a'!T125</f>
        <v>0</v>
      </c>
      <c r="E136" s="1">
        <f>'1.a'!U125</f>
        <v>63121084384.248047</v>
      </c>
      <c r="F136" s="1">
        <f>'1.a'!V125</f>
        <v>9279459079.5294209</v>
      </c>
      <c r="G136" s="1">
        <f>'1.a'!W125</f>
        <v>144613270791.2804</v>
      </c>
      <c r="H136" s="84">
        <f>'1.a'!$B$1*'1.a'!B124</f>
        <v>48523572675.834946</v>
      </c>
      <c r="I136" s="84">
        <f>'1.a'!C$1*'1.a'!C124</f>
        <v>26040785637.822266</v>
      </c>
      <c r="J136" s="84">
        <f>'1.a'!D$1*'1.a'!D124</f>
        <v>0</v>
      </c>
      <c r="K136" s="84">
        <f>'1.a'!E$1*'1.a'!E124</f>
        <v>61981663197.751465</v>
      </c>
      <c r="L136" s="84">
        <f>'1.a'!F$1*'1.a'!F124</f>
        <v>9604587921.3023071</v>
      </c>
      <c r="M136" s="86">
        <f t="shared" si="28"/>
        <v>146150609432.711</v>
      </c>
      <c r="N136" s="96">
        <f t="shared" si="37"/>
        <v>0.33201074469809594</v>
      </c>
      <c r="O136" s="86">
        <f t="shared" si="38"/>
        <v>0.178177742391226</v>
      </c>
      <c r="P136" s="86">
        <f t="shared" si="29"/>
        <v>0</v>
      </c>
      <c r="Q136" s="86">
        <f t="shared" si="30"/>
        <v>0.42409445597480289</v>
      </c>
      <c r="R136" s="86">
        <f t="shared" si="31"/>
        <v>6.5717056935875054E-2</v>
      </c>
      <c r="S136" s="97">
        <f t="shared" si="39"/>
        <v>-1.3404245885571051E-2</v>
      </c>
      <c r="T136" s="97">
        <f t="shared" si="32"/>
        <v>-2.6862172009822294E-3</v>
      </c>
      <c r="U136" s="97">
        <f t="shared" si="33"/>
        <v>0</v>
      </c>
      <c r="V136" s="97">
        <f t="shared" si="33"/>
        <v>7.7962123518970613E-3</v>
      </c>
      <c r="W136" s="97">
        <f t="shared" si="33"/>
        <v>-2.224615025793505E-3</v>
      </c>
      <c r="X136" s="86">
        <f t="shared" si="34"/>
        <v>-1.0518865760449726E-2</v>
      </c>
      <c r="Y136" s="86">
        <f t="shared" si="35"/>
        <v>0.98948113423955031</v>
      </c>
      <c r="Z136" s="86">
        <f t="shared" si="40"/>
        <v>1.5978491730186746</v>
      </c>
      <c r="AA136" s="86">
        <f t="shared" si="36"/>
        <v>0.13428571428571434</v>
      </c>
      <c r="AB136" s="86">
        <f t="shared" si="41"/>
        <v>-0.28313253012048456</v>
      </c>
      <c r="AC136" s="86">
        <f>'1.a'!B125/'1.a'!B124 -1</f>
        <v>-4.0372927983881368E-2</v>
      </c>
      <c r="AD136" s="86">
        <f>'1.a'!C125/'1.a'!C124 -1</f>
        <v>-1.5076053635723397E-2</v>
      </c>
      <c r="AE136" s="86">
        <v>0</v>
      </c>
      <c r="AF136" s="96">
        <f>'1.a'!E125/'1.a'!E124 -1</f>
        <v>1.8383197992949629E-2</v>
      </c>
      <c r="AG136" s="86">
        <f>'1.a'!F125/'1.a'!F124 -1</f>
        <v>-3.3851409809240618E-2</v>
      </c>
      <c r="AH136" s="68">
        <f>'1.a'!Q125/'1.a'!Q124 -1</f>
        <v>-0.86571428571428566</v>
      </c>
    </row>
    <row r="137" spans="1:34" x14ac:dyDescent="0.25">
      <c r="A137" s="78">
        <v>40634</v>
      </c>
      <c r="B137" s="1">
        <f>'1.a'!R126</f>
        <v>49371205989.911148</v>
      </c>
      <c r="C137" s="1">
        <f>'1.a'!S126</f>
        <v>26675340604.267582</v>
      </c>
      <c r="D137" s="1">
        <f>'1.a'!T126</f>
        <v>0</v>
      </c>
      <c r="E137" s="1">
        <f>'1.a'!U126</f>
        <v>66797228356.227539</v>
      </c>
      <c r="F137" s="1">
        <f>'1.a'!V126</f>
        <v>9595728392.3078003</v>
      </c>
      <c r="G137" s="1">
        <f>'1.a'!W126</f>
        <v>152439503342.71405</v>
      </c>
      <c r="H137" s="84">
        <f>'1.a'!$B$1*'1.a'!B125</f>
        <v>46564533970.672829</v>
      </c>
      <c r="I137" s="84">
        <f>'1.a'!C$1*'1.a'!C125</f>
        <v>25648193356.830082</v>
      </c>
      <c r="J137" s="84">
        <f>'1.a'!D$1*'1.a'!D125</f>
        <v>0</v>
      </c>
      <c r="K137" s="84">
        <f>'1.a'!E$1*'1.a'!E125</f>
        <v>63121084384.248047</v>
      </c>
      <c r="L137" s="84">
        <f>'1.a'!F$1*'1.a'!F125</f>
        <v>9279459079.5294209</v>
      </c>
      <c r="M137" s="86">
        <f t="shared" si="28"/>
        <v>144613270791.2804</v>
      </c>
      <c r="N137" s="96">
        <f t="shared" si="37"/>
        <v>0.32199350527019877</v>
      </c>
      <c r="O137" s="86">
        <f t="shared" si="38"/>
        <v>0.17735712093704034</v>
      </c>
      <c r="P137" s="86">
        <f t="shared" si="29"/>
        <v>0</v>
      </c>
      <c r="Q137" s="86">
        <f t="shared" si="30"/>
        <v>0.43648196350769486</v>
      </c>
      <c r="R137" s="86">
        <f t="shared" si="31"/>
        <v>6.4167410285065868E-2</v>
      </c>
      <c r="S137" s="97">
        <f t="shared" si="39"/>
        <v>1.9408122116878011E-2</v>
      </c>
      <c r="T137" s="97">
        <f t="shared" si="32"/>
        <v>7.1027177645402659E-3</v>
      </c>
      <c r="U137" s="97">
        <f t="shared" si="33"/>
        <v>0</v>
      </c>
      <c r="V137" s="97">
        <f t="shared" si="33"/>
        <v>2.5420516055440431E-2</v>
      </c>
      <c r="W137" s="97">
        <f t="shared" si="33"/>
        <v>2.1870006192920535E-3</v>
      </c>
      <c r="X137" s="86">
        <f t="shared" si="34"/>
        <v>5.4118356556150764E-2</v>
      </c>
      <c r="Y137" s="86">
        <f t="shared" si="35"/>
        <v>1.0541183565561507</v>
      </c>
      <c r="Z137" s="86">
        <f t="shared" si="40"/>
        <v>1.6843221442870497</v>
      </c>
      <c r="AA137" s="86">
        <f t="shared" si="36"/>
        <v>6.1702127659574471</v>
      </c>
      <c r="AB137" s="86">
        <f t="shared" si="41"/>
        <v>-1.7469879518072453</v>
      </c>
      <c r="AC137" s="86">
        <f>'1.a'!B126/'1.a'!B125 -1</f>
        <v>6.0274886912988546E-2</v>
      </c>
      <c r="AD137" s="86">
        <f>'1.a'!C126/'1.a'!C125 -1</f>
        <v>4.00475477218738E-2</v>
      </c>
      <c r="AE137" s="86">
        <v>0</v>
      </c>
      <c r="AF137" s="96">
        <f>'1.a'!E126/'1.a'!E125 -1</f>
        <v>5.8239556684436256E-2</v>
      </c>
      <c r="AG137" s="86">
        <f>'1.a'!F126/'1.a'!F125 -1</f>
        <v>3.4082731554479606E-2</v>
      </c>
      <c r="AH137" s="68">
        <f>'1.a'!Q126/'1.a'!Q125 -1</f>
        <v>5.1702127659574471</v>
      </c>
    </row>
    <row r="138" spans="1:34" x14ac:dyDescent="0.25">
      <c r="A138" s="78">
        <v>40664</v>
      </c>
      <c r="B138" s="1">
        <f>'1.a'!R127</f>
        <v>47758123825.497055</v>
      </c>
      <c r="C138" s="1">
        <f>'1.a'!S127</f>
        <v>23945043068.529297</v>
      </c>
      <c r="D138" s="1">
        <f>'1.a'!T127</f>
        <v>0</v>
      </c>
      <c r="E138" s="1">
        <f>'1.a'!U127</f>
        <v>65447573860.954102</v>
      </c>
      <c r="F138" s="1">
        <f>'1.a'!V127</f>
        <v>9858039986.4474506</v>
      </c>
      <c r="G138" s="1">
        <f>'1.a'!W127</f>
        <v>147008780741.42792</v>
      </c>
      <c r="H138" s="84">
        <f>'1.a'!$B$1*'1.a'!B126</f>
        <v>49371205989.911148</v>
      </c>
      <c r="I138" s="84">
        <f>'1.a'!C$1*'1.a'!C126</f>
        <v>26675340604.267582</v>
      </c>
      <c r="J138" s="84">
        <f>'1.a'!D$1*'1.a'!D126</f>
        <v>0</v>
      </c>
      <c r="K138" s="84">
        <f>'1.a'!E$1*'1.a'!E126</f>
        <v>66797228356.227539</v>
      </c>
      <c r="L138" s="84">
        <f>'1.a'!F$1*'1.a'!F126</f>
        <v>9595728392.3078003</v>
      </c>
      <c r="M138" s="86">
        <f t="shared" si="28"/>
        <v>152439503342.71405</v>
      </c>
      <c r="N138" s="96">
        <f t="shared" si="37"/>
        <v>0.32387409370466752</v>
      </c>
      <c r="O138" s="86">
        <f t="shared" si="38"/>
        <v>0.17498968455896999</v>
      </c>
      <c r="P138" s="86">
        <f t="shared" si="29"/>
        <v>0</v>
      </c>
      <c r="Q138" s="86">
        <f t="shared" si="30"/>
        <v>0.43818844126023032</v>
      </c>
      <c r="R138" s="86">
        <f t="shared" si="31"/>
        <v>6.2947780476132309E-2</v>
      </c>
      <c r="S138" s="97">
        <f t="shared" si="39"/>
        <v>-1.0581785751345371E-2</v>
      </c>
      <c r="T138" s="97">
        <f t="shared" si="32"/>
        <v>-1.7910695560323615E-2</v>
      </c>
      <c r="U138" s="97">
        <f t="shared" si="33"/>
        <v>0</v>
      </c>
      <c r="V138" s="97">
        <f t="shared" si="33"/>
        <v>-8.8537056712861949E-3</v>
      </c>
      <c r="W138" s="97">
        <f t="shared" si="33"/>
        <v>1.7207586510559593E-3</v>
      </c>
      <c r="X138" s="86">
        <f t="shared" si="34"/>
        <v>-3.5625428331899217E-2</v>
      </c>
      <c r="Y138" s="86">
        <f t="shared" si="35"/>
        <v>0.96437457166810081</v>
      </c>
      <c r="Z138" s="86">
        <f t="shared" si="40"/>
        <v>1.6243174464479206</v>
      </c>
      <c r="AA138" s="86">
        <f t="shared" si="36"/>
        <v>-0.43793103448275872</v>
      </c>
      <c r="AB138" s="86">
        <f t="shared" si="41"/>
        <v>0.76506024096386283</v>
      </c>
      <c r="AC138" s="86">
        <f>'1.a'!B127/'1.a'!B126 -1</f>
        <v>-3.2672529100134295E-2</v>
      </c>
      <c r="AD138" s="86">
        <f>'1.a'!C127/'1.a'!C126 -1</f>
        <v>-0.10235286500152452</v>
      </c>
      <c r="AE138" s="86">
        <v>0</v>
      </c>
      <c r="AF138" s="96">
        <f>'1.a'!E127/'1.a'!E126 -1</f>
        <v>-2.0205246961382484E-2</v>
      </c>
      <c r="AG138" s="86">
        <f>'1.a'!F127/'1.a'!F126 -1</f>
        <v>2.7336287920563196E-2</v>
      </c>
      <c r="AH138" s="68">
        <f>'1.a'!Q127/'1.a'!Q126 -1</f>
        <v>-1.4379310344827587</v>
      </c>
    </row>
    <row r="139" spans="1:34" x14ac:dyDescent="0.25">
      <c r="A139" s="78">
        <v>40695</v>
      </c>
      <c r="B139" s="1">
        <f>'1.a'!R128</f>
        <v>47947350099.023453</v>
      </c>
      <c r="C139" s="1">
        <f>'1.a'!S128</f>
        <v>24846077720.84375</v>
      </c>
      <c r="D139" s="1">
        <f>'1.a'!T128</f>
        <v>0</v>
      </c>
      <c r="E139" s="1">
        <f>'1.a'!U128</f>
        <v>66362098868.450684</v>
      </c>
      <c r="F139" s="1">
        <f>'1.a'!V128</f>
        <v>9888677983.6662579</v>
      </c>
      <c r="G139" s="1">
        <f>'1.a'!W128</f>
        <v>149044204671.98413</v>
      </c>
      <c r="H139" s="84">
        <f>'1.a'!$B$1*'1.a'!B127</f>
        <v>47758123825.497055</v>
      </c>
      <c r="I139" s="84">
        <f>'1.a'!C$1*'1.a'!C127</f>
        <v>23945043068.529297</v>
      </c>
      <c r="J139" s="84">
        <f>'1.a'!D$1*'1.a'!D127</f>
        <v>0</v>
      </c>
      <c r="K139" s="84">
        <f>'1.a'!E$1*'1.a'!E127</f>
        <v>65447573860.954102</v>
      </c>
      <c r="L139" s="84">
        <f>'1.a'!F$1*'1.a'!F127</f>
        <v>9858039986.4474506</v>
      </c>
      <c r="M139" s="86">
        <f t="shared" si="28"/>
        <v>147008780741.42792</v>
      </c>
      <c r="N139" s="96">
        <f t="shared" si="37"/>
        <v>0.32486579090468259</v>
      </c>
      <c r="O139" s="86">
        <f t="shared" si="38"/>
        <v>0.16288172004260046</v>
      </c>
      <c r="P139" s="86">
        <f t="shared" si="29"/>
        <v>0</v>
      </c>
      <c r="Q139" s="86">
        <f t="shared" si="30"/>
        <v>0.44519499808701291</v>
      </c>
      <c r="R139" s="86">
        <f t="shared" si="31"/>
        <v>6.7057490965703917E-2</v>
      </c>
      <c r="S139" s="97">
        <f t="shared" si="39"/>
        <v>1.2871766745636227E-3</v>
      </c>
      <c r="T139" s="97">
        <f t="shared" si="32"/>
        <v>6.1291213203058482E-3</v>
      </c>
      <c r="U139" s="97">
        <f t="shared" si="33"/>
        <v>0</v>
      </c>
      <c r="V139" s="97">
        <f t="shared" si="33"/>
        <v>6.2208869625626712E-3</v>
      </c>
      <c r="W139" s="97">
        <f t="shared" si="33"/>
        <v>2.0840930088861698E-4</v>
      </c>
      <c r="X139" s="86">
        <f t="shared" si="34"/>
        <v>1.384559425832076E-2</v>
      </c>
      <c r="Y139" s="86">
        <f t="shared" si="35"/>
        <v>1.0138455942583207</v>
      </c>
      <c r="Z139" s="86">
        <f t="shared" si="40"/>
        <v>1.6468070867581501</v>
      </c>
      <c r="AA139" s="86">
        <f t="shared" si="36"/>
        <v>1.377952755905512</v>
      </c>
      <c r="AB139" s="86">
        <f t="shared" si="41"/>
        <v>1.05421686746989</v>
      </c>
      <c r="AC139" s="86">
        <f>'1.a'!B128/'1.a'!B127 -1</f>
        <v>3.9621798004003672E-3</v>
      </c>
      <c r="AD139" s="86">
        <f>'1.a'!C128/'1.a'!C127 -1</f>
        <v>3.7629276745744233E-2</v>
      </c>
      <c r="AE139" s="86">
        <v>0</v>
      </c>
      <c r="AF139" s="96">
        <f>'1.a'!E128/'1.a'!E127 -1</f>
        <v>1.3973398149785154E-2</v>
      </c>
      <c r="AG139" s="86">
        <f>'1.a'!F128/'1.a'!F127 -1</f>
        <v>3.1079197549339632E-3</v>
      </c>
      <c r="AH139" s="68">
        <f>'1.a'!Q128/'1.a'!Q127 -1</f>
        <v>0.37795275590551203</v>
      </c>
    </row>
    <row r="140" spans="1:34" x14ac:dyDescent="0.25">
      <c r="A140" s="78">
        <v>40725</v>
      </c>
      <c r="B140" s="1">
        <f>'1.a'!R129</f>
        <v>45449683093.450195</v>
      </c>
      <c r="C140" s="1">
        <f>'1.a'!S129</f>
        <v>21683444146.697266</v>
      </c>
      <c r="D140" s="1">
        <f>'1.a'!T129</f>
        <v>0</v>
      </c>
      <c r="E140" s="1">
        <f>'1.a'!U129</f>
        <v>62110895274.294434</v>
      </c>
      <c r="F140" s="1">
        <f>'1.a'!V129</f>
        <v>9261892446.253664</v>
      </c>
      <c r="G140" s="1">
        <f>'1.a'!W129</f>
        <v>138505914960.69556</v>
      </c>
      <c r="H140" s="84">
        <f>'1.a'!$B$1*'1.a'!B128</f>
        <v>47947350099.023453</v>
      </c>
      <c r="I140" s="84">
        <f>'1.a'!C$1*'1.a'!C128</f>
        <v>24846077720.84375</v>
      </c>
      <c r="J140" s="84">
        <f>'1.a'!D$1*'1.a'!D128</f>
        <v>0</v>
      </c>
      <c r="K140" s="84">
        <f>'1.a'!E$1*'1.a'!E128</f>
        <v>66362098868.450684</v>
      </c>
      <c r="L140" s="84">
        <f>'1.a'!F$1*'1.a'!F128</f>
        <v>9888677983.6662579</v>
      </c>
      <c r="M140" s="86">
        <f t="shared" si="28"/>
        <v>149044204671.98413</v>
      </c>
      <c r="N140" s="96">
        <f t="shared" si="37"/>
        <v>0.32169885574917712</v>
      </c>
      <c r="O140" s="86">
        <f t="shared" si="38"/>
        <v>0.16670274282401584</v>
      </c>
      <c r="P140" s="86">
        <f t="shared" si="29"/>
        <v>0</v>
      </c>
      <c r="Q140" s="86">
        <f t="shared" si="30"/>
        <v>0.44525111871675999</v>
      </c>
      <c r="R140" s="86">
        <f t="shared" si="31"/>
        <v>6.6347282710047126E-2</v>
      </c>
      <c r="S140" s="97">
        <f t="shared" si="39"/>
        <v>-1.675789415006183E-2</v>
      </c>
      <c r="T140" s="97">
        <f t="shared" si="32"/>
        <v>-2.1219433396332279E-2</v>
      </c>
      <c r="U140" s="97">
        <f t="shared" si="33"/>
        <v>0</v>
      </c>
      <c r="V140" s="97">
        <f t="shared" si="33"/>
        <v>-2.8523105635085127E-2</v>
      </c>
      <c r="W140" s="97">
        <f t="shared" si="33"/>
        <v>-4.205366715143489E-3</v>
      </c>
      <c r="X140" s="86">
        <f t="shared" si="34"/>
        <v>-7.070579989662272E-2</v>
      </c>
      <c r="Y140" s="86">
        <f t="shared" si="35"/>
        <v>0.92929420010337727</v>
      </c>
      <c r="Z140" s="86">
        <f t="shared" si="40"/>
        <v>1.5303682744134881</v>
      </c>
      <c r="AA140" s="86">
        <f t="shared" si="36"/>
        <v>1.3428571428571427</v>
      </c>
      <c r="AB140" s="86">
        <f t="shared" si="41"/>
        <v>1.4156626506024235</v>
      </c>
      <c r="AC140" s="86">
        <f>'1.a'!B129/'1.a'!B128 -1</f>
        <v>-5.2091867442412232E-2</v>
      </c>
      <c r="AD140" s="86">
        <f>'1.a'!C129/'1.a'!C128 -1</f>
        <v>-0.12728904777969452</v>
      </c>
      <c r="AE140" s="86">
        <v>0</v>
      </c>
      <c r="AF140" s="96">
        <f>'1.a'!E129/'1.a'!E128 -1</f>
        <v>-6.4060716382454919E-2</v>
      </c>
      <c r="AG140" s="86">
        <f>'1.a'!F129/'1.a'!F128 -1</f>
        <v>-6.3384158979379879E-2</v>
      </c>
      <c r="AH140" s="68">
        <f>'1.a'!Q129/'1.a'!Q128 -1</f>
        <v>0.34285714285714275</v>
      </c>
    </row>
    <row r="141" spans="1:34" x14ac:dyDescent="0.25">
      <c r="A141" s="78">
        <v>40756</v>
      </c>
      <c r="B141" s="1">
        <f>'1.a'!R130</f>
        <v>40882678101.896484</v>
      </c>
      <c r="C141" s="1">
        <f>'1.a'!S130</f>
        <v>20561513997.212891</v>
      </c>
      <c r="D141" s="1">
        <f>'1.a'!T130</f>
        <v>0</v>
      </c>
      <c r="E141" s="1">
        <f>'1.a'!U130</f>
        <v>55670375463.927246</v>
      </c>
      <c r="F141" s="1">
        <f>'1.a'!V130</f>
        <v>8236977966.793519</v>
      </c>
      <c r="G141" s="1">
        <f>'1.a'!W130</f>
        <v>125351545529.83014</v>
      </c>
      <c r="H141" s="84">
        <f>'1.a'!$B$1*'1.a'!B129</f>
        <v>45449683093.450195</v>
      </c>
      <c r="I141" s="84">
        <f>'1.a'!C$1*'1.a'!C129</f>
        <v>21683444146.697266</v>
      </c>
      <c r="J141" s="84">
        <f>'1.a'!D$1*'1.a'!D129</f>
        <v>0</v>
      </c>
      <c r="K141" s="84">
        <f>'1.a'!E$1*'1.a'!E129</f>
        <v>62110895274.294434</v>
      </c>
      <c r="L141" s="84">
        <f>'1.a'!F$1*'1.a'!F129</f>
        <v>9261892446.253664</v>
      </c>
      <c r="M141" s="86">
        <f t="shared" si="28"/>
        <v>138505914960.69556</v>
      </c>
      <c r="N141" s="96">
        <f t="shared" si="37"/>
        <v>0.32814254255024167</v>
      </c>
      <c r="O141" s="86">
        <f t="shared" si="38"/>
        <v>0.15655247758083454</v>
      </c>
      <c r="P141" s="86">
        <f t="shared" si="29"/>
        <v>0</v>
      </c>
      <c r="Q141" s="86">
        <f t="shared" si="30"/>
        <v>0.44843496605845262</v>
      </c>
      <c r="R141" s="86">
        <f t="shared" si="31"/>
        <v>6.6870013810471224E-2</v>
      </c>
      <c r="S141" s="97">
        <f t="shared" si="39"/>
        <v>-3.2973357079007858E-2</v>
      </c>
      <c r="T141" s="97">
        <f t="shared" si="32"/>
        <v>-8.1002327575883624E-3</v>
      </c>
      <c r="U141" s="97">
        <f t="shared" si="33"/>
        <v>0</v>
      </c>
      <c r="V141" s="97">
        <f t="shared" si="33"/>
        <v>-4.6499962201577039E-2</v>
      </c>
      <c r="W141" s="97">
        <f t="shared" si="33"/>
        <v>-7.3997885198692666E-3</v>
      </c>
      <c r="X141" s="86">
        <f t="shared" si="34"/>
        <v>-9.4973340558042518E-2</v>
      </c>
      <c r="Y141" s="86">
        <f t="shared" si="35"/>
        <v>0.90502665944195748</v>
      </c>
      <c r="Z141" s="86">
        <f t="shared" si="40"/>
        <v>1.3850240871083921</v>
      </c>
      <c r="AA141" s="86">
        <f t="shared" si="36"/>
        <v>2.5446808510638297</v>
      </c>
      <c r="AB141" s="86">
        <f t="shared" si="41"/>
        <v>3.6024096385542519</v>
      </c>
      <c r="AC141" s="86">
        <f>'1.a'!B130/'1.a'!B129 -1</f>
        <v>-0.10048485887488767</v>
      </c>
      <c r="AD141" s="86">
        <f>'1.a'!C130/'1.a'!C129 -1</f>
        <v>-5.1741325865672594E-2</v>
      </c>
      <c r="AE141" s="86">
        <v>0</v>
      </c>
      <c r="AF141" s="96">
        <f>'1.a'!E130/'1.a'!E129 -1</f>
        <v>-0.10369388143456204</v>
      </c>
      <c r="AG141" s="86">
        <f>'1.a'!F130/'1.a'!F129 -1</f>
        <v>-0.11065929402740049</v>
      </c>
      <c r="AH141" s="68">
        <f>'1.a'!Q130/'1.a'!Q129 -1</f>
        <v>1.5446808510638297</v>
      </c>
    </row>
    <row r="142" spans="1:34" x14ac:dyDescent="0.25">
      <c r="A142" s="78">
        <v>40787</v>
      </c>
      <c r="B142" s="1">
        <f>'1.a'!R131</f>
        <v>39761294792.835938</v>
      </c>
      <c r="C142" s="1">
        <f>'1.a'!S131</f>
        <v>18388792347.440434</v>
      </c>
      <c r="D142" s="1">
        <f>'1.a'!T131</f>
        <v>0</v>
      </c>
      <c r="E142" s="1">
        <f>'1.a'!U131</f>
        <v>53105124524.159172</v>
      </c>
      <c r="F142" s="1">
        <f>'1.a'!V131</f>
        <v>7613967145.5236807</v>
      </c>
      <c r="G142" s="1">
        <f>'1.a'!W131</f>
        <v>118869178809.95923</v>
      </c>
      <c r="H142" s="84">
        <f>'1.a'!$B$1*'1.a'!B130</f>
        <v>40882678101.896484</v>
      </c>
      <c r="I142" s="84">
        <f>'1.a'!C$1*'1.a'!C130</f>
        <v>20561513997.212891</v>
      </c>
      <c r="J142" s="84">
        <f>'1.a'!D$1*'1.a'!D130</f>
        <v>0</v>
      </c>
      <c r="K142" s="84">
        <f>'1.a'!E$1*'1.a'!E130</f>
        <v>55670375463.927246</v>
      </c>
      <c r="L142" s="84">
        <f>'1.a'!F$1*'1.a'!F130</f>
        <v>8236977966.793519</v>
      </c>
      <c r="M142" s="86">
        <f t="shared" si="28"/>
        <v>125351545529.83014</v>
      </c>
      <c r="N142" s="96">
        <f t="shared" si="37"/>
        <v>0.32614418856261773</v>
      </c>
      <c r="O142" s="86">
        <f t="shared" si="38"/>
        <v>0.16403079762841719</v>
      </c>
      <c r="P142" s="86">
        <f t="shared" si="29"/>
        <v>0</v>
      </c>
      <c r="Q142" s="86">
        <f t="shared" si="30"/>
        <v>0.44411399339850394</v>
      </c>
      <c r="R142" s="86">
        <f t="shared" si="31"/>
        <v>6.571102041046116E-2</v>
      </c>
      <c r="S142" s="97">
        <f t="shared" si="39"/>
        <v>-8.945907322647972E-3</v>
      </c>
      <c r="T142" s="97">
        <f t="shared" si="32"/>
        <v>-1.7333026414543991E-2</v>
      </c>
      <c r="U142" s="97">
        <f t="shared" si="33"/>
        <v>0</v>
      </c>
      <c r="V142" s="97">
        <f t="shared" si="33"/>
        <v>-2.0464454019496873E-2</v>
      </c>
      <c r="W142" s="97">
        <f t="shared" si="33"/>
        <v>-4.9701088138684292E-3</v>
      </c>
      <c r="X142" s="86">
        <f t="shared" si="34"/>
        <v>-5.1713496570557266E-2</v>
      </c>
      <c r="Y142" s="86">
        <f t="shared" si="35"/>
        <v>0.94828650342944276</v>
      </c>
      <c r="Z142" s="86">
        <f t="shared" si="40"/>
        <v>1.3133996487295732</v>
      </c>
      <c r="AA142" s="86">
        <f t="shared" si="36"/>
        <v>1.2692307692307692</v>
      </c>
      <c r="AB142" s="86">
        <f t="shared" si="41"/>
        <v>4.5722891566265504</v>
      </c>
      <c r="AC142" s="86">
        <f>'1.a'!B131/'1.a'!B130 -1</f>
        <v>-2.7429301629056657E-2</v>
      </c>
      <c r="AD142" s="86">
        <f>'1.a'!C131/'1.a'!C130 -1</f>
        <v>-0.10566934176476361</v>
      </c>
      <c r="AE142" s="86">
        <v>0</v>
      </c>
      <c r="AF142" s="96">
        <f>'1.a'!E131/'1.a'!E130 -1</f>
        <v>-4.6079282174597225E-2</v>
      </c>
      <c r="AG142" s="86">
        <f>'1.a'!F131/'1.a'!F130 -1</f>
        <v>-7.563584894623232E-2</v>
      </c>
      <c r="AH142" s="68">
        <f>'1.a'!Q131/'1.a'!Q130 -1</f>
        <v>0.26923076923076916</v>
      </c>
    </row>
    <row r="143" spans="1:34" x14ac:dyDescent="0.25">
      <c r="A143" s="78">
        <v>40817</v>
      </c>
      <c r="B143" s="1">
        <f>'1.a'!R132</f>
        <v>44569916685.949219</v>
      </c>
      <c r="C143" s="1">
        <f>'1.a'!S132</f>
        <v>21420199231.621094</v>
      </c>
      <c r="D143" s="1">
        <f>'1.a'!T132</f>
        <v>0</v>
      </c>
      <c r="E143" s="1">
        <f>'1.a'!U132</f>
        <v>58856408519.500496</v>
      </c>
      <c r="F143" s="1">
        <f>'1.a'!V132</f>
        <v>9618923402.5986919</v>
      </c>
      <c r="G143" s="1">
        <f>'1.a'!W132</f>
        <v>134465447839.66949</v>
      </c>
      <c r="H143" s="84">
        <f>'1.a'!$B$1*'1.a'!B131</f>
        <v>39761294792.835938</v>
      </c>
      <c r="I143" s="84">
        <f>'1.a'!C$1*'1.a'!C131</f>
        <v>18388792347.440434</v>
      </c>
      <c r="J143" s="84">
        <f>'1.a'!D$1*'1.a'!D131</f>
        <v>0</v>
      </c>
      <c r="K143" s="84">
        <f>'1.a'!E$1*'1.a'!E131</f>
        <v>53105124524.159172</v>
      </c>
      <c r="L143" s="84">
        <f>'1.a'!F$1*'1.a'!F131</f>
        <v>7613967145.5236807</v>
      </c>
      <c r="M143" s="86">
        <f t="shared" si="28"/>
        <v>118869178809.95923</v>
      </c>
      <c r="N143" s="96">
        <f t="shared" si="37"/>
        <v>0.33449625202176136</v>
      </c>
      <c r="O143" s="86">
        <f t="shared" si="38"/>
        <v>0.15469773183879154</v>
      </c>
      <c r="P143" s="86">
        <f t="shared" si="29"/>
        <v>0</v>
      </c>
      <c r="Q143" s="86">
        <f t="shared" si="30"/>
        <v>0.44675268270390256</v>
      </c>
      <c r="R143" s="86">
        <f t="shared" si="31"/>
        <v>6.4053333435544507E-2</v>
      </c>
      <c r="S143" s="97">
        <f t="shared" si="39"/>
        <v>4.0453058911099321E-2</v>
      </c>
      <c r="T143" s="97">
        <f t="shared" si="32"/>
        <v>2.5502042787955061E-2</v>
      </c>
      <c r="U143" s="97">
        <f t="shared" si="33"/>
        <v>0</v>
      </c>
      <c r="V143" s="97">
        <f t="shared" si="33"/>
        <v>4.8383307203090323E-2</v>
      </c>
      <c r="W143" s="97">
        <f t="shared" si="33"/>
        <v>1.6866914343544127E-2</v>
      </c>
      <c r="X143" s="86">
        <f t="shared" si="34"/>
        <v>0.13120532324568884</v>
      </c>
      <c r="Y143" s="86">
        <f t="shared" si="35"/>
        <v>1.1312053232456889</v>
      </c>
      <c r="Z143" s="86">
        <f t="shared" si="40"/>
        <v>1.485724674191911</v>
      </c>
      <c r="AA143" s="86">
        <f t="shared" si="36"/>
        <v>-1.4953886693017129</v>
      </c>
      <c r="AB143" s="86">
        <f t="shared" si="41"/>
        <v>-6.8373493975904287</v>
      </c>
      <c r="AC143" s="86">
        <f>'1.a'!B132/'1.a'!B131 -1</f>
        <v>0.12093725614739492</v>
      </c>
      <c r="AD143" s="86">
        <f>'1.a'!C132/'1.a'!C131 -1</f>
        <v>0.16485078665878827</v>
      </c>
      <c r="AE143" s="86">
        <v>0</v>
      </c>
      <c r="AF143" s="96">
        <f>'1.a'!E132/'1.a'!E131 -1</f>
        <v>0.10829998134596019</v>
      </c>
      <c r="AG143" s="86">
        <f>'1.a'!F132/'1.a'!F131 -1</f>
        <v>0.26332609778251337</v>
      </c>
      <c r="AH143" s="68">
        <f>'1.a'!Q132/'1.a'!Q131 -1</f>
        <v>-2.4953886693017129</v>
      </c>
    </row>
    <row r="144" spans="1:34" x14ac:dyDescent="0.25">
      <c r="A144" s="78">
        <v>40848</v>
      </c>
      <c r="B144" s="1">
        <f>'1.a'!R133</f>
        <v>43321426420.042969</v>
      </c>
      <c r="C144" s="1">
        <f>'1.a'!S133</f>
        <v>23258642550.117188</v>
      </c>
      <c r="D144" s="1">
        <f>'1.a'!T133</f>
        <v>0</v>
      </c>
      <c r="E144" s="1">
        <f>'1.a'!U133</f>
        <v>57814836127.989265</v>
      </c>
      <c r="F144" s="1">
        <f>'1.a'!V133</f>
        <v>8579917825.2667227</v>
      </c>
      <c r="G144" s="1">
        <f>'1.a'!W133</f>
        <v>132974822923.41614</v>
      </c>
      <c r="H144" s="84">
        <f>'1.a'!$B$1*'1.a'!B132</f>
        <v>44569916685.949219</v>
      </c>
      <c r="I144" s="84">
        <f>'1.a'!C$1*'1.a'!C132</f>
        <v>21420199231.621094</v>
      </c>
      <c r="J144" s="84">
        <f>'1.a'!D$1*'1.a'!D132</f>
        <v>0</v>
      </c>
      <c r="K144" s="84">
        <f>'1.a'!E$1*'1.a'!E132</f>
        <v>58856408519.500496</v>
      </c>
      <c r="L144" s="84">
        <f>'1.a'!F$1*'1.a'!F132</f>
        <v>9618923402.5986919</v>
      </c>
      <c r="M144" s="86">
        <f t="shared" si="28"/>
        <v>134465447839.66949</v>
      </c>
      <c r="N144" s="96">
        <f t="shared" si="37"/>
        <v>0.33145999512895213</v>
      </c>
      <c r="O144" s="86">
        <f t="shared" si="38"/>
        <v>0.15929890968839497</v>
      </c>
      <c r="P144" s="86">
        <f t="shared" si="29"/>
        <v>0</v>
      </c>
      <c r="Q144" s="86">
        <f t="shared" si="30"/>
        <v>0.43770655930643393</v>
      </c>
      <c r="R144" s="86">
        <f t="shared" si="31"/>
        <v>7.1534535876218996E-2</v>
      </c>
      <c r="S144" s="97">
        <f t="shared" si="39"/>
        <v>-9.2848407227624306E-3</v>
      </c>
      <c r="T144" s="97">
        <f t="shared" si="32"/>
        <v>1.367223586454842E-2</v>
      </c>
      <c r="U144" s="97">
        <f t="shared" si="33"/>
        <v>0</v>
      </c>
      <c r="V144" s="97">
        <f t="shared" si="33"/>
        <v>-7.7460225525976872E-3</v>
      </c>
      <c r="W144" s="97">
        <f t="shared" si="33"/>
        <v>-7.7269335284617761E-3</v>
      </c>
      <c r="X144" s="86">
        <f t="shared" si="34"/>
        <v>-1.1085560939273473E-2</v>
      </c>
      <c r="Y144" s="86">
        <f t="shared" si="35"/>
        <v>0.98891443906072651</v>
      </c>
      <c r="Z144" s="86">
        <f t="shared" si="40"/>
        <v>1.4692545827771744</v>
      </c>
      <c r="AA144" s="86">
        <f t="shared" si="36"/>
        <v>-2.4669603524229089E-2</v>
      </c>
      <c r="AB144" s="86">
        <f t="shared" si="41"/>
        <v>0.16867469879518249</v>
      </c>
      <c r="AC144" s="86">
        <f>'1.a'!B133/'1.a'!B132 -1</f>
        <v>-2.8011949735141428E-2</v>
      </c>
      <c r="AD144" s="86">
        <f>'1.a'!C133/'1.a'!C132 -1</f>
        <v>8.5827554572047715E-2</v>
      </c>
      <c r="AE144" s="86">
        <v>0</v>
      </c>
      <c r="AF144" s="96">
        <f>'1.a'!E133/'1.a'!E132 -1</f>
        <v>-1.7696839098942485E-2</v>
      </c>
      <c r="AG144" s="86">
        <f>'1.a'!F133/'1.a'!F132 -1</f>
        <v>-0.10801682619192787</v>
      </c>
      <c r="AH144" s="68">
        <f>'1.a'!Q133/'1.a'!Q132 -1</f>
        <v>-1.0246696035242291</v>
      </c>
    </row>
    <row r="145" spans="1:34" x14ac:dyDescent="0.25">
      <c r="A145" s="78">
        <v>40878</v>
      </c>
      <c r="B145" s="1">
        <f>'1.a'!R134</f>
        <v>45308816054.279297</v>
      </c>
      <c r="C145" s="1">
        <f>'1.a'!S134</f>
        <v>20903432015.238285</v>
      </c>
      <c r="D145" s="1">
        <f>'1.a'!T134</f>
        <v>0</v>
      </c>
      <c r="E145" s="1">
        <f>'1.a'!U134</f>
        <v>55501443247.233398</v>
      </c>
      <c r="F145" s="1">
        <f>'1.a'!V134</f>
        <v>8385280284.3963614</v>
      </c>
      <c r="G145" s="1">
        <f>'1.a'!W134</f>
        <v>130098971601.14734</v>
      </c>
      <c r="H145" s="84">
        <f>'1.a'!$B$1*'1.a'!B133</f>
        <v>43321426420.042969</v>
      </c>
      <c r="I145" s="84">
        <f>'1.a'!C$1*'1.a'!C133</f>
        <v>23258642550.117188</v>
      </c>
      <c r="J145" s="84">
        <f>'1.a'!D$1*'1.a'!D133</f>
        <v>0</v>
      </c>
      <c r="K145" s="84">
        <f>'1.a'!E$1*'1.a'!E133</f>
        <v>57814836127.989265</v>
      </c>
      <c r="L145" s="84">
        <f>'1.a'!F$1*'1.a'!F133</f>
        <v>8579917825.2667227</v>
      </c>
      <c r="M145" s="86">
        <f t="shared" si="28"/>
        <v>132974822923.41614</v>
      </c>
      <c r="N145" s="96">
        <f t="shared" si="37"/>
        <v>0.32578668252856385</v>
      </c>
      <c r="O145" s="86">
        <f t="shared" si="38"/>
        <v>0.17491012237340958</v>
      </c>
      <c r="P145" s="86">
        <f t="shared" si="29"/>
        <v>0</v>
      </c>
      <c r="Q145" s="86">
        <f t="shared" si="30"/>
        <v>0.43478032049184545</v>
      </c>
      <c r="R145" s="86">
        <f t="shared" si="31"/>
        <v>6.4522874606181155E-2</v>
      </c>
      <c r="S145" s="97">
        <f t="shared" si="39"/>
        <v>1.4945608428303184E-2</v>
      </c>
      <c r="T145" s="97">
        <f t="shared" si="32"/>
        <v>-1.7711702735151096E-2</v>
      </c>
      <c r="U145" s="97">
        <f t="shared" si="33"/>
        <v>0</v>
      </c>
      <c r="V145" s="97">
        <f t="shared" si="33"/>
        <v>-1.739722475199848E-2</v>
      </c>
      <c r="W145" s="97">
        <f t="shared" si="33"/>
        <v>-1.4637172405370189E-3</v>
      </c>
      <c r="X145" s="86">
        <f t="shared" si="34"/>
        <v>-2.1627036299383409E-2</v>
      </c>
      <c r="Y145" s="86">
        <f t="shared" si="35"/>
        <v>0.97837296370061655</v>
      </c>
      <c r="Z145" s="86">
        <f t="shared" si="40"/>
        <v>1.437478960582417</v>
      </c>
      <c r="AA145" s="86">
        <f t="shared" si="36"/>
        <v>-2.6428571428571428</v>
      </c>
      <c r="AB145" s="86">
        <f t="shared" si="41"/>
        <v>-0.44578313253012514</v>
      </c>
      <c r="AC145" s="86">
        <f>'1.a'!B134/'1.a'!B133 -1</f>
        <v>4.5875443134459015E-2</v>
      </c>
      <c r="AD145" s="86">
        <f>'1.a'!C134/'1.a'!C133 -1</f>
        <v>-0.10126173656970516</v>
      </c>
      <c r="AE145" s="86">
        <v>0</v>
      </c>
      <c r="AF145" s="96">
        <f>'1.a'!E134/'1.a'!E133 -1</f>
        <v>-4.0013827517119127E-2</v>
      </c>
      <c r="AG145" s="86">
        <f>'1.a'!F134/'1.a'!F133 -1</f>
        <v>-2.2685245340832938E-2</v>
      </c>
      <c r="AH145" s="68">
        <f>'1.a'!Q134/'1.a'!Q133 -1</f>
        <v>-3.6428571428571428</v>
      </c>
    </row>
    <row r="146" spans="1:34" x14ac:dyDescent="0.25">
      <c r="A146" s="78">
        <v>40909</v>
      </c>
      <c r="B146" s="1">
        <f>'1.a'!R135</f>
        <v>51035266482.837883</v>
      </c>
      <c r="C146" s="1">
        <f>'1.a'!S135</f>
        <v>23052557453.310547</v>
      </c>
      <c r="D146" s="1">
        <f>'1.a'!T135</f>
        <v>0</v>
      </c>
      <c r="E146" s="1">
        <f>'1.a'!U135</f>
        <v>59495650709.208984</v>
      </c>
      <c r="F146" s="1">
        <f>'1.a'!V135</f>
        <v>9280687925.0482769</v>
      </c>
      <c r="G146" s="1">
        <f>'1.a'!W135</f>
        <v>142864162570.4057</v>
      </c>
      <c r="H146" s="84">
        <f>'1.a'!$B$1*'1.a'!B134</f>
        <v>45308816054.279297</v>
      </c>
      <c r="I146" s="84">
        <f>'1.a'!C$1*'1.a'!C134</f>
        <v>20903432015.238285</v>
      </c>
      <c r="J146" s="84">
        <f>'1.a'!D$1*'1.a'!D134</f>
        <v>0</v>
      </c>
      <c r="K146" s="84">
        <f>'1.a'!E$1*'1.a'!E134</f>
        <v>55501443247.233398</v>
      </c>
      <c r="L146" s="84">
        <f>'1.a'!F$1*'1.a'!F134</f>
        <v>8385280284.3963614</v>
      </c>
      <c r="M146" s="86">
        <f t="shared" si="28"/>
        <v>130098971601.14734</v>
      </c>
      <c r="N146" s="96">
        <f t="shared" si="37"/>
        <v>0.34826421374940153</v>
      </c>
      <c r="O146" s="86">
        <f t="shared" si="38"/>
        <v>0.16067330708288197</v>
      </c>
      <c r="P146" s="86">
        <f t="shared" si="29"/>
        <v>0</v>
      </c>
      <c r="Q146" s="86">
        <f t="shared" si="30"/>
        <v>0.42660939255836466</v>
      </c>
      <c r="R146" s="86">
        <f t="shared" si="31"/>
        <v>6.4453086609351895E-2</v>
      </c>
      <c r="S146" s="97">
        <f t="shared" si="39"/>
        <v>4.401610833723215E-2</v>
      </c>
      <c r="T146" s="97">
        <f t="shared" si="32"/>
        <v>1.6519157773675339E-2</v>
      </c>
      <c r="U146" s="97">
        <f t="shared" si="33"/>
        <v>0</v>
      </c>
      <c r="V146" s="97">
        <f t="shared" si="33"/>
        <v>3.0701299270995609E-2</v>
      </c>
      <c r="W146" s="97">
        <f t="shared" si="33"/>
        <v>6.8825112883829998E-3</v>
      </c>
      <c r="X146" s="86">
        <f t="shared" si="34"/>
        <v>9.8119076670286104E-2</v>
      </c>
      <c r="Y146" s="86">
        <f t="shared" si="35"/>
        <v>1.0981190766702862</v>
      </c>
      <c r="Z146" s="86">
        <f t="shared" si="40"/>
        <v>1.5785230689277265</v>
      </c>
      <c r="AA146" s="86">
        <f t="shared" si="36"/>
        <v>6.8243243243243246</v>
      </c>
      <c r="AB146" s="86">
        <f t="shared" si="41"/>
        <v>-3.0421686746988272</v>
      </c>
      <c r="AC146" s="86">
        <f>'1.a'!B135/'1.a'!B134 -1</f>
        <v>0.1263871124263849</v>
      </c>
      <c r="AD146" s="86">
        <f>'1.a'!C135/'1.a'!C134 -1</f>
        <v>0.10281208542719589</v>
      </c>
      <c r="AE146" s="86">
        <v>0</v>
      </c>
      <c r="AF146" s="96">
        <f>'1.a'!E135/'1.a'!E134 -1</f>
        <v>7.1965830585399848E-2</v>
      </c>
      <c r="AG146" s="86">
        <f>'1.a'!F135/'1.a'!F134 -1</f>
        <v>0.10678326904803925</v>
      </c>
      <c r="AH146" s="68">
        <f>'1.a'!Q135/'1.a'!Q134 -1</f>
        <v>5.8243243243243246</v>
      </c>
    </row>
    <row r="147" spans="1:34" x14ac:dyDescent="0.25">
      <c r="A147" s="78">
        <v>40940</v>
      </c>
      <c r="B147" s="1">
        <f>'1.a'!R136</f>
        <v>56469042977.326157</v>
      </c>
      <c r="C147" s="1">
        <f>'1.a'!S136</f>
        <v>22572482237.457035</v>
      </c>
      <c r="D147" s="1">
        <f>'1.a'!T136</f>
        <v>0</v>
      </c>
      <c r="E147" s="1">
        <f>'1.a'!U136</f>
        <v>63687330101.383308</v>
      </c>
      <c r="F147" s="1">
        <f>'1.a'!V136</f>
        <v>9947484949.6907978</v>
      </c>
      <c r="G147" s="1">
        <f>'1.a'!W136</f>
        <v>152676340265.8573</v>
      </c>
      <c r="H147" s="84">
        <f>'1.a'!$B$1*'1.a'!B135</f>
        <v>51035266482.837883</v>
      </c>
      <c r="I147" s="84">
        <f>'1.a'!C$1*'1.a'!C135</f>
        <v>23052557453.310547</v>
      </c>
      <c r="J147" s="84">
        <f>'1.a'!D$1*'1.a'!D135</f>
        <v>0</v>
      </c>
      <c r="K147" s="84">
        <f>'1.a'!E$1*'1.a'!E135</f>
        <v>59495650709.208984</v>
      </c>
      <c r="L147" s="84">
        <f>'1.a'!F$1*'1.a'!F135</f>
        <v>9280687925.0482769</v>
      </c>
      <c r="M147" s="86">
        <f t="shared" si="28"/>
        <v>142864162570.4057</v>
      </c>
      <c r="N147" s="96">
        <f t="shared" si="37"/>
        <v>0.35722931184849738</v>
      </c>
      <c r="O147" s="86">
        <f t="shared" si="38"/>
        <v>0.16135997326796275</v>
      </c>
      <c r="P147" s="86">
        <f t="shared" si="29"/>
        <v>0</v>
      </c>
      <c r="Q147" s="86">
        <f t="shared" si="30"/>
        <v>0.416449091491987</v>
      </c>
      <c r="R147" s="86">
        <f t="shared" si="31"/>
        <v>6.4961623391552856E-2</v>
      </c>
      <c r="S147" s="97">
        <f t="shared" si="39"/>
        <v>3.8034566519160616E-2</v>
      </c>
      <c r="T147" s="97">
        <f t="shared" si="32"/>
        <v>-3.3603613895606781E-3</v>
      </c>
      <c r="U147" s="97">
        <f t="shared" si="33"/>
        <v>0</v>
      </c>
      <c r="V147" s="97">
        <f t="shared" si="33"/>
        <v>2.9340314021080047E-2</v>
      </c>
      <c r="W147" s="97">
        <f t="shared" si="33"/>
        <v>4.6673498282951888E-3</v>
      </c>
      <c r="X147" s="86">
        <f t="shared" si="34"/>
        <v>6.8681868978975172E-2</v>
      </c>
      <c r="Y147" s="86">
        <f t="shared" si="35"/>
        <v>1.0686818689789752</v>
      </c>
      <c r="Z147" s="86">
        <f t="shared" si="40"/>
        <v>1.6869389835281106</v>
      </c>
      <c r="AA147" s="86">
        <f t="shared" si="36"/>
        <v>0.87524752475247525</v>
      </c>
      <c r="AB147" s="86">
        <f t="shared" si="41"/>
        <v>-2.6626506024096668</v>
      </c>
      <c r="AC147" s="86">
        <f>'1.a'!B136/'1.a'!B135 -1</f>
        <v>0.10647101247752944</v>
      </c>
      <c r="AD147" s="86">
        <f>'1.a'!C136/'1.a'!C135 -1</f>
        <v>-2.0825247559878357E-2</v>
      </c>
      <c r="AE147" s="86">
        <v>0</v>
      </c>
      <c r="AF147" s="96">
        <f>'1.a'!E136/'1.a'!E135 -1</f>
        <v>7.0453543111270278E-2</v>
      </c>
      <c r="AG147" s="86">
        <f>'1.a'!F136/'1.a'!F135 -1</f>
        <v>7.1847801588377447E-2</v>
      </c>
      <c r="AH147" s="68">
        <f>'1.a'!Q136/'1.a'!Q135 -1</f>
        <v>-0.12475247524752475</v>
      </c>
    </row>
    <row r="148" spans="1:34" x14ac:dyDescent="0.25">
      <c r="A148" s="78">
        <v>40969</v>
      </c>
      <c r="B148" s="1">
        <f>'1.a'!R137</f>
        <v>57621090238.514671</v>
      </c>
      <c r="C148" s="1">
        <f>'1.a'!S137</f>
        <v>23594322081.613285</v>
      </c>
      <c r="D148" s="1">
        <f>'1.a'!T137</f>
        <v>0</v>
      </c>
      <c r="E148" s="1">
        <f>'1.a'!U137</f>
        <v>63340333884.411621</v>
      </c>
      <c r="F148" s="1">
        <f>'1.a'!V137</f>
        <v>10052032556.630308</v>
      </c>
      <c r="G148" s="1">
        <f>'1.a'!W137</f>
        <v>154607778761.16989</v>
      </c>
      <c r="H148" s="84">
        <f>'1.a'!$B$1*'1.a'!B136</f>
        <v>56469042977.326157</v>
      </c>
      <c r="I148" s="84">
        <f>'1.a'!C$1*'1.a'!C136</f>
        <v>22572482237.457035</v>
      </c>
      <c r="J148" s="84">
        <f>'1.a'!D$1*'1.a'!D136</f>
        <v>0</v>
      </c>
      <c r="K148" s="84">
        <f>'1.a'!E$1*'1.a'!E136</f>
        <v>63687330101.383308</v>
      </c>
      <c r="L148" s="84">
        <f>'1.a'!F$1*'1.a'!F136</f>
        <v>9947484949.6907978</v>
      </c>
      <c r="M148" s="86">
        <f t="shared" ref="M148:M211" si="42">SUM(H148:L148)</f>
        <v>152676340265.8573</v>
      </c>
      <c r="N148" s="96">
        <f t="shared" si="37"/>
        <v>0.36986112503742147</v>
      </c>
      <c r="O148" s="86">
        <f t="shared" si="38"/>
        <v>0.14784531904649587</v>
      </c>
      <c r="P148" s="86">
        <f t="shared" ref="P148:P211" si="43">J148/$M148</f>
        <v>0</v>
      </c>
      <c r="Q148" s="86">
        <f t="shared" ref="Q148:Q211" si="44">K148/$M148</f>
        <v>0.41713948599032263</v>
      </c>
      <c r="R148" s="86">
        <f t="shared" ref="R148:R211" si="45">L148/$M148</f>
        <v>6.5154069925760033E-2</v>
      </c>
      <c r="S148" s="97">
        <f t="shared" si="39"/>
        <v>7.5456829734223685E-3</v>
      </c>
      <c r="T148" s="97">
        <f t="shared" ref="T148:T211" si="46">O148*AD148</f>
        <v>6.6928500013617607E-3</v>
      </c>
      <c r="U148" s="97">
        <f t="shared" ref="U148:W211" si="47">P148*AE148</f>
        <v>0</v>
      </c>
      <c r="V148" s="97">
        <f t="shared" si="47"/>
        <v>-2.2727569731332306E-3</v>
      </c>
      <c r="W148" s="97">
        <f t="shared" si="47"/>
        <v>6.8476626278480234E-4</v>
      </c>
      <c r="X148" s="86">
        <f t="shared" ref="X148:X211" si="48">SUM(S148:W148)</f>
        <v>1.2650542264435701E-2</v>
      </c>
      <c r="Y148" s="86">
        <f t="shared" ref="Y148:Y211" si="49">1+X148</f>
        <v>1.0126505422644356</v>
      </c>
      <c r="Z148" s="86">
        <f t="shared" si="40"/>
        <v>1.7082796764367569</v>
      </c>
      <c r="AA148" s="86">
        <f t="shared" ref="AA148:AA211" si="50">AH148+1</f>
        <v>0.70361990950226239</v>
      </c>
      <c r="AB148" s="86">
        <f t="shared" si="41"/>
        <v>-1.8734939759036342</v>
      </c>
      <c r="AC148" s="86">
        <f>'1.a'!B137/'1.a'!B136 -1</f>
        <v>2.0401395179498572E-2</v>
      </c>
      <c r="AD148" s="86">
        <f>'1.a'!C137/'1.a'!C136 -1</f>
        <v>4.5269272267300709E-2</v>
      </c>
      <c r="AE148" s="86">
        <v>0</v>
      </c>
      <c r="AF148" s="96">
        <f>'1.a'!E137/'1.a'!E136 -1</f>
        <v>-5.4484340357698891E-3</v>
      </c>
      <c r="AG148" s="86">
        <f>'1.a'!F137/'1.a'!F136 -1</f>
        <v>1.0509953769044067E-2</v>
      </c>
      <c r="AH148" s="68">
        <f>'1.a'!Q137/'1.a'!Q136 -1</f>
        <v>-0.29638009049773761</v>
      </c>
    </row>
    <row r="149" spans="1:34" x14ac:dyDescent="0.25">
      <c r="A149" s="78">
        <v>41000</v>
      </c>
      <c r="B149" s="1">
        <f>'1.a'!R138</f>
        <v>58273909295.203133</v>
      </c>
      <c r="C149" s="1">
        <f>'1.a'!S138</f>
        <v>23757101512.853516</v>
      </c>
      <c r="D149" s="1">
        <f>'1.a'!T138</f>
        <v>0</v>
      </c>
      <c r="E149" s="1">
        <f>'1.a'!U138</f>
        <v>62347547179.756348</v>
      </c>
      <c r="F149" s="1">
        <f>'1.a'!V138</f>
        <v>9972710609.8806171</v>
      </c>
      <c r="G149" s="1">
        <f>'1.a'!W138</f>
        <v>154351268597.6936</v>
      </c>
      <c r="H149" s="84">
        <f>'1.a'!$B$1*'1.a'!B137</f>
        <v>57621090238.514671</v>
      </c>
      <c r="I149" s="84">
        <f>'1.a'!C$1*'1.a'!C137</f>
        <v>23594322081.613285</v>
      </c>
      <c r="J149" s="84">
        <f>'1.a'!D$1*'1.a'!D137</f>
        <v>0</v>
      </c>
      <c r="K149" s="84">
        <f>'1.a'!E$1*'1.a'!E137</f>
        <v>63340333884.411621</v>
      </c>
      <c r="L149" s="84">
        <f>'1.a'!F$1*'1.a'!F137</f>
        <v>10052032556.630308</v>
      </c>
      <c r="M149" s="86">
        <f t="shared" si="42"/>
        <v>154607778761.16989</v>
      </c>
      <c r="N149" s="96">
        <f t="shared" ref="N149:N212" si="51">H149/M149</f>
        <v>0.37269205146220202</v>
      </c>
      <c r="O149" s="86">
        <f t="shared" ref="O149:O212" si="52">I149/$M149</f>
        <v>0.15260760015225738</v>
      </c>
      <c r="P149" s="86">
        <f t="shared" si="43"/>
        <v>0</v>
      </c>
      <c r="Q149" s="86">
        <f t="shared" si="44"/>
        <v>0.40968400420690665</v>
      </c>
      <c r="R149" s="86">
        <f t="shared" si="45"/>
        <v>6.5016344178633917E-2</v>
      </c>
      <c r="S149" s="97">
        <f t="shared" ref="S149:S212" si="53">N149*AC149</f>
        <v>4.2224205141508783E-3</v>
      </c>
      <c r="T149" s="97">
        <f t="shared" si="46"/>
        <v>1.0528540836983458E-3</v>
      </c>
      <c r="U149" s="97">
        <f t="shared" si="47"/>
        <v>0</v>
      </c>
      <c r="V149" s="97">
        <f t="shared" si="47"/>
        <v>-6.4213244159524261E-3</v>
      </c>
      <c r="W149" s="97">
        <f t="shared" si="47"/>
        <v>-5.1305275442980829E-4</v>
      </c>
      <c r="X149" s="86">
        <f t="shared" si="48"/>
        <v>-1.6591025725330103E-3</v>
      </c>
      <c r="Y149" s="86">
        <f t="shared" si="49"/>
        <v>0.99834089742746701</v>
      </c>
      <c r="Z149" s="86">
        <f t="shared" ref="Z149:Z212" si="54">Z148*Y149</f>
        <v>1.705445465230975</v>
      </c>
      <c r="AA149" s="86">
        <f t="shared" si="50"/>
        <v>-0.27331189710610948</v>
      </c>
      <c r="AB149" s="86">
        <f t="shared" ref="AB149:AB212" si="55">AB148*AA149</f>
        <v>0.51204819277109004</v>
      </c>
      <c r="AC149" s="86">
        <f>'1.a'!B138/'1.a'!B137 -1</f>
        <v>1.132951587667308E-2</v>
      </c>
      <c r="AD149" s="86">
        <f>'1.a'!C138/'1.a'!C137 -1</f>
        <v>6.8990933783632524E-3</v>
      </c>
      <c r="AE149" s="86">
        <v>0</v>
      </c>
      <c r="AF149" s="96">
        <f>'1.a'!E138/'1.a'!E137 -1</f>
        <v>-1.5673847038239264E-2</v>
      </c>
      <c r="AG149" s="86">
        <f>'1.a'!F138/'1.a'!F137 -1</f>
        <v>-7.8911350816678327E-3</v>
      </c>
      <c r="AH149" s="68">
        <f>'1.a'!Q138/'1.a'!Q137 -1</f>
        <v>-1.2733118971061095</v>
      </c>
    </row>
    <row r="150" spans="1:34" x14ac:dyDescent="0.25">
      <c r="A150" s="78">
        <v>41030</v>
      </c>
      <c r="B150" s="1">
        <f>'1.a'!R139</f>
        <v>55812148802.516602</v>
      </c>
      <c r="C150" s="1">
        <f>'1.a'!S139</f>
        <v>21148068991.396484</v>
      </c>
      <c r="D150" s="1">
        <f>'1.a'!T139</f>
        <v>0</v>
      </c>
      <c r="E150" s="1">
        <f>'1.a'!U139</f>
        <v>56596962517.208496</v>
      </c>
      <c r="F150" s="1">
        <f>'1.a'!V139</f>
        <v>8594148120.9138775</v>
      </c>
      <c r="G150" s="1">
        <f>'1.a'!W139</f>
        <v>142151328432.03546</v>
      </c>
      <c r="H150" s="84">
        <f>'1.a'!$B$1*'1.a'!B138</f>
        <v>58273909295.203133</v>
      </c>
      <c r="I150" s="84">
        <f>'1.a'!C$1*'1.a'!C138</f>
        <v>23757101512.853516</v>
      </c>
      <c r="J150" s="84">
        <f>'1.a'!D$1*'1.a'!D138</f>
        <v>0</v>
      </c>
      <c r="K150" s="84">
        <f>'1.a'!E$1*'1.a'!E138</f>
        <v>62347547179.756348</v>
      </c>
      <c r="L150" s="84">
        <f>'1.a'!F$1*'1.a'!F138</f>
        <v>9972710609.8806171</v>
      </c>
      <c r="M150" s="86">
        <f t="shared" si="42"/>
        <v>154351268597.6936</v>
      </c>
      <c r="N150" s="96">
        <f t="shared" si="51"/>
        <v>0.37754085097343926</v>
      </c>
      <c r="O150" s="86">
        <f t="shared" si="52"/>
        <v>0.15391581636283685</v>
      </c>
      <c r="P150" s="86">
        <f t="shared" si="43"/>
        <v>0</v>
      </c>
      <c r="Q150" s="86">
        <f t="shared" si="44"/>
        <v>0.40393284581457584</v>
      </c>
      <c r="R150" s="86">
        <f t="shared" si="45"/>
        <v>6.4610486849148149E-2</v>
      </c>
      <c r="S150" s="97">
        <f t="shared" si="53"/>
        <v>-1.5949078456251285E-2</v>
      </c>
      <c r="T150" s="97">
        <f t="shared" si="46"/>
        <v>-1.6903213981721798E-2</v>
      </c>
      <c r="U150" s="97">
        <f t="shared" si="47"/>
        <v>0</v>
      </c>
      <c r="V150" s="97">
        <f t="shared" si="47"/>
        <v>-3.7256478128057186E-2</v>
      </c>
      <c r="W150" s="97">
        <f t="shared" si="47"/>
        <v>-8.9313324178751704E-3</v>
      </c>
      <c r="X150" s="86">
        <f t="shared" si="48"/>
        <v>-7.904010298390543E-2</v>
      </c>
      <c r="Y150" s="86">
        <f t="shared" si="49"/>
        <v>0.9209598970160946</v>
      </c>
      <c r="Z150" s="86">
        <f t="shared" si="54"/>
        <v>1.5706468800256843</v>
      </c>
      <c r="AA150" s="86">
        <f t="shared" si="50"/>
        <v>7.2705882352941167</v>
      </c>
      <c r="AB150" s="86">
        <f t="shared" si="55"/>
        <v>3.7228915662651012</v>
      </c>
      <c r="AC150" s="86">
        <f>'1.a'!B139/'1.a'!B138 -1</f>
        <v>-4.2244642970763802E-2</v>
      </c>
      <c r="AD150" s="86">
        <f>'1.a'!C139/'1.a'!C138 -1</f>
        <v>-0.1098211631602215</v>
      </c>
      <c r="AE150" s="86">
        <v>0</v>
      </c>
      <c r="AF150" s="96">
        <f>'1.a'!E139/'1.a'!E138 -1</f>
        <v>-9.2234336756956026E-2</v>
      </c>
      <c r="AG150" s="86">
        <f>'1.a'!F139/'1.a'!F138 -1</f>
        <v>-0.13823347963199761</v>
      </c>
      <c r="AH150" s="68">
        <f>'1.a'!Q139/'1.a'!Q138 -1</f>
        <v>6.2705882352941167</v>
      </c>
    </row>
    <row r="151" spans="1:34" x14ac:dyDescent="0.25">
      <c r="A151" s="78">
        <v>41061</v>
      </c>
      <c r="B151" s="1">
        <f>'1.a'!R140</f>
        <v>61719640288.80468</v>
      </c>
      <c r="C151" s="1">
        <f>'1.a'!S140</f>
        <v>21234943405.019535</v>
      </c>
      <c r="D151" s="1">
        <f>'1.a'!T140</f>
        <v>0</v>
      </c>
      <c r="E151" s="1">
        <f>'1.a'!U140</f>
        <v>58047182224.103027</v>
      </c>
      <c r="F151" s="1">
        <f>'1.a'!V140</f>
        <v>8785063853.3931866</v>
      </c>
      <c r="G151" s="1">
        <f>'1.a'!W140</f>
        <v>149786829771.32043</v>
      </c>
      <c r="H151" s="84">
        <f>'1.a'!$B$1*'1.a'!B139</f>
        <v>55812148802.516602</v>
      </c>
      <c r="I151" s="84">
        <f>'1.a'!C$1*'1.a'!C139</f>
        <v>21148068991.396484</v>
      </c>
      <c r="J151" s="84">
        <f>'1.a'!D$1*'1.a'!D139</f>
        <v>0</v>
      </c>
      <c r="K151" s="84">
        <f>'1.a'!E$1*'1.a'!E139</f>
        <v>56596962517.208496</v>
      </c>
      <c r="L151" s="84">
        <f>'1.a'!F$1*'1.a'!F139</f>
        <v>8594148120.9138775</v>
      </c>
      <c r="M151" s="86">
        <f t="shared" si="42"/>
        <v>142151328432.03546</v>
      </c>
      <c r="N151" s="96">
        <f t="shared" si="51"/>
        <v>0.39262488376393312</v>
      </c>
      <c r="O151" s="86">
        <f t="shared" si="52"/>
        <v>0.14877151852652346</v>
      </c>
      <c r="P151" s="86">
        <f t="shared" si="43"/>
        <v>0</v>
      </c>
      <c r="Q151" s="86">
        <f t="shared" si="44"/>
        <v>0.39814585724584556</v>
      </c>
      <c r="R151" s="86">
        <f t="shared" si="45"/>
        <v>6.0457740463697882E-2</v>
      </c>
      <c r="S151" s="97">
        <f t="shared" si="53"/>
        <v>4.1557764893576286E-2</v>
      </c>
      <c r="T151" s="97">
        <f t="shared" si="46"/>
        <v>6.1114035712011455E-4</v>
      </c>
      <c r="U151" s="97">
        <f t="shared" si="47"/>
        <v>0</v>
      </c>
      <c r="V151" s="97">
        <f t="shared" si="47"/>
        <v>1.0201942696496878E-2</v>
      </c>
      <c r="W151" s="97">
        <f t="shared" si="47"/>
        <v>1.3430457146279054E-3</v>
      </c>
      <c r="X151" s="86">
        <f t="shared" si="48"/>
        <v>5.3713893661821187E-2</v>
      </c>
      <c r="Y151" s="86">
        <f t="shared" si="49"/>
        <v>1.0537138936618211</v>
      </c>
      <c r="Z151" s="86">
        <f t="shared" si="54"/>
        <v>1.655012439519655</v>
      </c>
      <c r="AA151" s="86">
        <f t="shared" si="50"/>
        <v>-0.62944983818770228</v>
      </c>
      <c r="AB151" s="86">
        <f t="shared" si="55"/>
        <v>-2.3433734939759296</v>
      </c>
      <c r="AC151" s="86">
        <f>'1.a'!B140/'1.a'!B139 -1</f>
        <v>0.10584597821508179</v>
      </c>
      <c r="AD151" s="86">
        <f>'1.a'!C140/'1.a'!C139 -1</f>
        <v>4.1079123421809971E-3</v>
      </c>
      <c r="AE151" s="86">
        <v>0</v>
      </c>
      <c r="AF151" s="96">
        <f>'1.a'!E140/'1.a'!E139 -1</f>
        <v>2.5623631417562187E-2</v>
      </c>
      <c r="AG151" s="86">
        <f>'1.a'!F140/'1.a'!F139 -1</f>
        <v>2.2214619738134989E-2</v>
      </c>
      <c r="AH151" s="68">
        <f>'1.a'!Q140/'1.a'!Q139 -1</f>
        <v>-1.6294498381877023</v>
      </c>
    </row>
    <row r="152" spans="1:34" x14ac:dyDescent="0.25">
      <c r="A152" s="78">
        <v>41091</v>
      </c>
      <c r="B152" s="1">
        <f>'1.a'!R141</f>
        <v>63171086303.452171</v>
      </c>
      <c r="C152" s="1">
        <f>'1.a'!S141</f>
        <v>21777442376.621094</v>
      </c>
      <c r="D152" s="1">
        <f>'1.a'!T141</f>
        <v>0</v>
      </c>
      <c r="E152" s="1">
        <f>'1.a'!U141</f>
        <v>57209468231.689453</v>
      </c>
      <c r="F152" s="1">
        <f>'1.a'!V141</f>
        <v>9087900895.7793579</v>
      </c>
      <c r="G152" s="1">
        <f>'1.a'!W141</f>
        <v>151245897807.54208</v>
      </c>
      <c r="H152" s="84">
        <f>'1.a'!$B$1*'1.a'!B140</f>
        <v>61719640288.80468</v>
      </c>
      <c r="I152" s="84">
        <f>'1.a'!C$1*'1.a'!C140</f>
        <v>21234943405.019535</v>
      </c>
      <c r="J152" s="84">
        <f>'1.a'!D$1*'1.a'!D140</f>
        <v>0</v>
      </c>
      <c r="K152" s="84">
        <f>'1.a'!E$1*'1.a'!E140</f>
        <v>58047182224.103027</v>
      </c>
      <c r="L152" s="84">
        <f>'1.a'!F$1*'1.a'!F140</f>
        <v>8785063853.3931866</v>
      </c>
      <c r="M152" s="86">
        <f t="shared" si="42"/>
        <v>149786829771.32043</v>
      </c>
      <c r="N152" s="96">
        <f t="shared" si="51"/>
        <v>0.41204984699277003</v>
      </c>
      <c r="O152" s="86">
        <f t="shared" si="52"/>
        <v>0.14176776047292625</v>
      </c>
      <c r="P152" s="86">
        <f t="shared" si="43"/>
        <v>0</v>
      </c>
      <c r="Q152" s="86">
        <f t="shared" si="44"/>
        <v>0.38753194999002027</v>
      </c>
      <c r="R152" s="86">
        <f t="shared" si="45"/>
        <v>5.8650442544283393E-2</v>
      </c>
      <c r="S152" s="97">
        <f t="shared" si="53"/>
        <v>9.6900776714709275E-3</v>
      </c>
      <c r="T152" s="97">
        <f t="shared" si="46"/>
        <v>3.6218068866921871E-3</v>
      </c>
      <c r="U152" s="97">
        <f t="shared" si="47"/>
        <v>0</v>
      </c>
      <c r="V152" s="97">
        <f t="shared" si="47"/>
        <v>-5.5927079416295189E-3</v>
      </c>
      <c r="W152" s="97">
        <f t="shared" si="47"/>
        <v>2.0217868476722013E-3</v>
      </c>
      <c r="X152" s="86">
        <f t="shared" si="48"/>
        <v>9.7409634642057971E-3</v>
      </c>
      <c r="Y152" s="86">
        <f t="shared" si="49"/>
        <v>1.0097409634642058</v>
      </c>
      <c r="Z152" s="86">
        <f t="shared" si="54"/>
        <v>1.6711338552258221</v>
      </c>
      <c r="AA152" s="86">
        <f t="shared" si="50"/>
        <v>0.20308483290488433</v>
      </c>
      <c r="AB152" s="86">
        <f t="shared" si="55"/>
        <v>-0.47590361445783663</v>
      </c>
      <c r="AC152" s="86">
        <f>'1.a'!B141/'1.a'!B140 -1</f>
        <v>2.3516760756474575E-2</v>
      </c>
      <c r="AD152" s="86">
        <f>'1.a'!C141/'1.a'!C140 -1</f>
        <v>2.5547464914520202E-2</v>
      </c>
      <c r="AE152" s="86">
        <v>0</v>
      </c>
      <c r="AF152" s="96">
        <f>'1.a'!E141/'1.a'!E140 -1</f>
        <v>-1.443160477935701E-2</v>
      </c>
      <c r="AG152" s="86">
        <f>'1.a'!F141/'1.a'!F140 -1</f>
        <v>3.4471808906568313E-2</v>
      </c>
      <c r="AH152" s="68">
        <f>'1.a'!Q141/'1.a'!Q140 -1</f>
        <v>-0.79691516709511567</v>
      </c>
    </row>
    <row r="153" spans="1:34" x14ac:dyDescent="0.25">
      <c r="A153" s="78">
        <v>41122</v>
      </c>
      <c r="B153" s="1">
        <f>'1.a'!R142</f>
        <v>65073012140.698257</v>
      </c>
      <c r="C153" s="1">
        <f>'1.a'!S142</f>
        <v>23122297189.960938</v>
      </c>
      <c r="D153" s="1">
        <f>'1.a'!T142</f>
        <v>0</v>
      </c>
      <c r="E153" s="1">
        <f>'1.a'!U142</f>
        <v>61367250212.015625</v>
      </c>
      <c r="F153" s="1">
        <f>'1.a'!V142</f>
        <v>9682570168.1962299</v>
      </c>
      <c r="G153" s="1">
        <f>'1.a'!W142</f>
        <v>159245129710.87103</v>
      </c>
      <c r="H153" s="84">
        <f>'1.a'!$B$1*'1.a'!B141</f>
        <v>63171086303.452171</v>
      </c>
      <c r="I153" s="84">
        <f>'1.a'!C$1*'1.a'!C141</f>
        <v>21777442376.621094</v>
      </c>
      <c r="J153" s="84">
        <f>'1.a'!D$1*'1.a'!D141</f>
        <v>0</v>
      </c>
      <c r="K153" s="84">
        <f>'1.a'!E$1*'1.a'!E141</f>
        <v>57209468231.689453</v>
      </c>
      <c r="L153" s="84">
        <f>'1.a'!F$1*'1.a'!F141</f>
        <v>9087900895.7793579</v>
      </c>
      <c r="M153" s="86">
        <f t="shared" si="42"/>
        <v>151245897807.54208</v>
      </c>
      <c r="N153" s="96">
        <f t="shared" si="51"/>
        <v>0.41767140278962367</v>
      </c>
      <c r="O153" s="86">
        <f t="shared" si="52"/>
        <v>0.14398699529908923</v>
      </c>
      <c r="P153" s="86">
        <f t="shared" si="43"/>
        <v>0</v>
      </c>
      <c r="Q153" s="86">
        <f t="shared" si="44"/>
        <v>0.37825467705899407</v>
      </c>
      <c r="R153" s="86">
        <f t="shared" si="45"/>
        <v>6.0086924852292938E-2</v>
      </c>
      <c r="S153" s="97">
        <f t="shared" si="53"/>
        <v>1.2575057339183239E-2</v>
      </c>
      <c r="T153" s="97">
        <f t="shared" si="46"/>
        <v>8.8918432356502701E-3</v>
      </c>
      <c r="U153" s="97">
        <f t="shared" si="47"/>
        <v>0</v>
      </c>
      <c r="V153" s="97">
        <f t="shared" si="47"/>
        <v>2.7490213226258088E-2</v>
      </c>
      <c r="W153" s="97">
        <f t="shared" si="47"/>
        <v>3.9318043070072474E-3</v>
      </c>
      <c r="X153" s="86">
        <f t="shared" si="48"/>
        <v>5.2888918108098849E-2</v>
      </c>
      <c r="Y153" s="86">
        <f t="shared" si="49"/>
        <v>1.0528889181080989</v>
      </c>
      <c r="Z153" s="86">
        <f t="shared" si="54"/>
        <v>1.7595183168425323</v>
      </c>
      <c r="AA153" s="86">
        <f t="shared" si="50"/>
        <v>3.2405063291139236</v>
      </c>
      <c r="AB153" s="86">
        <f t="shared" si="55"/>
        <v>-1.5421686746988121</v>
      </c>
      <c r="AC153" s="86">
        <f>'1.a'!B142/'1.a'!B141 -1</f>
        <v>3.0107537301319987E-2</v>
      </c>
      <c r="AD153" s="86">
        <f>'1.a'!C142/'1.a'!C141 -1</f>
        <v>6.1754488432654409E-2</v>
      </c>
      <c r="AE153" s="86">
        <v>0</v>
      </c>
      <c r="AF153" s="96">
        <f>'1.a'!E142/'1.a'!E141 -1</f>
        <v>7.267646613123202E-2</v>
      </c>
      <c r="AG153" s="86">
        <f>'1.a'!F142/'1.a'!F141 -1</f>
        <v>6.5435272593372007E-2</v>
      </c>
      <c r="AH153" s="68">
        <f>'1.a'!Q142/'1.a'!Q141 -1</f>
        <v>2.2405063291139236</v>
      </c>
    </row>
    <row r="154" spans="1:34" x14ac:dyDescent="0.25">
      <c r="A154" s="78">
        <v>41153</v>
      </c>
      <c r="B154" s="1">
        <f>'1.a'!R143</f>
        <v>69362052100.92775</v>
      </c>
      <c r="C154" s="1">
        <f>'1.a'!S143</f>
        <v>22176595706.152344</v>
      </c>
      <c r="D154" s="1">
        <f>'1.a'!T143</f>
        <v>0</v>
      </c>
      <c r="E154" s="1">
        <f>'1.a'!U143</f>
        <v>60585066711.168457</v>
      </c>
      <c r="F154" s="1">
        <f>'1.a'!V143</f>
        <v>9419694224.7050171</v>
      </c>
      <c r="G154" s="1">
        <f>'1.a'!W143</f>
        <v>161543408742.95355</v>
      </c>
      <c r="H154" s="84">
        <f>'1.a'!$B$1*'1.a'!B142</f>
        <v>65073012140.698257</v>
      </c>
      <c r="I154" s="84">
        <f>'1.a'!C$1*'1.a'!C142</f>
        <v>23122297189.960938</v>
      </c>
      <c r="J154" s="84">
        <f>'1.a'!D$1*'1.a'!D142</f>
        <v>0</v>
      </c>
      <c r="K154" s="84">
        <f>'1.a'!E$1*'1.a'!E142</f>
        <v>61367250212.015625</v>
      </c>
      <c r="L154" s="84">
        <f>'1.a'!F$1*'1.a'!F142</f>
        <v>9682570168.1962299</v>
      </c>
      <c r="M154" s="86">
        <f t="shared" si="42"/>
        <v>159245129710.87103</v>
      </c>
      <c r="N154" s="96">
        <f t="shared" si="51"/>
        <v>0.40863423741025079</v>
      </c>
      <c r="O154" s="86">
        <f t="shared" si="52"/>
        <v>0.1451993993910036</v>
      </c>
      <c r="P154" s="86">
        <f t="shared" si="43"/>
        <v>0</v>
      </c>
      <c r="Q154" s="86">
        <f t="shared" si="44"/>
        <v>0.3853634351231674</v>
      </c>
      <c r="R154" s="86">
        <f t="shared" si="45"/>
        <v>6.0802928075578307E-2</v>
      </c>
      <c r="S154" s="97">
        <f t="shared" si="53"/>
        <v>2.6933570703334936E-2</v>
      </c>
      <c r="T154" s="97">
        <f t="shared" si="46"/>
        <v>-5.9386524757500002E-3</v>
      </c>
      <c r="U154" s="97">
        <f t="shared" si="47"/>
        <v>0</v>
      </c>
      <c r="V154" s="97">
        <f t="shared" si="47"/>
        <v>-4.911820551544128E-3</v>
      </c>
      <c r="W154" s="97">
        <f t="shared" si="47"/>
        <v>-1.650762845736606E-3</v>
      </c>
      <c r="X154" s="86">
        <f t="shared" si="48"/>
        <v>1.4432334830304202E-2</v>
      </c>
      <c r="Y154" s="86">
        <f t="shared" si="49"/>
        <v>1.0144323348303041</v>
      </c>
      <c r="Z154" s="86">
        <f t="shared" si="54"/>
        <v>1.7849122743312569</v>
      </c>
      <c r="AA154" s="86">
        <f t="shared" si="50"/>
        <v>1.0703125000000002</v>
      </c>
      <c r="AB154" s="86">
        <f t="shared" si="55"/>
        <v>-1.6506024096385727</v>
      </c>
      <c r="AC154" s="86">
        <f>'1.a'!B143/'1.a'!B142 -1</f>
        <v>6.5911194504964632E-2</v>
      </c>
      <c r="AD154" s="86">
        <f>'1.a'!C143/'1.a'!C142 -1</f>
        <v>-4.089997961877212E-2</v>
      </c>
      <c r="AE154" s="86">
        <v>0</v>
      </c>
      <c r="AF154" s="96">
        <f>'1.a'!E143/'1.a'!E142 -1</f>
        <v>-1.2745943449394059E-2</v>
      </c>
      <c r="AG154" s="86">
        <f>'1.a'!F143/'1.a'!F142 -1</f>
        <v>-2.7149397208053871E-2</v>
      </c>
      <c r="AH154" s="68">
        <f>'1.a'!Q143/'1.a'!Q142 -1</f>
        <v>7.0312500000000222E-2</v>
      </c>
    </row>
    <row r="155" spans="1:34" x14ac:dyDescent="0.25">
      <c r="A155" s="78">
        <v>41183</v>
      </c>
      <c r="B155" s="1">
        <f>'1.a'!R144</f>
        <v>72835937263.608398</v>
      </c>
      <c r="C155" s="1">
        <f>'1.a'!S144</f>
        <v>22250103241.597656</v>
      </c>
      <c r="D155" s="1">
        <f>'1.a'!T144</f>
        <v>0</v>
      </c>
      <c r="E155" s="1">
        <f>'1.a'!U144</f>
        <v>60484466821.888184</v>
      </c>
      <c r="F155" s="1">
        <f>'1.a'!V144</f>
        <v>8912844891.7290058</v>
      </c>
      <c r="G155" s="1">
        <f>'1.a'!W144</f>
        <v>164483352218.82324</v>
      </c>
      <c r="H155" s="84">
        <f>'1.a'!$B$1*'1.a'!B143</f>
        <v>69362052100.92775</v>
      </c>
      <c r="I155" s="84">
        <f>'1.a'!C$1*'1.a'!C143</f>
        <v>22176595706.152344</v>
      </c>
      <c r="J155" s="84">
        <f>'1.a'!D$1*'1.a'!D143</f>
        <v>0</v>
      </c>
      <c r="K155" s="84">
        <f>'1.a'!E$1*'1.a'!E143</f>
        <v>60585066711.168457</v>
      </c>
      <c r="L155" s="84">
        <f>'1.a'!F$1*'1.a'!F143</f>
        <v>9419694224.7050171</v>
      </c>
      <c r="M155" s="86">
        <f t="shared" si="42"/>
        <v>161543408742.95355</v>
      </c>
      <c r="N155" s="96">
        <f t="shared" si="51"/>
        <v>0.42937098233017995</v>
      </c>
      <c r="O155" s="86">
        <f t="shared" si="52"/>
        <v>0.13727948344484639</v>
      </c>
      <c r="P155" s="86">
        <f t="shared" si="43"/>
        <v>0</v>
      </c>
      <c r="Q155" s="86">
        <f t="shared" si="44"/>
        <v>0.37503892719987653</v>
      </c>
      <c r="R155" s="86">
        <f t="shared" si="45"/>
        <v>5.8310607025097209E-2</v>
      </c>
      <c r="S155" s="97">
        <f t="shared" si="53"/>
        <v>2.1504344805601254E-2</v>
      </c>
      <c r="T155" s="97">
        <f t="shared" si="46"/>
        <v>4.5503271236695743E-4</v>
      </c>
      <c r="U155" s="97">
        <f t="shared" si="47"/>
        <v>0</v>
      </c>
      <c r="V155" s="97">
        <f t="shared" si="47"/>
        <v>-6.2274214753227017E-4</v>
      </c>
      <c r="W155" s="97">
        <f t="shared" si="47"/>
        <v>-3.1375426389727025E-3</v>
      </c>
      <c r="X155" s="86">
        <f t="shared" si="48"/>
        <v>1.8199092731463241E-2</v>
      </c>
      <c r="Y155" s="86">
        <f t="shared" si="49"/>
        <v>1.0181990927314633</v>
      </c>
      <c r="Z155" s="86">
        <f t="shared" si="54"/>
        <v>1.8173960583293385</v>
      </c>
      <c r="AA155" s="86">
        <f t="shared" si="50"/>
        <v>-0.63868613138686126</v>
      </c>
      <c r="AB155" s="86">
        <f t="shared" si="55"/>
        <v>1.0542168674698913</v>
      </c>
      <c r="AC155" s="86">
        <f>'1.a'!B144/'1.a'!B143 -1</f>
        <v>5.0083367741569296E-2</v>
      </c>
      <c r="AD155" s="86">
        <f>'1.a'!C144/'1.a'!C143 -1</f>
        <v>3.3146447010763413E-3</v>
      </c>
      <c r="AE155" s="86">
        <v>0</v>
      </c>
      <c r="AF155" s="96">
        <f>'1.a'!E144/'1.a'!E143 -1</f>
        <v>-1.6604733598770682E-3</v>
      </c>
      <c r="AG155" s="86">
        <f>'1.a'!F144/'1.a'!F143 -1</f>
        <v>-5.3807408275175161E-2</v>
      </c>
      <c r="AH155" s="68">
        <f>'1.a'!Q144/'1.a'!Q143 -1</f>
        <v>-1.6386861313868613</v>
      </c>
    </row>
    <row r="156" spans="1:34" x14ac:dyDescent="0.25">
      <c r="A156" s="78">
        <v>41214</v>
      </c>
      <c r="B156" s="1">
        <f>'1.a'!R145</f>
        <v>72526289500.625961</v>
      </c>
      <c r="C156" s="1">
        <f>'1.a'!S145</f>
        <v>23077079029.074215</v>
      </c>
      <c r="D156" s="1">
        <f>'1.a'!T145</f>
        <v>0</v>
      </c>
      <c r="E156" s="1">
        <f>'1.a'!U145</f>
        <v>61993482499.921875</v>
      </c>
      <c r="F156" s="1">
        <f>'1.a'!V145</f>
        <v>9746516744.3867798</v>
      </c>
      <c r="G156" s="1">
        <f>'1.a'!W145</f>
        <v>167343367774.00885</v>
      </c>
      <c r="H156" s="84">
        <f>'1.a'!$B$1*'1.a'!B144</f>
        <v>72835937263.608398</v>
      </c>
      <c r="I156" s="84">
        <f>'1.a'!C$1*'1.a'!C144</f>
        <v>22250103241.597656</v>
      </c>
      <c r="J156" s="84">
        <f>'1.a'!D$1*'1.a'!D144</f>
        <v>0</v>
      </c>
      <c r="K156" s="84">
        <f>'1.a'!E$1*'1.a'!E144</f>
        <v>60484466821.888184</v>
      </c>
      <c r="L156" s="84">
        <f>'1.a'!F$1*'1.a'!F144</f>
        <v>8912844891.7290058</v>
      </c>
      <c r="M156" s="86">
        <f t="shared" si="42"/>
        <v>164483352218.82324</v>
      </c>
      <c r="N156" s="96">
        <f t="shared" si="51"/>
        <v>0.44281646915068867</v>
      </c>
      <c r="O156" s="86">
        <f t="shared" si="52"/>
        <v>0.1352726761793914</v>
      </c>
      <c r="P156" s="86">
        <f t="shared" si="43"/>
        <v>0</v>
      </c>
      <c r="Q156" s="86">
        <f t="shared" si="44"/>
        <v>0.36772394291564314</v>
      </c>
      <c r="R156" s="86">
        <f t="shared" si="45"/>
        <v>5.4186911754276812E-2</v>
      </c>
      <c r="S156" s="97">
        <f t="shared" si="53"/>
        <v>-1.882547739971194E-3</v>
      </c>
      <c r="T156" s="97">
        <f t="shared" si="46"/>
        <v>5.0277172511439018E-3</v>
      </c>
      <c r="U156" s="97">
        <f t="shared" si="47"/>
        <v>0</v>
      </c>
      <c r="V156" s="97">
        <f t="shared" si="47"/>
        <v>9.1742760448252064E-3</v>
      </c>
      <c r="W156" s="97">
        <f t="shared" si="47"/>
        <v>5.0684269344698461E-3</v>
      </c>
      <c r="X156" s="86">
        <f t="shared" si="48"/>
        <v>1.7387872490467762E-2</v>
      </c>
      <c r="Y156" s="86">
        <f t="shared" si="49"/>
        <v>1.0173878724904677</v>
      </c>
      <c r="Z156" s="86">
        <f t="shared" si="54"/>
        <v>1.8489967092562476</v>
      </c>
      <c r="AA156" s="86">
        <f t="shared" si="50"/>
        <v>-0.45142857142857151</v>
      </c>
      <c r="AB156" s="86">
        <f t="shared" si="55"/>
        <v>-0.47590361445783674</v>
      </c>
      <c r="AC156" s="86">
        <f>'1.a'!B145/'1.a'!B144 -1</f>
        <v>-4.2513047077537003E-3</v>
      </c>
      <c r="AD156" s="86">
        <f>'1.a'!C145/'1.a'!C144 -1</f>
        <v>3.7167278663700065E-2</v>
      </c>
      <c r="AE156" s="86">
        <v>0</v>
      </c>
      <c r="AF156" s="96">
        <f>'1.a'!E145/'1.a'!E144 -1</f>
        <v>2.4948813428038896E-2</v>
      </c>
      <c r="AG156" s="86">
        <f>'1.a'!F145/'1.a'!F144 -1</f>
        <v>9.3535999199471087E-2</v>
      </c>
      <c r="AH156" s="68">
        <f>'1.a'!Q145/'1.a'!Q144 -1</f>
        <v>-1.4514285714285715</v>
      </c>
    </row>
    <row r="157" spans="1:34" x14ac:dyDescent="0.25">
      <c r="A157" s="78">
        <v>41244</v>
      </c>
      <c r="B157" s="1">
        <f>'1.a'!R146</f>
        <v>72838241541.773453</v>
      </c>
      <c r="C157" s="1">
        <f>'1.a'!S146</f>
        <v>24532844844.949215</v>
      </c>
      <c r="D157" s="1">
        <f>'1.a'!T146</f>
        <v>0</v>
      </c>
      <c r="E157" s="1">
        <f>'1.a'!U146</f>
        <v>63907845336.106934</v>
      </c>
      <c r="F157" s="1">
        <f>'1.a'!V146</f>
        <v>10343685278.217714</v>
      </c>
      <c r="G157" s="1">
        <f>'1.a'!W146</f>
        <v>171622617001.0473</v>
      </c>
      <c r="H157" s="84">
        <f>'1.a'!$B$1*'1.a'!B145</f>
        <v>72526289500.625961</v>
      </c>
      <c r="I157" s="84">
        <f>'1.a'!C$1*'1.a'!C145</f>
        <v>23077079029.074215</v>
      </c>
      <c r="J157" s="84">
        <f>'1.a'!D$1*'1.a'!D145</f>
        <v>0</v>
      </c>
      <c r="K157" s="84">
        <f>'1.a'!E$1*'1.a'!E145</f>
        <v>61993482499.921875</v>
      </c>
      <c r="L157" s="84">
        <f>'1.a'!F$1*'1.a'!F145</f>
        <v>9746516744.3867798</v>
      </c>
      <c r="M157" s="86">
        <f t="shared" si="42"/>
        <v>167343367774.00885</v>
      </c>
      <c r="N157" s="96">
        <f t="shared" si="51"/>
        <v>0.43339805135611997</v>
      </c>
      <c r="O157" s="86">
        <f t="shared" si="52"/>
        <v>0.13790256127890874</v>
      </c>
      <c r="P157" s="86">
        <f t="shared" si="43"/>
        <v>0</v>
      </c>
      <c r="Q157" s="86">
        <f t="shared" si="44"/>
        <v>0.37045676398506466</v>
      </c>
      <c r="R157" s="86">
        <f t="shared" si="45"/>
        <v>5.8242623379906502E-2</v>
      </c>
      <c r="S157" s="97">
        <f t="shared" si="53"/>
        <v>1.8641434393071778E-3</v>
      </c>
      <c r="T157" s="97">
        <f t="shared" si="46"/>
        <v>8.6992740449741458E-3</v>
      </c>
      <c r="U157" s="97">
        <f t="shared" si="47"/>
        <v>0</v>
      </c>
      <c r="V157" s="97">
        <f t="shared" si="47"/>
        <v>1.1439729351989194E-2</v>
      </c>
      <c r="W157" s="97">
        <f t="shared" si="47"/>
        <v>3.5685222651750913E-3</v>
      </c>
      <c r="X157" s="86">
        <f t="shared" si="48"/>
        <v>2.5571669101445611E-2</v>
      </c>
      <c r="Y157" s="86">
        <f t="shared" si="49"/>
        <v>1.0255716691014456</v>
      </c>
      <c r="Z157" s="86">
        <f t="shared" si="54"/>
        <v>1.8962786412750101</v>
      </c>
      <c r="AA157" s="86">
        <f t="shared" si="50"/>
        <v>1.5063291139240504</v>
      </c>
      <c r="AB157" s="86">
        <f t="shared" si="55"/>
        <v>-0.7168674698795261</v>
      </c>
      <c r="AC157" s="86">
        <f>'1.a'!B146/'1.a'!B145 -1</f>
        <v>4.3012270901408023E-3</v>
      </c>
      <c r="AD157" s="86">
        <f>'1.a'!C146/'1.a'!C145 -1</f>
        <v>6.3082759045931081E-2</v>
      </c>
      <c r="AE157" s="86">
        <v>0</v>
      </c>
      <c r="AF157" s="96">
        <f>'1.a'!E146/'1.a'!E145 -1</f>
        <v>3.0880066080937851E-2</v>
      </c>
      <c r="AG157" s="86">
        <f>'1.a'!F146/'1.a'!F145 -1</f>
        <v>6.1269943867367394E-2</v>
      </c>
      <c r="AH157" s="68">
        <f>'1.a'!Q146/'1.a'!Q145 -1</f>
        <v>0.50632911392405044</v>
      </c>
    </row>
    <row r="158" spans="1:34" x14ac:dyDescent="0.25">
      <c r="A158" s="78">
        <v>41275</v>
      </c>
      <c r="B158" s="1">
        <f>'1.a'!R147</f>
        <v>74570577753.005844</v>
      </c>
      <c r="C158" s="1">
        <f>'1.a'!S147</f>
        <v>26520121935.029297</v>
      </c>
      <c r="D158" s="1">
        <f>'1.a'!T147</f>
        <v>0</v>
      </c>
      <c r="E158" s="1">
        <f>'1.a'!U147</f>
        <v>68240564547.774902</v>
      </c>
      <c r="F158" s="1">
        <f>'1.a'!V147</f>
        <v>10834118091.663454</v>
      </c>
      <c r="G158" s="1">
        <f>'1.a'!W147</f>
        <v>180165382327.47351</v>
      </c>
      <c r="H158" s="84">
        <f>'1.a'!$B$1*'1.a'!B146</f>
        <v>72838241541.773453</v>
      </c>
      <c r="I158" s="84">
        <f>'1.a'!C$1*'1.a'!C146</f>
        <v>24532844844.949215</v>
      </c>
      <c r="J158" s="84">
        <f>'1.a'!D$1*'1.a'!D146</f>
        <v>0</v>
      </c>
      <c r="K158" s="84">
        <f>'1.a'!E$1*'1.a'!E146</f>
        <v>63907845336.106934</v>
      </c>
      <c r="L158" s="84">
        <f>'1.a'!F$1*'1.a'!F146</f>
        <v>10343685278.217714</v>
      </c>
      <c r="M158" s="86">
        <f t="shared" si="42"/>
        <v>171622617001.0473</v>
      </c>
      <c r="N158" s="96">
        <f t="shared" si="51"/>
        <v>0.42440933959962263</v>
      </c>
      <c r="O158" s="86">
        <f t="shared" si="52"/>
        <v>0.1429464558555211</v>
      </c>
      <c r="P158" s="86">
        <f t="shared" si="43"/>
        <v>0</v>
      </c>
      <c r="Q158" s="86">
        <f t="shared" si="44"/>
        <v>0.37237426192910777</v>
      </c>
      <c r="R158" s="86">
        <f t="shared" si="45"/>
        <v>6.0269942615748563E-2</v>
      </c>
      <c r="S158" s="97">
        <f t="shared" si="53"/>
        <v>1.0093868987103368E-2</v>
      </c>
      <c r="T158" s="97">
        <f t="shared" si="46"/>
        <v>1.1579342657780094E-2</v>
      </c>
      <c r="U158" s="97">
        <f t="shared" si="47"/>
        <v>0</v>
      </c>
      <c r="V158" s="97">
        <f t="shared" si="47"/>
        <v>2.5245619064540512E-2</v>
      </c>
      <c r="W158" s="97">
        <f t="shared" si="47"/>
        <v>2.8576234415697596E-3</v>
      </c>
      <c r="X158" s="86">
        <f t="shared" si="48"/>
        <v>4.9776454150993729E-2</v>
      </c>
      <c r="Y158" s="86">
        <f t="shared" si="49"/>
        <v>1.0497764541509937</v>
      </c>
      <c r="Z158" s="86">
        <f t="shared" si="54"/>
        <v>1.9906686681199444</v>
      </c>
      <c r="AA158" s="86">
        <f t="shared" si="50"/>
        <v>4.6806722689075633</v>
      </c>
      <c r="AB158" s="86">
        <f t="shared" si="55"/>
        <v>-3.3554216867470257</v>
      </c>
      <c r="AC158" s="86">
        <f>'1.a'!B147/'1.a'!B146 -1</f>
        <v>2.3783333789557215E-2</v>
      </c>
      <c r="AD158" s="86">
        <f>'1.a'!C147/'1.a'!C146 -1</f>
        <v>8.1004755161496078E-2</v>
      </c>
      <c r="AE158" s="86">
        <v>0</v>
      </c>
      <c r="AF158" s="96">
        <f>'1.a'!E147/'1.a'!E146 -1</f>
        <v>6.7796358786329725E-2</v>
      </c>
      <c r="AG158" s="86">
        <f>'1.a'!F147/'1.a'!F146 -1</f>
        <v>4.7413740872271237E-2</v>
      </c>
      <c r="AH158" s="68">
        <f>'1.a'!Q147/'1.a'!Q146 -1</f>
        <v>3.6806722689075633</v>
      </c>
    </row>
    <row r="159" spans="1:34" x14ac:dyDescent="0.25">
      <c r="A159" s="78">
        <v>41306</v>
      </c>
      <c r="B159" s="1">
        <f>'1.a'!R148</f>
        <v>77919196757.906265</v>
      </c>
      <c r="C159" s="1">
        <f>'1.a'!S148</f>
        <v>26265339125.443359</v>
      </c>
      <c r="D159" s="1">
        <f>'1.a'!T148</f>
        <v>0</v>
      </c>
      <c r="E159" s="1">
        <f>'1.a'!U148</f>
        <v>70562777113.182129</v>
      </c>
      <c r="F159" s="1">
        <f>'1.a'!V148</f>
        <v>11182438794.456299</v>
      </c>
      <c r="G159" s="1">
        <f>'1.a'!W148</f>
        <v>185929751790.98804</v>
      </c>
      <c r="H159" s="84">
        <f>'1.a'!$B$1*'1.a'!B147</f>
        <v>74570577753.005844</v>
      </c>
      <c r="I159" s="84">
        <f>'1.a'!C$1*'1.a'!C147</f>
        <v>26520121935.029297</v>
      </c>
      <c r="J159" s="84">
        <f>'1.a'!D$1*'1.a'!D147</f>
        <v>0</v>
      </c>
      <c r="K159" s="84">
        <f>'1.a'!E$1*'1.a'!E147</f>
        <v>68240564547.774902</v>
      </c>
      <c r="L159" s="84">
        <f>'1.a'!F$1*'1.a'!F147</f>
        <v>10834118091.663454</v>
      </c>
      <c r="M159" s="86">
        <f t="shared" si="42"/>
        <v>180165382327.47351</v>
      </c>
      <c r="N159" s="96">
        <f t="shared" si="51"/>
        <v>0.4139006993999787</v>
      </c>
      <c r="O159" s="86">
        <f t="shared" si="52"/>
        <v>0.14719876589180489</v>
      </c>
      <c r="P159" s="86">
        <f t="shared" si="43"/>
        <v>0</v>
      </c>
      <c r="Q159" s="86">
        <f t="shared" si="44"/>
        <v>0.37876624058521402</v>
      </c>
      <c r="R159" s="86">
        <f t="shared" si="45"/>
        <v>6.0134294123002308E-2</v>
      </c>
      <c r="S159" s="97">
        <f t="shared" si="53"/>
        <v>1.8586361939464488E-2</v>
      </c>
      <c r="T159" s="97">
        <f t="shared" si="46"/>
        <v>-1.4141607355115341E-3</v>
      </c>
      <c r="U159" s="97">
        <f t="shared" si="47"/>
        <v>0</v>
      </c>
      <c r="V159" s="97">
        <f t="shared" si="47"/>
        <v>1.2889338314650889E-2</v>
      </c>
      <c r="W159" s="97">
        <f t="shared" si="47"/>
        <v>1.9333386818990929E-3</v>
      </c>
      <c r="X159" s="86">
        <f t="shared" si="48"/>
        <v>3.1994878200502938E-2</v>
      </c>
      <c r="Y159" s="86">
        <f t="shared" si="49"/>
        <v>1.0319948782005028</v>
      </c>
      <c r="Z159" s="86">
        <f t="shared" si="54"/>
        <v>2.0543598696939993</v>
      </c>
      <c r="AA159" s="86">
        <f t="shared" si="50"/>
        <v>0.23159784560143626</v>
      </c>
      <c r="AB159" s="86">
        <f t="shared" si="55"/>
        <v>-0.77710843373494842</v>
      </c>
      <c r="AC159" s="86">
        <f>'1.a'!B148/'1.a'!B147 -1</f>
        <v>4.4905364901312472E-2</v>
      </c>
      <c r="AD159" s="86">
        <f>'1.a'!C148/'1.a'!C147 -1</f>
        <v>-9.6071507593411543E-3</v>
      </c>
      <c r="AE159" s="86">
        <v>0</v>
      </c>
      <c r="AF159" s="96">
        <f>'1.a'!E148/'1.a'!E147 -1</f>
        <v>3.4029797097904435E-2</v>
      </c>
      <c r="AG159" s="86">
        <f>'1.a'!F148/'1.a'!F147 -1</f>
        <v>3.2150351311092562E-2</v>
      </c>
      <c r="AH159" s="68">
        <f>'1.a'!Q148/'1.a'!Q147 -1</f>
        <v>-0.76840215439856374</v>
      </c>
    </row>
    <row r="160" spans="1:34" x14ac:dyDescent="0.25">
      <c r="A160" s="78">
        <v>41334</v>
      </c>
      <c r="B160" s="1">
        <f>'1.a'!R149</f>
        <v>82207768866.591797</v>
      </c>
      <c r="C160" s="1">
        <f>'1.a'!S149</f>
        <v>26064842815.798832</v>
      </c>
      <c r="D160" s="1">
        <f>'1.a'!T149</f>
        <v>0</v>
      </c>
      <c r="E160" s="1">
        <f>'1.a'!U149</f>
        <v>73242562581.61084</v>
      </c>
      <c r="F160" s="1">
        <f>'1.a'!V149</f>
        <v>11745992010.326414</v>
      </c>
      <c r="G160" s="1">
        <f>'1.a'!W149</f>
        <v>193261166274.32788</v>
      </c>
      <c r="H160" s="84">
        <f>'1.a'!$B$1*'1.a'!B148</f>
        <v>77919196757.906265</v>
      </c>
      <c r="I160" s="84">
        <f>'1.a'!C$1*'1.a'!C148</f>
        <v>26265339125.443359</v>
      </c>
      <c r="J160" s="84">
        <f>'1.a'!D$1*'1.a'!D148</f>
        <v>0</v>
      </c>
      <c r="K160" s="84">
        <f>'1.a'!E$1*'1.a'!E148</f>
        <v>70562777113.182129</v>
      </c>
      <c r="L160" s="84">
        <f>'1.a'!F$1*'1.a'!F148</f>
        <v>11182438794.456299</v>
      </c>
      <c r="M160" s="86">
        <f t="shared" si="42"/>
        <v>185929751790.98804</v>
      </c>
      <c r="N160" s="96">
        <f t="shared" si="51"/>
        <v>0.41907868970587731</v>
      </c>
      <c r="O160" s="86">
        <f t="shared" si="52"/>
        <v>0.14126485337843833</v>
      </c>
      <c r="P160" s="86">
        <f t="shared" si="43"/>
        <v>0</v>
      </c>
      <c r="Q160" s="86">
        <f t="shared" si="44"/>
        <v>0.37951310338167343</v>
      </c>
      <c r="R160" s="86">
        <f t="shared" si="45"/>
        <v>6.014335353401095E-2</v>
      </c>
      <c r="S160" s="97">
        <f t="shared" si="53"/>
        <v>2.3065550657575838E-2</v>
      </c>
      <c r="T160" s="97">
        <f t="shared" si="46"/>
        <v>-1.0783444161745182E-3</v>
      </c>
      <c r="U160" s="97">
        <f t="shared" si="47"/>
        <v>0</v>
      </c>
      <c r="V160" s="97">
        <f t="shared" si="47"/>
        <v>1.4412892195118789E-2</v>
      </c>
      <c r="W160" s="97">
        <f t="shared" si="47"/>
        <v>3.0310007432464568E-3</v>
      </c>
      <c r="X160" s="86">
        <f t="shared" si="48"/>
        <v>3.9431099179766567E-2</v>
      </c>
      <c r="Y160" s="86">
        <f t="shared" si="49"/>
        <v>1.0394310991797666</v>
      </c>
      <c r="Z160" s="86">
        <f t="shared" si="54"/>
        <v>2.1353655374668357</v>
      </c>
      <c r="AA160" s="86">
        <f t="shared" si="50"/>
        <v>3.1240310077519382</v>
      </c>
      <c r="AB160" s="86">
        <f t="shared" si="55"/>
        <v>-2.4277108433735211</v>
      </c>
      <c r="AC160" s="86">
        <f>'1.a'!B149/'1.a'!B148 -1</f>
        <v>5.5038710447825379E-2</v>
      </c>
      <c r="AD160" s="86">
        <f>'1.a'!C149/'1.a'!C148 -1</f>
        <v>-7.6334940389292116E-3</v>
      </c>
      <c r="AE160" s="86">
        <v>0</v>
      </c>
      <c r="AF160" s="96">
        <f>'1.a'!E149/'1.a'!E148 -1</f>
        <v>3.7977324278639868E-2</v>
      </c>
      <c r="AG160" s="86">
        <f>'1.a'!F149/'1.a'!F148 -1</f>
        <v>5.039627099497257E-2</v>
      </c>
      <c r="AH160" s="68">
        <f>'1.a'!Q149/'1.a'!Q148 -1</f>
        <v>2.1240310077519382</v>
      </c>
    </row>
    <row r="161" spans="1:34" x14ac:dyDescent="0.25">
      <c r="A161" s="78">
        <v>41365</v>
      </c>
      <c r="B161" s="1">
        <f>'1.a'!R150</f>
        <v>80876184668.525391</v>
      </c>
      <c r="C161" s="1">
        <f>'1.a'!S150</f>
        <v>25896906967.75</v>
      </c>
      <c r="D161" s="1">
        <f>'1.a'!T150</f>
        <v>0</v>
      </c>
      <c r="E161" s="1">
        <f>'1.a'!U150</f>
        <v>71564949904.255371</v>
      </c>
      <c r="F161" s="1">
        <f>'1.a'!V150</f>
        <v>12199809510.318602</v>
      </c>
      <c r="G161" s="1">
        <f>'1.a'!W150</f>
        <v>190537851050.84937</v>
      </c>
      <c r="H161" s="84">
        <f>'1.a'!$B$1*'1.a'!B149</f>
        <v>82207768866.591797</v>
      </c>
      <c r="I161" s="84">
        <f>'1.a'!C$1*'1.a'!C149</f>
        <v>26064842815.798832</v>
      </c>
      <c r="J161" s="84">
        <f>'1.a'!D$1*'1.a'!D149</f>
        <v>0</v>
      </c>
      <c r="K161" s="84">
        <f>'1.a'!E$1*'1.a'!E149</f>
        <v>73242562581.61084</v>
      </c>
      <c r="L161" s="84">
        <f>'1.a'!F$1*'1.a'!F149</f>
        <v>11745992010.326414</v>
      </c>
      <c r="M161" s="86">
        <f t="shared" si="42"/>
        <v>193261166274.32788</v>
      </c>
      <c r="N161" s="96">
        <f t="shared" si="51"/>
        <v>0.4253713793173563</v>
      </c>
      <c r="O161" s="86">
        <f t="shared" si="52"/>
        <v>0.13486849592328676</v>
      </c>
      <c r="P161" s="86">
        <f t="shared" si="43"/>
        <v>0</v>
      </c>
      <c r="Q161" s="86">
        <f t="shared" si="44"/>
        <v>0.37898230665567562</v>
      </c>
      <c r="R161" s="86">
        <f t="shared" si="45"/>
        <v>6.0777818103681339E-2</v>
      </c>
      <c r="S161" s="97">
        <f t="shared" si="53"/>
        <v>-6.8900763859422705E-3</v>
      </c>
      <c r="T161" s="97">
        <f t="shared" si="46"/>
        <v>-8.6895805963653277E-4</v>
      </c>
      <c r="U161" s="97">
        <f t="shared" si="47"/>
        <v>0</v>
      </c>
      <c r="V161" s="97">
        <f t="shared" si="47"/>
        <v>-8.6805472081967743E-3</v>
      </c>
      <c r="W161" s="97">
        <f t="shared" si="47"/>
        <v>2.3482084308029459E-3</v>
      </c>
      <c r="X161" s="86">
        <f t="shared" si="48"/>
        <v>-1.4091373222972631E-2</v>
      </c>
      <c r="Y161" s="86">
        <f t="shared" si="49"/>
        <v>0.9859086267770274</v>
      </c>
      <c r="Z161" s="86">
        <f t="shared" si="54"/>
        <v>2.1052753047109172</v>
      </c>
      <c r="AA161" s="86">
        <f t="shared" si="50"/>
        <v>0.38461538461538458</v>
      </c>
      <c r="AB161" s="86">
        <f t="shared" si="55"/>
        <v>-0.93373493975904642</v>
      </c>
      <c r="AC161" s="86">
        <f>'1.a'!B150/'1.a'!B149 -1</f>
        <v>-1.6197790262710177E-2</v>
      </c>
      <c r="AD161" s="86">
        <f>'1.a'!C150/'1.a'!C149 -1</f>
        <v>-6.4430025239607946E-3</v>
      </c>
      <c r="AE161" s="86">
        <v>0</v>
      </c>
      <c r="AF161" s="96">
        <f>'1.a'!E150/'1.a'!E149 -1</f>
        <v>-2.2904887789612527E-2</v>
      </c>
      <c r="AG161" s="86">
        <f>'1.a'!F150/'1.a'!F149 -1</f>
        <v>3.8635944890241358E-2</v>
      </c>
      <c r="AH161" s="68">
        <f>'1.a'!Q150/'1.a'!Q149 -1</f>
        <v>-0.61538461538461542</v>
      </c>
    </row>
    <row r="162" spans="1:34" x14ac:dyDescent="0.25">
      <c r="A162" s="78">
        <v>41395</v>
      </c>
      <c r="B162" s="1">
        <f>'1.a'!R151</f>
        <v>79030427251.218735</v>
      </c>
      <c r="C162" s="1">
        <f>'1.a'!S151</f>
        <v>26806627917.589844</v>
      </c>
      <c r="D162" s="1">
        <f>'1.a'!T151</f>
        <v>0</v>
      </c>
      <c r="E162" s="1">
        <f>'1.a'!U151</f>
        <v>74394958992.250504</v>
      </c>
      <c r="F162" s="1">
        <f>'1.a'!V151</f>
        <v>12435121774.877808</v>
      </c>
      <c r="G162" s="1">
        <f>'1.a'!W151</f>
        <v>192667135935.93689</v>
      </c>
      <c r="H162" s="84">
        <f>'1.a'!$B$1*'1.a'!B150</f>
        <v>80876184668.525391</v>
      </c>
      <c r="I162" s="84">
        <f>'1.a'!C$1*'1.a'!C150</f>
        <v>25896906967.75</v>
      </c>
      <c r="J162" s="84">
        <f>'1.a'!D$1*'1.a'!D150</f>
        <v>0</v>
      </c>
      <c r="K162" s="84">
        <f>'1.a'!E$1*'1.a'!E150</f>
        <v>71564949904.255371</v>
      </c>
      <c r="L162" s="84">
        <f>'1.a'!F$1*'1.a'!F150</f>
        <v>12199809510.318602</v>
      </c>
      <c r="M162" s="86">
        <f t="shared" si="42"/>
        <v>190537851050.84937</v>
      </c>
      <c r="N162" s="96">
        <f t="shared" si="51"/>
        <v>0.42446256333048354</v>
      </c>
      <c r="O162" s="86">
        <f t="shared" si="52"/>
        <v>0.13591476352296436</v>
      </c>
      <c r="P162" s="86">
        <f t="shared" si="43"/>
        <v>0</v>
      </c>
      <c r="Q162" s="86">
        <f t="shared" si="44"/>
        <v>0.37559440032288721</v>
      </c>
      <c r="R162" s="86">
        <f t="shared" si="45"/>
        <v>6.4028272823664856E-2</v>
      </c>
      <c r="S162" s="97">
        <f t="shared" si="53"/>
        <v>-9.6870905551153224E-3</v>
      </c>
      <c r="T162" s="97">
        <f t="shared" si="46"/>
        <v>4.774489398419143E-3</v>
      </c>
      <c r="U162" s="97">
        <f t="shared" si="47"/>
        <v>0</v>
      </c>
      <c r="V162" s="97">
        <f t="shared" si="47"/>
        <v>1.4852739612560655E-2</v>
      </c>
      <c r="W162" s="97">
        <f t="shared" si="47"/>
        <v>1.2349896005513714E-3</v>
      </c>
      <c r="X162" s="86">
        <f t="shared" si="48"/>
        <v>1.1175128056415847E-2</v>
      </c>
      <c r="Y162" s="86">
        <f t="shared" si="49"/>
        <v>1.0111751280564159</v>
      </c>
      <c r="Z162" s="86">
        <f t="shared" si="54"/>
        <v>2.1288020258350717</v>
      </c>
      <c r="AA162" s="86">
        <f t="shared" si="50"/>
        <v>1.8064516129032258</v>
      </c>
      <c r="AB162" s="86">
        <f t="shared" si="55"/>
        <v>-1.6867469879518258</v>
      </c>
      <c r="AC162" s="86">
        <f>'1.a'!B151/'1.a'!B150 -1</f>
        <v>-2.2822013981885658E-2</v>
      </c>
      <c r="AD162" s="86">
        <f>'1.a'!C151/'1.a'!C150 -1</f>
        <v>3.5128556123429799E-2</v>
      </c>
      <c r="AE162" s="86">
        <v>0</v>
      </c>
      <c r="AF162" s="96">
        <f>'1.a'!E151/'1.a'!E150 -1</f>
        <v>3.9544624732935851E-2</v>
      </c>
      <c r="AG162" s="86">
        <f>'1.a'!F151/'1.a'!F150 -1</f>
        <v>1.9288191701696489E-2</v>
      </c>
      <c r="AH162" s="68">
        <f>'1.a'!Q151/'1.a'!Q150 -1</f>
        <v>0.80645161290322576</v>
      </c>
    </row>
    <row r="163" spans="1:34" x14ac:dyDescent="0.25">
      <c r="A163" s="78">
        <v>41426</v>
      </c>
      <c r="B163" s="1">
        <f>'1.a'!R152</f>
        <v>82138929102.966797</v>
      </c>
      <c r="C163" s="1">
        <f>'1.a'!S152</f>
        <v>25622424998.830082</v>
      </c>
      <c r="D163" s="1">
        <f>'1.a'!T152</f>
        <v>0</v>
      </c>
      <c r="E163" s="1">
        <f>'1.a'!U152</f>
        <v>73267050788.601563</v>
      </c>
      <c r="F163" s="1">
        <f>'1.a'!V152</f>
        <v>12827961831.317015</v>
      </c>
      <c r="G163" s="1">
        <f>'1.a'!W152</f>
        <v>193856366721.71545</v>
      </c>
      <c r="H163" s="84">
        <f>'1.a'!$B$1*'1.a'!B151</f>
        <v>79030427251.218735</v>
      </c>
      <c r="I163" s="84">
        <f>'1.a'!C$1*'1.a'!C151</f>
        <v>26806627917.589844</v>
      </c>
      <c r="J163" s="84">
        <f>'1.a'!D$1*'1.a'!D151</f>
        <v>0</v>
      </c>
      <c r="K163" s="84">
        <f>'1.a'!E$1*'1.a'!E151</f>
        <v>74394958992.250504</v>
      </c>
      <c r="L163" s="84">
        <f>'1.a'!F$1*'1.a'!F151</f>
        <v>12435121774.877808</v>
      </c>
      <c r="M163" s="86">
        <f t="shared" si="42"/>
        <v>192667135935.93689</v>
      </c>
      <c r="N163" s="96">
        <f t="shared" si="51"/>
        <v>0.41019152990106666</v>
      </c>
      <c r="O163" s="86">
        <f t="shared" si="52"/>
        <v>0.13913440809388078</v>
      </c>
      <c r="P163" s="86">
        <f t="shared" si="43"/>
        <v>0</v>
      </c>
      <c r="Q163" s="86">
        <f t="shared" si="44"/>
        <v>0.38613206466611577</v>
      </c>
      <c r="R163" s="86">
        <f t="shared" si="45"/>
        <v>6.4541997338936771E-2</v>
      </c>
      <c r="S163" s="97">
        <f t="shared" si="53"/>
        <v>1.6134053359165824E-2</v>
      </c>
      <c r="T163" s="97">
        <f t="shared" si="46"/>
        <v>-6.1463669608578979E-3</v>
      </c>
      <c r="U163" s="97">
        <f t="shared" si="47"/>
        <v>0</v>
      </c>
      <c r="V163" s="97">
        <f t="shared" si="47"/>
        <v>-5.854180569871398E-3</v>
      </c>
      <c r="W163" s="97">
        <f t="shared" si="47"/>
        <v>2.0389572644596084E-3</v>
      </c>
      <c r="X163" s="86">
        <f t="shared" si="48"/>
        <v>6.1724630928961383E-3</v>
      </c>
      <c r="Y163" s="86">
        <f t="shared" si="49"/>
        <v>1.0061724630928961</v>
      </c>
      <c r="Z163" s="86">
        <f t="shared" si="54"/>
        <v>2.1419419777716211</v>
      </c>
      <c r="AA163" s="86">
        <f t="shared" si="50"/>
        <v>-0.4285714285714286</v>
      </c>
      <c r="AB163" s="86">
        <f t="shared" si="55"/>
        <v>0.72289156626506823</v>
      </c>
      <c r="AC163" s="86">
        <f>'1.a'!B152/'1.a'!B151 -1</f>
        <v>3.9332975410431237E-2</v>
      </c>
      <c r="AD163" s="86">
        <f>'1.a'!C152/'1.a'!C151 -1</f>
        <v>-4.4175750952349935E-2</v>
      </c>
      <c r="AE163" s="86">
        <v>0</v>
      </c>
      <c r="AF163" s="96">
        <f>'1.a'!E152/'1.a'!E151 -1</f>
        <v>-1.5161083747171955E-2</v>
      </c>
      <c r="AG163" s="86">
        <f>'1.a'!F152/'1.a'!F151 -1</f>
        <v>3.1591170842640626E-2</v>
      </c>
      <c r="AH163" s="68">
        <f>'1.a'!Q152/'1.a'!Q151 -1</f>
        <v>-1.4285714285714286</v>
      </c>
    </row>
    <row r="164" spans="1:34" x14ac:dyDescent="0.25">
      <c r="A164" s="78">
        <v>41456</v>
      </c>
      <c r="B164" s="1">
        <f>'1.a'!R153</f>
        <v>88690372328.830063</v>
      </c>
      <c r="C164" s="1">
        <f>'1.a'!S153</f>
        <v>28831100296.441406</v>
      </c>
      <c r="D164" s="1">
        <f>'1.a'!T153</f>
        <v>0</v>
      </c>
      <c r="E164" s="1">
        <f>'1.a'!U153</f>
        <v>83223602038.905746</v>
      </c>
      <c r="F164" s="1">
        <f>'1.a'!V153</f>
        <v>14377230551.318602</v>
      </c>
      <c r="G164" s="1">
        <f>'1.a'!W153</f>
        <v>215122305215.49582</v>
      </c>
      <c r="H164" s="84">
        <f>'1.a'!$B$1*'1.a'!B152</f>
        <v>82138929102.966797</v>
      </c>
      <c r="I164" s="84">
        <f>'1.a'!C$1*'1.a'!C152</f>
        <v>25622424998.830082</v>
      </c>
      <c r="J164" s="84">
        <f>'1.a'!D$1*'1.a'!D152</f>
        <v>0</v>
      </c>
      <c r="K164" s="84">
        <f>'1.a'!E$1*'1.a'!E152</f>
        <v>73267050788.601563</v>
      </c>
      <c r="L164" s="84">
        <f>'1.a'!F$1*'1.a'!F152</f>
        <v>12827961831.317015</v>
      </c>
      <c r="M164" s="86">
        <f t="shared" si="42"/>
        <v>193856366721.71545</v>
      </c>
      <c r="N164" s="96">
        <f t="shared" si="51"/>
        <v>0.42371024739609819</v>
      </c>
      <c r="O164" s="86">
        <f t="shared" si="52"/>
        <v>0.13217221302621215</v>
      </c>
      <c r="P164" s="86">
        <f t="shared" si="43"/>
        <v>0</v>
      </c>
      <c r="Q164" s="86">
        <f t="shared" si="44"/>
        <v>0.37794503233302534</v>
      </c>
      <c r="R164" s="86">
        <f t="shared" si="45"/>
        <v>6.6172507244664294E-2</v>
      </c>
      <c r="S164" s="97">
        <f t="shared" si="53"/>
        <v>3.3795347228744811E-2</v>
      </c>
      <c r="T164" s="97">
        <f t="shared" si="46"/>
        <v>1.6551817987063774E-2</v>
      </c>
      <c r="U164" s="97">
        <f t="shared" si="47"/>
        <v>0</v>
      </c>
      <c r="V164" s="97">
        <f t="shared" si="47"/>
        <v>5.1360455262204598E-2</v>
      </c>
      <c r="W164" s="97">
        <f t="shared" si="47"/>
        <v>7.9918382161035372E-3</v>
      </c>
      <c r="X164" s="86">
        <f t="shared" si="48"/>
        <v>0.10969945869411672</v>
      </c>
      <c r="Y164" s="86">
        <f t="shared" si="49"/>
        <v>1.1096994586941167</v>
      </c>
      <c r="Z164" s="86">
        <f t="shared" si="54"/>
        <v>2.3769118532873734</v>
      </c>
      <c r="AA164" s="86">
        <f t="shared" si="50"/>
        <v>-4.708333333333333</v>
      </c>
      <c r="AB164" s="86">
        <f t="shared" si="55"/>
        <v>-3.4036144578313627</v>
      </c>
      <c r="AC164" s="86">
        <f>'1.a'!B153/'1.a'!B152 -1</f>
        <v>7.9760514258112369E-2</v>
      </c>
      <c r="AD164" s="86">
        <f>'1.a'!C153/'1.a'!C152 -1</f>
        <v>0.12522918099117586</v>
      </c>
      <c r="AE164" s="86">
        <v>0</v>
      </c>
      <c r="AF164" s="96">
        <f>'1.a'!E153/'1.a'!E152 -1</f>
        <v>0.13589398158023269</v>
      </c>
      <c r="AG164" s="86">
        <f>'1.a'!F153/'1.a'!F152 -1</f>
        <v>0.12077278841127703</v>
      </c>
      <c r="AH164" s="68">
        <f>'1.a'!Q153/'1.a'!Q152 -1</f>
        <v>-5.708333333333333</v>
      </c>
    </row>
    <row r="165" spans="1:34" x14ac:dyDescent="0.25">
      <c r="A165" s="78">
        <v>41487</v>
      </c>
      <c r="B165" s="1">
        <f>'1.a'!R154</f>
        <v>83196396020.724609</v>
      </c>
      <c r="C165" s="1">
        <f>'1.a'!S154</f>
        <v>28361312749.792965</v>
      </c>
      <c r="D165" s="1">
        <f>'1.a'!T154</f>
        <v>0</v>
      </c>
      <c r="E165" s="1">
        <f>'1.a'!U154</f>
        <v>78911452458.741211</v>
      </c>
      <c r="F165" s="1">
        <f>'1.a'!V154</f>
        <v>13802591901.75708</v>
      </c>
      <c r="G165" s="1">
        <f>'1.a'!W154</f>
        <v>204271753131.01587</v>
      </c>
      <c r="H165" s="84">
        <f>'1.a'!$B$1*'1.a'!B153</f>
        <v>88690372328.830063</v>
      </c>
      <c r="I165" s="84">
        <f>'1.a'!C$1*'1.a'!C153</f>
        <v>28831100296.441406</v>
      </c>
      <c r="J165" s="84">
        <f>'1.a'!D$1*'1.a'!D153</f>
        <v>0</v>
      </c>
      <c r="K165" s="84">
        <f>'1.a'!E$1*'1.a'!E153</f>
        <v>83223602038.905746</v>
      </c>
      <c r="L165" s="84">
        <f>'1.a'!F$1*'1.a'!F153</f>
        <v>14377230551.318602</v>
      </c>
      <c r="M165" s="86">
        <f t="shared" si="42"/>
        <v>215122305215.49582</v>
      </c>
      <c r="N165" s="96">
        <f t="shared" si="51"/>
        <v>0.41227883012868283</v>
      </c>
      <c r="O165" s="86">
        <f t="shared" si="52"/>
        <v>0.13402190101840089</v>
      </c>
      <c r="P165" s="86">
        <f t="shared" si="43"/>
        <v>0</v>
      </c>
      <c r="Q165" s="86">
        <f t="shared" si="44"/>
        <v>0.38686644769605666</v>
      </c>
      <c r="R165" s="86">
        <f t="shared" si="45"/>
        <v>6.6832821156859623E-2</v>
      </c>
      <c r="S165" s="97">
        <f t="shared" si="53"/>
        <v>-2.5538850109485096E-2</v>
      </c>
      <c r="T165" s="97">
        <f t="shared" si="46"/>
        <v>-2.1838160676915254E-3</v>
      </c>
      <c r="U165" s="97">
        <f t="shared" si="47"/>
        <v>0</v>
      </c>
      <c r="V165" s="97">
        <f t="shared" si="47"/>
        <v>-2.0045106786322799E-2</v>
      </c>
      <c r="W165" s="97">
        <f t="shared" si="47"/>
        <v>-2.6712183517459314E-3</v>
      </c>
      <c r="X165" s="86">
        <f t="shared" si="48"/>
        <v>-5.0438991315245353E-2</v>
      </c>
      <c r="Y165" s="86">
        <f t="shared" si="49"/>
        <v>0.94956100868475468</v>
      </c>
      <c r="Z165" s="86">
        <f t="shared" si="54"/>
        <v>2.2570228169623081</v>
      </c>
      <c r="AA165" s="86">
        <f t="shared" si="50"/>
        <v>-0.47964601769911508</v>
      </c>
      <c r="AB165" s="86">
        <f t="shared" si="55"/>
        <v>1.6325301204819458</v>
      </c>
      <c r="AC165" s="86">
        <f>'1.a'!B154/'1.a'!B153 -1</f>
        <v>-6.194557722382632E-2</v>
      </c>
      <c r="AD165" s="86">
        <f>'1.a'!C154/'1.a'!C153 -1</f>
        <v>-1.6294471657969489E-2</v>
      </c>
      <c r="AE165" s="86">
        <v>0</v>
      </c>
      <c r="AF165" s="96">
        <f>'1.a'!E154/'1.a'!E153 -1</f>
        <v>-5.1814022398942505E-2</v>
      </c>
      <c r="AG165" s="86">
        <f>'1.a'!F154/'1.a'!F153 -1</f>
        <v>-3.9968660689580382E-2</v>
      </c>
      <c r="AH165" s="68">
        <f>'1.a'!Q154/'1.a'!Q153 -1</f>
        <v>-1.4796460176991151</v>
      </c>
    </row>
    <row r="166" spans="1:34" x14ac:dyDescent="0.25">
      <c r="A166" s="78">
        <v>41518</v>
      </c>
      <c r="B166" s="1">
        <f>'1.a'!R155</f>
        <v>89185612864.095703</v>
      </c>
      <c r="C166" s="1">
        <f>'1.a'!S155</f>
        <v>30596505052.626953</v>
      </c>
      <c r="D166" s="1">
        <f>'1.a'!T155</f>
        <v>0</v>
      </c>
      <c r="E166" s="1">
        <f>'1.a'!U155</f>
        <v>85425286620.224121</v>
      </c>
      <c r="F166" s="1">
        <f>'1.a'!V155</f>
        <v>14660957187.816648</v>
      </c>
      <c r="G166" s="1">
        <f>'1.a'!W155</f>
        <v>219868361724.76343</v>
      </c>
      <c r="H166" s="84">
        <f>'1.a'!$B$1*'1.a'!B154</f>
        <v>83196396020.724609</v>
      </c>
      <c r="I166" s="84">
        <f>'1.a'!C$1*'1.a'!C154</f>
        <v>28361312749.792965</v>
      </c>
      <c r="J166" s="84">
        <f>'1.a'!D$1*'1.a'!D154</f>
        <v>0</v>
      </c>
      <c r="K166" s="84">
        <f>'1.a'!E$1*'1.a'!E154</f>
        <v>78911452458.741211</v>
      </c>
      <c r="L166" s="84">
        <f>'1.a'!F$1*'1.a'!F154</f>
        <v>13802591901.75708</v>
      </c>
      <c r="M166" s="86">
        <f t="shared" si="42"/>
        <v>204271753131.01587</v>
      </c>
      <c r="N166" s="96">
        <f t="shared" si="51"/>
        <v>0.4072829196671362</v>
      </c>
      <c r="O166" s="86">
        <f t="shared" si="52"/>
        <v>0.13884108945597867</v>
      </c>
      <c r="P166" s="86">
        <f t="shared" si="43"/>
        <v>0</v>
      </c>
      <c r="Q166" s="86">
        <f t="shared" si="44"/>
        <v>0.38630623788757013</v>
      </c>
      <c r="R166" s="86">
        <f t="shared" si="45"/>
        <v>6.7569752989315029E-2</v>
      </c>
      <c r="S166" s="97">
        <f t="shared" si="53"/>
        <v>2.9319848444878876E-2</v>
      </c>
      <c r="T166" s="97">
        <f t="shared" si="46"/>
        <v>1.0942248590779868E-2</v>
      </c>
      <c r="U166" s="97">
        <f t="shared" si="47"/>
        <v>0</v>
      </c>
      <c r="V166" s="97">
        <f t="shared" si="47"/>
        <v>3.1888080763203062E-2</v>
      </c>
      <c r="W166" s="97">
        <f t="shared" si="47"/>
        <v>4.2020752889364507E-3</v>
      </c>
      <c r="X166" s="86">
        <f t="shared" si="48"/>
        <v>7.635225308779825E-2</v>
      </c>
      <c r="Y166" s="86">
        <f t="shared" si="49"/>
        <v>1.0763522530877982</v>
      </c>
      <c r="Z166" s="86">
        <f t="shared" si="54"/>
        <v>2.4293515943079496</v>
      </c>
      <c r="AA166" s="86">
        <f t="shared" si="50"/>
        <v>-1.3911439114391144</v>
      </c>
      <c r="AB166" s="86">
        <f t="shared" si="55"/>
        <v>-2.2710843373494227</v>
      </c>
      <c r="AC166" s="86">
        <f>'1.a'!B155/'1.a'!B154 -1</f>
        <v>7.1988897714741817E-2</v>
      </c>
      <c r="AD166" s="86">
        <f>'1.a'!C155/'1.a'!C154 -1</f>
        <v>7.8811313233387192E-2</v>
      </c>
      <c r="AE166" s="86">
        <v>0</v>
      </c>
      <c r="AF166" s="96">
        <f>'1.a'!E155/'1.a'!E154 -1</f>
        <v>8.2546119207331348E-2</v>
      </c>
      <c r="AG166" s="86">
        <f>'1.a'!F155/'1.a'!F154 -1</f>
        <v>6.2188702829814035E-2</v>
      </c>
      <c r="AH166" s="68">
        <f>'1.a'!Q155/'1.a'!Q154 -1</f>
        <v>-2.3911439114391144</v>
      </c>
    </row>
    <row r="167" spans="1:34" x14ac:dyDescent="0.25">
      <c r="A167" s="78">
        <v>41548</v>
      </c>
      <c r="B167" s="1">
        <f>'1.a'!R156</f>
        <v>94499558149.113266</v>
      </c>
      <c r="C167" s="1">
        <f>'1.a'!S156</f>
        <v>31669991421.126953</v>
      </c>
      <c r="D167" s="1">
        <f>'1.a'!T156</f>
        <v>0</v>
      </c>
      <c r="E167" s="1">
        <f>'1.a'!U156</f>
        <v>84181358528.179688</v>
      </c>
      <c r="F167" s="1">
        <f>'1.a'!V156</f>
        <v>14578843097.455933</v>
      </c>
      <c r="G167" s="1">
        <f>'1.a'!W156</f>
        <v>224929751195.87585</v>
      </c>
      <c r="H167" s="84">
        <f>'1.a'!$B$1*'1.a'!B155</f>
        <v>89185612864.095703</v>
      </c>
      <c r="I167" s="84">
        <f>'1.a'!C$1*'1.a'!C155</f>
        <v>30596505052.626953</v>
      </c>
      <c r="J167" s="84">
        <f>'1.a'!D$1*'1.a'!D155</f>
        <v>0</v>
      </c>
      <c r="K167" s="84">
        <f>'1.a'!E$1*'1.a'!E155</f>
        <v>85425286620.224121</v>
      </c>
      <c r="L167" s="84">
        <f>'1.a'!F$1*'1.a'!F155</f>
        <v>14660957187.816648</v>
      </c>
      <c r="M167" s="86">
        <f t="shared" si="42"/>
        <v>219868361724.76343</v>
      </c>
      <c r="N167" s="96">
        <f t="shared" si="51"/>
        <v>0.40563186155787356</v>
      </c>
      <c r="O167" s="86">
        <f t="shared" si="52"/>
        <v>0.13915828913542552</v>
      </c>
      <c r="P167" s="86">
        <f t="shared" si="43"/>
        <v>0</v>
      </c>
      <c r="Q167" s="86">
        <f t="shared" si="44"/>
        <v>0.38852923608518797</v>
      </c>
      <c r="R167" s="86">
        <f t="shared" si="45"/>
        <v>6.6680613221512933E-2</v>
      </c>
      <c r="S167" s="97">
        <f t="shared" si="53"/>
        <v>2.4168758266683642E-2</v>
      </c>
      <c r="T167" s="97">
        <f t="shared" si="46"/>
        <v>4.8824049084598108E-3</v>
      </c>
      <c r="U167" s="97">
        <f t="shared" si="47"/>
        <v>0</v>
      </c>
      <c r="V167" s="97">
        <f t="shared" si="47"/>
        <v>-5.6576038602662243E-3</v>
      </c>
      <c r="W167" s="97">
        <f t="shared" si="47"/>
        <v>-3.734693328160928E-4</v>
      </c>
      <c r="X167" s="86">
        <f t="shared" si="48"/>
        <v>2.3020089982061138E-2</v>
      </c>
      <c r="Y167" s="86">
        <f t="shared" si="49"/>
        <v>1.0230200899820612</v>
      </c>
      <c r="Z167" s="86">
        <f t="shared" si="54"/>
        <v>2.4852754866069824</v>
      </c>
      <c r="AA167" s="86">
        <f t="shared" si="50"/>
        <v>1.1087533156498675</v>
      </c>
      <c r="AB167" s="86">
        <f t="shared" si="55"/>
        <v>-2.5180722891566547</v>
      </c>
      <c r="AC167" s="86">
        <f>'1.a'!B156/'1.a'!B155 -1</f>
        <v>5.958298782018967E-2</v>
      </c>
      <c r="AD167" s="86">
        <f>'1.a'!C156/'1.a'!C155 -1</f>
        <v>3.5085261099382814E-2</v>
      </c>
      <c r="AE167" s="86">
        <v>0</v>
      </c>
      <c r="AF167" s="96">
        <f>'1.a'!E156/'1.a'!E155 -1</f>
        <v>-1.4561591084552905E-2</v>
      </c>
      <c r="AG167" s="86">
        <f>'1.a'!F156/'1.a'!F155 -1</f>
        <v>-5.6008682999874049E-3</v>
      </c>
      <c r="AH167" s="68">
        <f>'1.a'!Q156/'1.a'!Q155 -1</f>
        <v>0.10875331564986745</v>
      </c>
    </row>
    <row r="168" spans="1:34" x14ac:dyDescent="0.25">
      <c r="A168" s="78">
        <v>41579</v>
      </c>
      <c r="B168" s="1">
        <f>'1.a'!R157</f>
        <v>99006140332.388657</v>
      </c>
      <c r="C168" s="1">
        <f>'1.a'!S157</f>
        <v>31679446377.058594</v>
      </c>
      <c r="D168" s="1">
        <f>'1.a'!T157</f>
        <v>0</v>
      </c>
      <c r="E168" s="1">
        <f>'1.a'!U157</f>
        <v>87833846556.98877</v>
      </c>
      <c r="F168" s="1">
        <f>'1.a'!V157</f>
        <v>14927103334.246826</v>
      </c>
      <c r="G168" s="1">
        <f>'1.a'!W157</f>
        <v>233446536600.68286</v>
      </c>
      <c r="H168" s="84">
        <f>'1.a'!$B$1*'1.a'!B156</f>
        <v>94499558149.113266</v>
      </c>
      <c r="I168" s="84">
        <f>'1.a'!C$1*'1.a'!C156</f>
        <v>31669991421.126953</v>
      </c>
      <c r="J168" s="84">
        <f>'1.a'!D$1*'1.a'!D156</f>
        <v>0</v>
      </c>
      <c r="K168" s="84">
        <f>'1.a'!E$1*'1.a'!E156</f>
        <v>84181358528.179688</v>
      </c>
      <c r="L168" s="84">
        <f>'1.a'!F$1*'1.a'!F156</f>
        <v>14578843097.455933</v>
      </c>
      <c r="M168" s="86">
        <f t="shared" si="42"/>
        <v>224929751195.87585</v>
      </c>
      <c r="N168" s="96">
        <f t="shared" si="51"/>
        <v>0.42012920766012896</v>
      </c>
      <c r="O168" s="86">
        <f t="shared" si="52"/>
        <v>0.14079947740460413</v>
      </c>
      <c r="P168" s="86">
        <f t="shared" si="43"/>
        <v>0</v>
      </c>
      <c r="Q168" s="86">
        <f t="shared" si="44"/>
        <v>0.374256220355981</v>
      </c>
      <c r="R168" s="86">
        <f t="shared" si="45"/>
        <v>6.4815094579285873E-2</v>
      </c>
      <c r="S168" s="97">
        <f t="shared" si="53"/>
        <v>2.003550957272392E-2</v>
      </c>
      <c r="T168" s="97">
        <f t="shared" si="46"/>
        <v>4.2035150447516214E-5</v>
      </c>
      <c r="U168" s="97">
        <f t="shared" si="47"/>
        <v>0</v>
      </c>
      <c r="V168" s="97">
        <f t="shared" si="47"/>
        <v>1.6238350015460555E-2</v>
      </c>
      <c r="W168" s="97">
        <f t="shared" si="47"/>
        <v>1.5483066821499187E-3</v>
      </c>
      <c r="X168" s="86">
        <f t="shared" si="48"/>
        <v>3.7864201420781909E-2</v>
      </c>
      <c r="Y168" s="86">
        <f t="shared" si="49"/>
        <v>1.037864201420782</v>
      </c>
      <c r="Z168" s="86">
        <f t="shared" si="54"/>
        <v>2.579378458218001</v>
      </c>
      <c r="AA168" s="86">
        <f t="shared" si="50"/>
        <v>0.74880382775119625</v>
      </c>
      <c r="AB168" s="86">
        <f t="shared" si="55"/>
        <v>-1.88554216867472</v>
      </c>
      <c r="AC168" s="86">
        <f>'1.a'!B157/'1.a'!B156 -1</f>
        <v>4.7688923329824773E-2</v>
      </c>
      <c r="AD168" s="86">
        <f>'1.a'!C157/'1.a'!C156 -1</f>
        <v>2.9854621069880238E-4</v>
      </c>
      <c r="AE168" s="86">
        <v>0</v>
      </c>
      <c r="AF168" s="96">
        <f>'1.a'!E157/'1.a'!E156 -1</f>
        <v>4.3388323646338156E-2</v>
      </c>
      <c r="AG168" s="86">
        <f>'1.a'!F157/'1.a'!F156 -1</f>
        <v>2.3888057129283879E-2</v>
      </c>
      <c r="AH168" s="68">
        <f>'1.a'!Q157/'1.a'!Q156 -1</f>
        <v>-0.25119617224880375</v>
      </c>
    </row>
    <row r="169" spans="1:34" x14ac:dyDescent="0.25">
      <c r="A169" s="78">
        <v>41609</v>
      </c>
      <c r="B169" s="1">
        <f>'1.a'!R158</f>
        <v>103175248516.92775</v>
      </c>
      <c r="C169" s="1">
        <f>'1.a'!S158</f>
        <v>33404647553.388668</v>
      </c>
      <c r="D169" s="1">
        <f>'1.a'!T158</f>
        <v>0</v>
      </c>
      <c r="E169" s="1">
        <f>'1.a'!U158</f>
        <v>90661029415.760727</v>
      </c>
      <c r="F169" s="1">
        <f>'1.a'!V158</f>
        <v>15677816462.079103</v>
      </c>
      <c r="G169" s="1">
        <f>'1.a'!W158</f>
        <v>242918741948.15625</v>
      </c>
      <c r="H169" s="84">
        <f>'1.a'!$B$1*'1.a'!B157</f>
        <v>99006140332.388657</v>
      </c>
      <c r="I169" s="84">
        <f>'1.a'!C$1*'1.a'!C157</f>
        <v>31679446377.058594</v>
      </c>
      <c r="J169" s="84">
        <f>'1.a'!D$1*'1.a'!D157</f>
        <v>0</v>
      </c>
      <c r="K169" s="84">
        <f>'1.a'!E$1*'1.a'!E157</f>
        <v>87833846556.98877</v>
      </c>
      <c r="L169" s="84">
        <f>'1.a'!F$1*'1.a'!F157</f>
        <v>14927103334.246826</v>
      </c>
      <c r="M169" s="86">
        <f t="shared" si="42"/>
        <v>233446536600.68286</v>
      </c>
      <c r="N169" s="96">
        <f t="shared" si="51"/>
        <v>0.42410627192872669</v>
      </c>
      <c r="O169" s="86">
        <f t="shared" si="52"/>
        <v>0.13570321855426459</v>
      </c>
      <c r="P169" s="86">
        <f t="shared" si="43"/>
        <v>0</v>
      </c>
      <c r="Q169" s="86">
        <f t="shared" si="44"/>
        <v>0.37624823154789883</v>
      </c>
      <c r="R169" s="86">
        <f t="shared" si="45"/>
        <v>6.3942277969109784E-2</v>
      </c>
      <c r="S169" s="97">
        <f t="shared" si="53"/>
        <v>1.7858942116885934E-2</v>
      </c>
      <c r="T169" s="97">
        <f t="shared" si="46"/>
        <v>7.3901339529447918E-3</v>
      </c>
      <c r="U169" s="97">
        <f t="shared" si="47"/>
        <v>0</v>
      </c>
      <c r="V169" s="97">
        <f t="shared" si="47"/>
        <v>1.2110622414621386E-2</v>
      </c>
      <c r="W169" s="97">
        <f t="shared" si="47"/>
        <v>3.2157818178146541E-3</v>
      </c>
      <c r="X169" s="86">
        <f t="shared" si="48"/>
        <v>4.0575480302266771E-2</v>
      </c>
      <c r="Y169" s="86">
        <f t="shared" si="49"/>
        <v>1.0405754803022669</v>
      </c>
      <c r="Z169" s="86">
        <f t="shared" si="54"/>
        <v>2.6840379780415171</v>
      </c>
      <c r="AA169" s="86">
        <f t="shared" si="50"/>
        <v>0.89776357827476039</v>
      </c>
      <c r="AB169" s="86">
        <f t="shared" si="55"/>
        <v>-1.6927710843373684</v>
      </c>
      <c r="AC169" s="86">
        <f>'1.a'!B158/'1.a'!B157 -1</f>
        <v>4.2109592097443027E-2</v>
      </c>
      <c r="AD169" s="86">
        <f>'1.a'!C158/'1.a'!C157 -1</f>
        <v>5.4458059518976309E-2</v>
      </c>
      <c r="AE169" s="86">
        <v>0</v>
      </c>
      <c r="AF169" s="96">
        <f>'1.a'!E158/'1.a'!E157 -1</f>
        <v>3.2187852059258448E-2</v>
      </c>
      <c r="AG169" s="86">
        <f>'1.a'!F158/'1.a'!F157 -1</f>
        <v>5.0291949551252824E-2</v>
      </c>
      <c r="AH169" s="68">
        <f>'1.a'!Q158/'1.a'!Q157 -1</f>
        <v>-0.10223642172523961</v>
      </c>
    </row>
    <row r="170" spans="1:34" x14ac:dyDescent="0.25">
      <c r="A170" s="78">
        <v>41640</v>
      </c>
      <c r="B170" s="1">
        <f>'1.a'!R159</f>
        <v>108507304466.38475</v>
      </c>
      <c r="C170" s="1">
        <f>'1.a'!S159</f>
        <v>31386470852.912109</v>
      </c>
      <c r="D170" s="1">
        <f>'1.a'!T159</f>
        <v>0</v>
      </c>
      <c r="E170" s="1">
        <f>'1.a'!U159</f>
        <v>90836284525.64502</v>
      </c>
      <c r="F170" s="1">
        <f>'1.a'!V159</f>
        <v>16076092160.152222</v>
      </c>
      <c r="G170" s="1">
        <f>'1.a'!W159</f>
        <v>246806152005.09412</v>
      </c>
      <c r="H170" s="84">
        <f>'1.a'!$B$1*'1.a'!B158</f>
        <v>103175248516.92775</v>
      </c>
      <c r="I170" s="84">
        <f>'1.a'!C$1*'1.a'!C158</f>
        <v>33404647553.388668</v>
      </c>
      <c r="J170" s="84">
        <f>'1.a'!D$1*'1.a'!D158</f>
        <v>0</v>
      </c>
      <c r="K170" s="84">
        <f>'1.a'!E$1*'1.a'!E158</f>
        <v>90661029415.760727</v>
      </c>
      <c r="L170" s="84">
        <f>'1.a'!F$1*'1.a'!F158</f>
        <v>15677816462.079103</v>
      </c>
      <c r="M170" s="86">
        <f t="shared" si="42"/>
        <v>242918741948.15625</v>
      </c>
      <c r="N170" s="96">
        <f t="shared" si="51"/>
        <v>0.42473152828589661</v>
      </c>
      <c r="O170" s="86">
        <f t="shared" si="52"/>
        <v>0.13751366932617284</v>
      </c>
      <c r="P170" s="86">
        <f t="shared" si="43"/>
        <v>0</v>
      </c>
      <c r="Q170" s="86">
        <f t="shared" si="44"/>
        <v>0.37321545751751678</v>
      </c>
      <c r="R170" s="86">
        <f t="shared" si="45"/>
        <v>6.4539344870413767E-2</v>
      </c>
      <c r="S170" s="97">
        <f t="shared" si="53"/>
        <v>2.1949957037876309E-2</v>
      </c>
      <c r="T170" s="97">
        <f t="shared" si="46"/>
        <v>-8.3080320780982708E-3</v>
      </c>
      <c r="U170" s="97">
        <f t="shared" si="47"/>
        <v>0</v>
      </c>
      <c r="V170" s="97">
        <f t="shared" si="47"/>
        <v>7.2145569534393117E-4</v>
      </c>
      <c r="W170" s="97">
        <f t="shared" si="47"/>
        <v>1.6395428976744776E-3</v>
      </c>
      <c r="X170" s="86">
        <f t="shared" si="48"/>
        <v>1.6002923552796446E-2</v>
      </c>
      <c r="Y170" s="86">
        <f t="shared" si="49"/>
        <v>1.0160029235527965</v>
      </c>
      <c r="Z170" s="86">
        <f t="shared" si="54"/>
        <v>2.7269904326169181</v>
      </c>
      <c r="AA170" s="86">
        <f t="shared" si="50"/>
        <v>-1.1814946619217084</v>
      </c>
      <c r="AB170" s="86">
        <f t="shared" si="55"/>
        <v>2.0000000000000226</v>
      </c>
      <c r="AC170" s="86">
        <f>'1.a'!B159/'1.a'!B158 -1</f>
        <v>5.1679603646238581E-2</v>
      </c>
      <c r="AD170" s="86">
        <f>'1.a'!C159/'1.a'!C158 -1</f>
        <v>-6.0416045319772516E-2</v>
      </c>
      <c r="AE170" s="86">
        <v>0</v>
      </c>
      <c r="AF170" s="96">
        <f>'1.a'!E159/'1.a'!E158 -1</f>
        <v>1.9330809611766142E-3</v>
      </c>
      <c r="AG170" s="86">
        <f>'1.a'!F159/'1.a'!F158 -1</f>
        <v>2.5403773480602521E-2</v>
      </c>
      <c r="AH170" s="68">
        <f>'1.a'!Q159/'1.a'!Q158 -1</f>
        <v>-2.1814946619217084</v>
      </c>
    </row>
    <row r="171" spans="1:34" x14ac:dyDescent="0.25">
      <c r="A171" s="78">
        <v>41671</v>
      </c>
      <c r="B171" s="1">
        <f>'1.a'!R160</f>
        <v>103007189246.43166</v>
      </c>
      <c r="C171" s="1">
        <f>'1.a'!S160</f>
        <v>31062792458.318359</v>
      </c>
      <c r="D171" s="1">
        <f>'1.a'!T160</f>
        <v>0</v>
      </c>
      <c r="E171" s="1">
        <f>'1.a'!U160</f>
        <v>93226274575.918961</v>
      </c>
      <c r="F171" s="1">
        <f>'1.a'!V160</f>
        <v>16664969293.465332</v>
      </c>
      <c r="G171" s="1">
        <f>'1.a'!W160</f>
        <v>243961225574.13431</v>
      </c>
      <c r="H171" s="84">
        <f>'1.a'!$B$1*'1.a'!B159</f>
        <v>108507304466.38475</v>
      </c>
      <c r="I171" s="84">
        <f>'1.a'!C$1*'1.a'!C159</f>
        <v>31386470852.912109</v>
      </c>
      <c r="J171" s="84">
        <f>'1.a'!D$1*'1.a'!D159</f>
        <v>0</v>
      </c>
      <c r="K171" s="84">
        <f>'1.a'!E$1*'1.a'!E159</f>
        <v>90836284525.64502</v>
      </c>
      <c r="L171" s="84">
        <f>'1.a'!F$1*'1.a'!F159</f>
        <v>16076092160.152222</v>
      </c>
      <c r="M171" s="86">
        <f t="shared" si="42"/>
        <v>246806152005.09412</v>
      </c>
      <c r="N171" s="96">
        <f t="shared" si="51"/>
        <v>0.43964586613766882</v>
      </c>
      <c r="O171" s="86">
        <f t="shared" si="52"/>
        <v>0.12717053686840143</v>
      </c>
      <c r="P171" s="86">
        <f t="shared" si="43"/>
        <v>0</v>
      </c>
      <c r="Q171" s="86">
        <f t="shared" si="44"/>
        <v>0.36804708386592466</v>
      </c>
      <c r="R171" s="86">
        <f t="shared" si="45"/>
        <v>6.5136513128005044E-2</v>
      </c>
      <c r="S171" s="97">
        <f t="shared" si="53"/>
        <v>-2.2285162566934569E-2</v>
      </c>
      <c r="T171" s="97">
        <f t="shared" si="46"/>
        <v>-1.3114680973879062E-3</v>
      </c>
      <c r="U171" s="97">
        <f t="shared" si="47"/>
        <v>0</v>
      </c>
      <c r="V171" s="97">
        <f t="shared" si="47"/>
        <v>9.6836729184311583E-3</v>
      </c>
      <c r="W171" s="97">
        <f t="shared" si="47"/>
        <v>2.3859904971127075E-3</v>
      </c>
      <c r="X171" s="86">
        <f t="shared" si="48"/>
        <v>-1.152696724877861E-2</v>
      </c>
      <c r="Y171" s="86">
        <f t="shared" si="49"/>
        <v>0.98847303275122134</v>
      </c>
      <c r="Z171" s="86">
        <f t="shared" si="54"/>
        <v>2.6955565032124102</v>
      </c>
      <c r="AA171" s="86">
        <f t="shared" si="50"/>
        <v>-1.4006024096385543</v>
      </c>
      <c r="AB171" s="86">
        <f t="shared" si="55"/>
        <v>-2.8012048192771402</v>
      </c>
      <c r="AC171" s="86">
        <f>'1.a'!B160/'1.a'!B159 -1</f>
        <v>-5.0688893683254355E-2</v>
      </c>
      <c r="AD171" s="86">
        <f>'1.a'!C160/'1.a'!C159 -1</f>
        <v>-1.031267249225376E-2</v>
      </c>
      <c r="AE171" s="86">
        <v>0</v>
      </c>
      <c r="AF171" s="96">
        <f>'1.a'!E160/'1.a'!E159 -1</f>
        <v>2.6310962219058931E-2</v>
      </c>
      <c r="AG171" s="86">
        <f>'1.a'!F160/'1.a'!F159 -1</f>
        <v>3.6630614420882557E-2</v>
      </c>
      <c r="AH171" s="68">
        <f>'1.a'!Q160/'1.a'!Q159 -1</f>
        <v>-2.4006024096385543</v>
      </c>
    </row>
    <row r="172" spans="1:34" x14ac:dyDescent="0.25">
      <c r="A172" s="78">
        <v>41699</v>
      </c>
      <c r="B172" s="1">
        <f>'1.a'!R161</f>
        <v>99719119850.695313</v>
      </c>
      <c r="C172" s="1">
        <f>'1.a'!S161</f>
        <v>32007716133.025391</v>
      </c>
      <c r="D172" s="1">
        <f>'1.a'!T161</f>
        <v>0</v>
      </c>
      <c r="E172" s="1">
        <f>'1.a'!U161</f>
        <v>93571646722.519043</v>
      </c>
      <c r="F172" s="1">
        <f>'1.a'!V161</f>
        <v>17203184735.100342</v>
      </c>
      <c r="G172" s="1">
        <f>'1.a'!W161</f>
        <v>242501667441.34009</v>
      </c>
      <c r="H172" s="84">
        <f>'1.a'!$B$1*'1.a'!B160</f>
        <v>103007189246.43166</v>
      </c>
      <c r="I172" s="84">
        <f>'1.a'!C$1*'1.a'!C160</f>
        <v>31062792458.318359</v>
      </c>
      <c r="J172" s="84">
        <f>'1.a'!D$1*'1.a'!D160</f>
        <v>0</v>
      </c>
      <c r="K172" s="84">
        <f>'1.a'!E$1*'1.a'!E160</f>
        <v>93226274575.918961</v>
      </c>
      <c r="L172" s="84">
        <f>'1.a'!F$1*'1.a'!F160</f>
        <v>16664969293.465332</v>
      </c>
      <c r="M172" s="86">
        <f t="shared" si="42"/>
        <v>243961225574.13431</v>
      </c>
      <c r="N172" s="96">
        <f t="shared" si="51"/>
        <v>0.42222770853858538</v>
      </c>
      <c r="O172" s="86">
        <f t="shared" si="52"/>
        <v>0.12732676016533243</v>
      </c>
      <c r="P172" s="86">
        <f t="shared" si="43"/>
        <v>0</v>
      </c>
      <c r="Q172" s="86">
        <f t="shared" si="44"/>
        <v>0.38213562157888736</v>
      </c>
      <c r="R172" s="86">
        <f t="shared" si="45"/>
        <v>6.8309909717194889E-2</v>
      </c>
      <c r="S172" s="97">
        <f t="shared" si="53"/>
        <v>-1.3477836029058542E-2</v>
      </c>
      <c r="T172" s="97">
        <f t="shared" si="46"/>
        <v>3.8732535159358497E-3</v>
      </c>
      <c r="U172" s="97">
        <f t="shared" si="47"/>
        <v>0</v>
      </c>
      <c r="V172" s="97">
        <f t="shared" si="47"/>
        <v>1.4156845858898268E-3</v>
      </c>
      <c r="W172" s="97">
        <f t="shared" si="47"/>
        <v>2.206151573342779E-3</v>
      </c>
      <c r="X172" s="86">
        <f t="shared" si="48"/>
        <v>-5.9827463538900862E-3</v>
      </c>
      <c r="Y172" s="86">
        <f t="shared" si="49"/>
        <v>0.99401725364610993</v>
      </c>
      <c r="Z172" s="86">
        <f t="shared" si="54"/>
        <v>2.6794296723711115</v>
      </c>
      <c r="AA172" s="86">
        <f t="shared" si="50"/>
        <v>9.2473118279569833E-2</v>
      </c>
      <c r="AB172" s="86">
        <f t="shared" si="55"/>
        <v>-0.25903614457831603</v>
      </c>
      <c r="AC172" s="86">
        <f>'1.a'!B161/'1.a'!B160 -1</f>
        <v>-3.192077581954067E-2</v>
      </c>
      <c r="AD172" s="86">
        <f>'1.a'!C161/'1.a'!C160 -1</f>
        <v>3.0419791651860706E-2</v>
      </c>
      <c r="AE172" s="86">
        <v>0</v>
      </c>
      <c r="AF172" s="96">
        <f>'1.a'!E161/'1.a'!E160 -1</f>
        <v>3.7046653228520743E-3</v>
      </c>
      <c r="AG172" s="86">
        <f>'1.a'!F161/'1.a'!F160 -1</f>
        <v>3.2296215621954616E-2</v>
      </c>
      <c r="AH172" s="68">
        <f>'1.a'!Q161/'1.a'!Q160 -1</f>
        <v>-0.90752688172043017</v>
      </c>
    </row>
    <row r="173" spans="1:34" x14ac:dyDescent="0.25">
      <c r="A173" s="78">
        <v>41730</v>
      </c>
      <c r="B173" s="1">
        <f>'1.a'!R162</f>
        <v>103617118996.62891</v>
      </c>
      <c r="C173" s="1">
        <f>'1.a'!S162</f>
        <v>32668952239.328121</v>
      </c>
      <c r="D173" s="1">
        <f>'1.a'!T162</f>
        <v>0</v>
      </c>
      <c r="E173" s="1">
        <f>'1.a'!U162</f>
        <v>94764881856.452621</v>
      </c>
      <c r="F173" s="1">
        <f>'1.a'!V162</f>
        <v>16851751292.915283</v>
      </c>
      <c r="G173" s="1">
        <f>'1.a'!W162</f>
        <v>247902704385.32495</v>
      </c>
      <c r="H173" s="84">
        <f>'1.a'!$B$1*'1.a'!B161</f>
        <v>99719119850.695313</v>
      </c>
      <c r="I173" s="84">
        <f>'1.a'!C$1*'1.a'!C161</f>
        <v>32007716133.025391</v>
      </c>
      <c r="J173" s="84">
        <f>'1.a'!D$1*'1.a'!D161</f>
        <v>0</v>
      </c>
      <c r="K173" s="84">
        <f>'1.a'!E$1*'1.a'!E161</f>
        <v>93571646722.519043</v>
      </c>
      <c r="L173" s="84">
        <f>'1.a'!F$1*'1.a'!F161</f>
        <v>17203184735.100342</v>
      </c>
      <c r="M173" s="86">
        <f t="shared" si="42"/>
        <v>242501667441.34009</v>
      </c>
      <c r="N173" s="96">
        <f t="shared" si="51"/>
        <v>0.41121003786424215</v>
      </c>
      <c r="O173" s="86">
        <f t="shared" si="52"/>
        <v>0.13198967442468368</v>
      </c>
      <c r="P173" s="86">
        <f t="shared" si="43"/>
        <v>0</v>
      </c>
      <c r="Q173" s="86">
        <f t="shared" si="44"/>
        <v>0.38585980752133814</v>
      </c>
      <c r="R173" s="86">
        <f t="shared" si="45"/>
        <v>7.0940480189736033E-2</v>
      </c>
      <c r="S173" s="97">
        <f t="shared" si="53"/>
        <v>1.6074112755849444E-2</v>
      </c>
      <c r="T173" s="97">
        <f t="shared" si="46"/>
        <v>2.7267280810045549E-3</v>
      </c>
      <c r="U173" s="97">
        <f t="shared" si="47"/>
        <v>0</v>
      </c>
      <c r="V173" s="97">
        <f t="shared" si="47"/>
        <v>4.9205234195852515E-3</v>
      </c>
      <c r="W173" s="97">
        <f t="shared" si="47"/>
        <v>-1.4492001060985211E-3</v>
      </c>
      <c r="X173" s="86">
        <f t="shared" si="48"/>
        <v>2.227216415034073E-2</v>
      </c>
      <c r="Y173" s="86">
        <f t="shared" si="49"/>
        <v>1.0222721641503407</v>
      </c>
      <c r="Z173" s="86">
        <f t="shared" si="54"/>
        <v>2.7391063698634546</v>
      </c>
      <c r="AA173" s="86">
        <f t="shared" si="50"/>
        <v>-0.44186046511627897</v>
      </c>
      <c r="AB173" s="86">
        <f t="shared" si="55"/>
        <v>0.11445783132530241</v>
      </c>
      <c r="AC173" s="86">
        <f>'1.a'!B162/'1.a'!B161 -1</f>
        <v>3.908978691117504E-2</v>
      </c>
      <c r="AD173" s="86">
        <f>'1.a'!C162/'1.a'!C161 -1</f>
        <v>2.0658646919842871E-2</v>
      </c>
      <c r="AE173" s="86">
        <v>0</v>
      </c>
      <c r="AF173" s="96">
        <f>'1.a'!E162/'1.a'!E161 -1</f>
        <v>1.2752101472276678E-2</v>
      </c>
      <c r="AG173" s="86">
        <f>'1.a'!F162/'1.a'!F161 -1</f>
        <v>-2.0428394369794489E-2</v>
      </c>
      <c r="AH173" s="68">
        <f>'1.a'!Q162/'1.a'!Q161 -1</f>
        <v>-1.441860465116279</v>
      </c>
    </row>
    <row r="174" spans="1:34" x14ac:dyDescent="0.25">
      <c r="A174" s="78">
        <v>41760</v>
      </c>
      <c r="B174" s="1">
        <f>'1.a'!R163</f>
        <v>104497965397.88084</v>
      </c>
      <c r="C174" s="1">
        <f>'1.a'!S163</f>
        <v>31974185697.726563</v>
      </c>
      <c r="D174" s="1">
        <f>'1.a'!T163</f>
        <v>0</v>
      </c>
      <c r="E174" s="1">
        <f>'1.a'!U163</f>
        <v>93075103100.334961</v>
      </c>
      <c r="F174" s="1">
        <f>'1.a'!V163</f>
        <v>16988897003.303589</v>
      </c>
      <c r="G174" s="1">
        <f>'1.a'!W163</f>
        <v>246536151199.24597</v>
      </c>
      <c r="H174" s="84">
        <f>'1.a'!$B$1*'1.a'!B162</f>
        <v>103617118996.62891</v>
      </c>
      <c r="I174" s="84">
        <f>'1.a'!C$1*'1.a'!C162</f>
        <v>32668952239.328121</v>
      </c>
      <c r="J174" s="84">
        <f>'1.a'!D$1*'1.a'!D162</f>
        <v>0</v>
      </c>
      <c r="K174" s="84">
        <f>'1.a'!E$1*'1.a'!E162</f>
        <v>94764881856.452621</v>
      </c>
      <c r="L174" s="84">
        <f>'1.a'!F$1*'1.a'!F162</f>
        <v>16851751292.915283</v>
      </c>
      <c r="M174" s="86">
        <f t="shared" si="42"/>
        <v>247902704385.32495</v>
      </c>
      <c r="N174" s="96">
        <f t="shared" si="51"/>
        <v>0.41797494405536106</v>
      </c>
      <c r="O174" s="86">
        <f t="shared" si="52"/>
        <v>0.1317813467195964</v>
      </c>
      <c r="P174" s="86">
        <f t="shared" si="43"/>
        <v>0</v>
      </c>
      <c r="Q174" s="86">
        <f t="shared" si="44"/>
        <v>0.38226643025707308</v>
      </c>
      <c r="R174" s="86">
        <f t="shared" si="45"/>
        <v>6.7977278967969387E-2</v>
      </c>
      <c r="S174" s="97">
        <f t="shared" si="53"/>
        <v>3.5531939977662083E-3</v>
      </c>
      <c r="T174" s="97">
        <f t="shared" si="46"/>
        <v>-2.8025775004118423E-3</v>
      </c>
      <c r="U174" s="97">
        <f t="shared" si="47"/>
        <v>0</v>
      </c>
      <c r="V174" s="97">
        <f t="shared" si="47"/>
        <v>-6.8162981937105911E-3</v>
      </c>
      <c r="W174" s="97">
        <f t="shared" si="47"/>
        <v>5.532239381105487E-4</v>
      </c>
      <c r="X174" s="86">
        <f t="shared" si="48"/>
        <v>-5.5124577582456764E-3</v>
      </c>
      <c r="Y174" s="86">
        <f t="shared" si="49"/>
        <v>0.99448754224175429</v>
      </c>
      <c r="Z174" s="86">
        <f t="shared" si="54"/>
        <v>2.7240071617042405</v>
      </c>
      <c r="AA174" s="86">
        <f t="shared" si="50"/>
        <v>-10.842105263157896</v>
      </c>
      <c r="AB174" s="86">
        <f t="shared" si="55"/>
        <v>-1.2409638554217</v>
      </c>
      <c r="AC174" s="86">
        <f>'1.a'!B163/'1.a'!B162 -1</f>
        <v>8.5009736786891832E-3</v>
      </c>
      <c r="AD174" s="86">
        <f>'1.a'!C163/'1.a'!C162 -1</f>
        <v>-2.1266875549353359E-2</v>
      </c>
      <c r="AE174" s="86">
        <v>0</v>
      </c>
      <c r="AF174" s="96">
        <f>'1.a'!E163/'1.a'!E162 -1</f>
        <v>-1.7831275922206014E-2</v>
      </c>
      <c r="AG174" s="86">
        <f>'1.a'!F163/'1.a'!F162 -1</f>
        <v>8.138365443712825E-3</v>
      </c>
      <c r="AH174" s="68">
        <f>'1.a'!Q163/'1.a'!Q162 -1</f>
        <v>-11.842105263157896</v>
      </c>
    </row>
    <row r="175" spans="1:34" x14ac:dyDescent="0.25">
      <c r="A175" s="78">
        <v>41791</v>
      </c>
      <c r="B175" s="1">
        <f>'1.a'!R164</f>
        <v>107460707445.24609</v>
      </c>
      <c r="C175" s="1">
        <f>'1.a'!S164</f>
        <v>31998403012.871094</v>
      </c>
      <c r="D175" s="1">
        <f>'1.a'!T164</f>
        <v>0</v>
      </c>
      <c r="E175" s="1">
        <f>'1.a'!U164</f>
        <v>92920140200.680664</v>
      </c>
      <c r="F175" s="1">
        <f>'1.a'!V164</f>
        <v>17757256126.039185</v>
      </c>
      <c r="G175" s="1">
        <f>'1.a'!W164</f>
        <v>250136506784.83704</v>
      </c>
      <c r="H175" s="84">
        <f>'1.a'!$B$1*'1.a'!B163</f>
        <v>104497965397.88084</v>
      </c>
      <c r="I175" s="84">
        <f>'1.a'!C$1*'1.a'!C163</f>
        <v>31974185697.726563</v>
      </c>
      <c r="J175" s="84">
        <f>'1.a'!D$1*'1.a'!D163</f>
        <v>0</v>
      </c>
      <c r="K175" s="84">
        <f>'1.a'!E$1*'1.a'!E163</f>
        <v>93075103100.334961</v>
      </c>
      <c r="L175" s="84">
        <f>'1.a'!F$1*'1.a'!F163</f>
        <v>16988897003.303589</v>
      </c>
      <c r="M175" s="86">
        <f t="shared" si="42"/>
        <v>246536151199.24597</v>
      </c>
      <c r="N175" s="96">
        <f t="shared" si="51"/>
        <v>0.42386467416467255</v>
      </c>
      <c r="O175" s="86">
        <f t="shared" si="52"/>
        <v>0.12969370026339713</v>
      </c>
      <c r="P175" s="86">
        <f t="shared" si="43"/>
        <v>0</v>
      </c>
      <c r="Q175" s="86">
        <f t="shared" si="44"/>
        <v>0.37753125717093466</v>
      </c>
      <c r="R175" s="86">
        <f t="shared" si="45"/>
        <v>6.8910368400995584E-2</v>
      </c>
      <c r="S175" s="97">
        <f t="shared" si="53"/>
        <v>1.2017475055700076E-2</v>
      </c>
      <c r="T175" s="97">
        <f t="shared" si="46"/>
        <v>9.823027992743411E-5</v>
      </c>
      <c r="U175" s="97">
        <f t="shared" si="47"/>
        <v>0</v>
      </c>
      <c r="V175" s="97">
        <f t="shared" si="47"/>
        <v>-6.2856055349486833E-4</v>
      </c>
      <c r="W175" s="97">
        <f t="shared" si="47"/>
        <v>3.1166184715629101E-3</v>
      </c>
      <c r="X175" s="86">
        <f t="shared" si="48"/>
        <v>1.4603763253695553E-2</v>
      </c>
      <c r="Y175" s="86">
        <f t="shared" si="49"/>
        <v>1.0146037632536955</v>
      </c>
      <c r="Z175" s="86">
        <f t="shared" si="54"/>
        <v>2.7637879173951401</v>
      </c>
      <c r="AA175" s="86">
        <f t="shared" si="50"/>
        <v>1.266990291262136</v>
      </c>
      <c r="AB175" s="86">
        <f t="shared" si="55"/>
        <v>-1.5722891566265229</v>
      </c>
      <c r="AC175" s="86">
        <f>'1.a'!B164/'1.a'!B163 -1</f>
        <v>2.8352150552256816E-2</v>
      </c>
      <c r="AD175" s="86">
        <f>'1.a'!C164/'1.a'!C163 -1</f>
        <v>7.574020922214153E-4</v>
      </c>
      <c r="AE175" s="86">
        <v>0</v>
      </c>
      <c r="AF175" s="96">
        <f>'1.a'!E164/'1.a'!E163 -1</f>
        <v>-1.6649232124646973E-3</v>
      </c>
      <c r="AG175" s="86">
        <f>'1.a'!F164/'1.a'!F163 -1</f>
        <v>4.5227134085643383E-2</v>
      </c>
      <c r="AH175" s="68">
        <f>'1.a'!Q164/'1.a'!Q163 -1</f>
        <v>0.26699029126213603</v>
      </c>
    </row>
    <row r="176" spans="1:34" x14ac:dyDescent="0.25">
      <c r="A176" s="78">
        <v>41821</v>
      </c>
      <c r="B176" s="1">
        <f>'1.a'!R165</f>
        <v>108009764025.39845</v>
      </c>
      <c r="C176" s="1">
        <f>'1.a'!S165</f>
        <v>30691660845.507813</v>
      </c>
      <c r="D176" s="1">
        <f>'1.a'!T165</f>
        <v>0</v>
      </c>
      <c r="E176" s="1">
        <f>'1.a'!U165</f>
        <v>84630174132.112793</v>
      </c>
      <c r="F176" s="1">
        <f>'1.a'!V165</f>
        <v>17771614282.086304</v>
      </c>
      <c r="G176" s="1">
        <f>'1.a'!W165</f>
        <v>241103213285.10535</v>
      </c>
      <c r="H176" s="84">
        <f>'1.a'!$B$1*'1.a'!B164</f>
        <v>107460707445.24609</v>
      </c>
      <c r="I176" s="84">
        <f>'1.a'!C$1*'1.a'!C164</f>
        <v>31998403012.871094</v>
      </c>
      <c r="J176" s="84">
        <f>'1.a'!D$1*'1.a'!D164</f>
        <v>0</v>
      </c>
      <c r="K176" s="84">
        <f>'1.a'!E$1*'1.a'!E164</f>
        <v>92920140200.680664</v>
      </c>
      <c r="L176" s="84">
        <f>'1.a'!F$1*'1.a'!F164</f>
        <v>17757256126.039185</v>
      </c>
      <c r="M176" s="86">
        <f t="shared" si="42"/>
        <v>250136506784.83704</v>
      </c>
      <c r="N176" s="96">
        <f t="shared" si="51"/>
        <v>0.42960825201609565</v>
      </c>
      <c r="O176" s="86">
        <f t="shared" si="52"/>
        <v>0.12792376220555263</v>
      </c>
      <c r="P176" s="86">
        <f t="shared" si="43"/>
        <v>0</v>
      </c>
      <c r="Q176" s="86">
        <f t="shared" si="44"/>
        <v>0.37147772388381883</v>
      </c>
      <c r="R176" s="86">
        <f t="shared" si="45"/>
        <v>7.0990261894532891E-2</v>
      </c>
      <c r="S176" s="97">
        <f t="shared" si="53"/>
        <v>2.1950277758722072E-3</v>
      </c>
      <c r="T176" s="97">
        <f t="shared" si="46"/>
        <v>-5.2241161602505247E-3</v>
      </c>
      <c r="U176" s="97">
        <f t="shared" si="47"/>
        <v>0</v>
      </c>
      <c r="V176" s="97">
        <f t="shared" si="47"/>
        <v>-3.3141767969514145E-2</v>
      </c>
      <c r="W176" s="97">
        <f t="shared" si="47"/>
        <v>5.7401281530934729E-5</v>
      </c>
      <c r="X176" s="86">
        <f t="shared" si="48"/>
        <v>-3.6113455072361529E-2</v>
      </c>
      <c r="Y176" s="86">
        <f t="shared" si="49"/>
        <v>0.96388654492763848</v>
      </c>
      <c r="Z176" s="86">
        <f t="shared" si="54"/>
        <v>2.6639779866107549</v>
      </c>
      <c r="AA176" s="86">
        <f t="shared" si="50"/>
        <v>-0.78160919540229878</v>
      </c>
      <c r="AB176" s="86">
        <f t="shared" si="55"/>
        <v>1.2289156626506155</v>
      </c>
      <c r="AC176" s="86">
        <f>'1.a'!B165/'1.a'!B164 -1</f>
        <v>5.1093706081557499E-3</v>
      </c>
      <c r="AD176" s="86">
        <f>'1.a'!C165/'1.a'!C164 -1</f>
        <v>-4.0837730771678071E-2</v>
      </c>
      <c r="AE176" s="86">
        <v>0</v>
      </c>
      <c r="AF176" s="96">
        <f>'1.a'!E165/'1.a'!E164 -1</f>
        <v>-8.9216030568442295E-2</v>
      </c>
      <c r="AG176" s="86">
        <f>'1.a'!F165/'1.a'!F164 -1</f>
        <v>8.0857965584368863E-4</v>
      </c>
      <c r="AH176" s="68">
        <f>'1.a'!Q165/'1.a'!Q164 -1</f>
        <v>-1.7816091954022988</v>
      </c>
    </row>
    <row r="177" spans="1:34" x14ac:dyDescent="0.25">
      <c r="A177" s="78">
        <v>41852</v>
      </c>
      <c r="B177" s="1">
        <f>'1.a'!R166</f>
        <v>109999917044.45506</v>
      </c>
      <c r="C177" s="1">
        <f>'1.a'!S166</f>
        <v>30870062801.320313</v>
      </c>
      <c r="D177" s="1">
        <f>'1.a'!T166</f>
        <v>0</v>
      </c>
      <c r="E177" s="1">
        <f>'1.a'!U166</f>
        <v>86907889481.182602</v>
      </c>
      <c r="F177" s="1">
        <f>'1.a'!V166</f>
        <v>17998460046.663696</v>
      </c>
      <c r="G177" s="1">
        <f>'1.a'!W166</f>
        <v>245776329373.6217</v>
      </c>
      <c r="H177" s="84">
        <f>'1.a'!$B$1*'1.a'!B165</f>
        <v>108009764025.39845</v>
      </c>
      <c r="I177" s="84">
        <f>'1.a'!C$1*'1.a'!C165</f>
        <v>30691660845.507813</v>
      </c>
      <c r="J177" s="84">
        <f>'1.a'!D$1*'1.a'!D165</f>
        <v>0</v>
      </c>
      <c r="K177" s="84">
        <f>'1.a'!E$1*'1.a'!E165</f>
        <v>84630174132.112793</v>
      </c>
      <c r="L177" s="84">
        <f>'1.a'!F$1*'1.a'!F165</f>
        <v>17771614282.086304</v>
      </c>
      <c r="M177" s="86">
        <f t="shared" si="42"/>
        <v>241103213285.10535</v>
      </c>
      <c r="N177" s="96">
        <f t="shared" si="51"/>
        <v>0.44798143730119661</v>
      </c>
      <c r="O177" s="86">
        <f t="shared" si="52"/>
        <v>0.12729677231308742</v>
      </c>
      <c r="P177" s="86">
        <f t="shared" si="43"/>
        <v>0</v>
      </c>
      <c r="Q177" s="86">
        <f t="shared" si="44"/>
        <v>0.35101221994929338</v>
      </c>
      <c r="R177" s="86">
        <f t="shared" si="45"/>
        <v>7.3709570436422636E-2</v>
      </c>
      <c r="S177" s="97">
        <f t="shared" si="53"/>
        <v>8.2543612419766869E-3</v>
      </c>
      <c r="T177" s="97">
        <f t="shared" si="46"/>
        <v>7.399401832174588E-4</v>
      </c>
      <c r="U177" s="97">
        <f t="shared" si="47"/>
        <v>0</v>
      </c>
      <c r="V177" s="97">
        <f t="shared" si="47"/>
        <v>9.4470551347501062E-3</v>
      </c>
      <c r="W177" s="97">
        <f t="shared" si="47"/>
        <v>9.4086578725579727E-4</v>
      </c>
      <c r="X177" s="86">
        <f t="shared" si="48"/>
        <v>1.9382222347200048E-2</v>
      </c>
      <c r="Y177" s="86">
        <f t="shared" si="49"/>
        <v>1.0193822223472</v>
      </c>
      <c r="Z177" s="86">
        <f t="shared" si="54"/>
        <v>2.7156118002752909</v>
      </c>
      <c r="AA177" s="86">
        <f t="shared" si="50"/>
        <v>-2.0784313725490193</v>
      </c>
      <c r="AB177" s="86">
        <f t="shared" si="55"/>
        <v>-2.5542168674699064</v>
      </c>
      <c r="AC177" s="86">
        <f>'1.a'!B166/'1.a'!B165 -1</f>
        <v>1.8425676947027014E-2</v>
      </c>
      <c r="AD177" s="86">
        <f>'1.a'!C166/'1.a'!C165 -1</f>
        <v>5.8127175557725064E-3</v>
      </c>
      <c r="AE177" s="86">
        <v>0</v>
      </c>
      <c r="AF177" s="96">
        <f>'1.a'!E166/'1.a'!E165 -1</f>
        <v>2.6913750000255865E-2</v>
      </c>
      <c r="AG177" s="86">
        <f>'1.a'!F166/'1.a'!F165 -1</f>
        <v>1.2764499666530149E-2</v>
      </c>
      <c r="AH177" s="68">
        <f>'1.a'!Q166/'1.a'!Q165 -1</f>
        <v>-3.0784313725490193</v>
      </c>
    </row>
    <row r="178" spans="1:34" x14ac:dyDescent="0.25">
      <c r="A178" s="78">
        <v>41883</v>
      </c>
      <c r="B178" s="1">
        <f>'1.a'!R167</f>
        <v>108110304010.45898</v>
      </c>
      <c r="C178" s="1">
        <f>'1.a'!S167</f>
        <v>30384192907.660156</v>
      </c>
      <c r="D178" s="1">
        <f>'1.a'!T167</f>
        <v>0</v>
      </c>
      <c r="E178" s="1">
        <f>'1.a'!U167</f>
        <v>85473043536.524414</v>
      </c>
      <c r="F178" s="1">
        <f>'1.a'!V167</f>
        <v>15949887016.99231</v>
      </c>
      <c r="G178" s="1">
        <f>'1.a'!W167</f>
        <v>239917427471.63586</v>
      </c>
      <c r="H178" s="84">
        <f>'1.a'!$B$1*'1.a'!B166</f>
        <v>109999917044.45506</v>
      </c>
      <c r="I178" s="84">
        <f>'1.a'!C$1*'1.a'!C166</f>
        <v>30870062801.320313</v>
      </c>
      <c r="J178" s="84">
        <f>'1.a'!D$1*'1.a'!D166</f>
        <v>0</v>
      </c>
      <c r="K178" s="84">
        <f>'1.a'!E$1*'1.a'!E166</f>
        <v>86907889481.182602</v>
      </c>
      <c r="L178" s="84">
        <f>'1.a'!F$1*'1.a'!F166</f>
        <v>17998460046.663696</v>
      </c>
      <c r="M178" s="86">
        <f t="shared" si="42"/>
        <v>245776329373.6217</v>
      </c>
      <c r="N178" s="96">
        <f t="shared" si="51"/>
        <v>0.44756107036343817</v>
      </c>
      <c r="O178" s="86">
        <f t="shared" si="52"/>
        <v>0.12560226153590479</v>
      </c>
      <c r="P178" s="86">
        <f t="shared" si="43"/>
        <v>0</v>
      </c>
      <c r="Q178" s="86">
        <f t="shared" si="44"/>
        <v>0.3536056124797432</v>
      </c>
      <c r="R178" s="86">
        <f t="shared" si="45"/>
        <v>7.3231055620913699E-2</v>
      </c>
      <c r="S178" s="97">
        <f t="shared" si="53"/>
        <v>-7.6883442714434256E-3</v>
      </c>
      <c r="T178" s="97">
        <f t="shared" si="46"/>
        <v>-1.9768783059720589E-3</v>
      </c>
      <c r="U178" s="97">
        <f t="shared" si="47"/>
        <v>0</v>
      </c>
      <c r="V178" s="97">
        <f t="shared" si="47"/>
        <v>-5.8380151917599215E-3</v>
      </c>
      <c r="W178" s="97">
        <f t="shared" si="47"/>
        <v>-8.3351111756462468E-3</v>
      </c>
      <c r="X178" s="86">
        <f t="shared" si="48"/>
        <v>-2.3838348944821654E-2</v>
      </c>
      <c r="Y178" s="86">
        <f t="shared" si="49"/>
        <v>0.97616165105517838</v>
      </c>
      <c r="Z178" s="86">
        <f t="shared" si="54"/>
        <v>2.6508760985816533</v>
      </c>
      <c r="AA178" s="86">
        <f t="shared" si="50"/>
        <v>-0.46462264150943389</v>
      </c>
      <c r="AB178" s="86">
        <f t="shared" si="55"/>
        <v>1.1867469879518195</v>
      </c>
      <c r="AC178" s="86">
        <f>'1.a'!B167/'1.a'!B166 -1</f>
        <v>-1.7178313263931044E-2</v>
      </c>
      <c r="AD178" s="86">
        <f>'1.a'!C167/'1.a'!C166 -1</f>
        <v>-1.5739193560674436E-2</v>
      </c>
      <c r="AE178" s="86">
        <v>0</v>
      </c>
      <c r="AF178" s="96">
        <f>'1.a'!E167/'1.a'!E166 -1</f>
        <v>-1.6509961905919579E-2</v>
      </c>
      <c r="AG178" s="86">
        <f>'1.a'!F167/'1.a'!F166 -1</f>
        <v>-0.11381935034220458</v>
      </c>
      <c r="AH178" s="68">
        <f>'1.a'!Q167/'1.a'!Q166 -1</f>
        <v>-1.4646226415094339</v>
      </c>
    </row>
    <row r="179" spans="1:34" x14ac:dyDescent="0.25">
      <c r="A179" s="78">
        <v>41913</v>
      </c>
      <c r="B179" s="1">
        <f>'1.a'!R168</f>
        <v>111729813431.74806</v>
      </c>
      <c r="C179" s="1">
        <f>'1.a'!S168</f>
        <v>31102769558.464844</v>
      </c>
      <c r="D179" s="1">
        <f>'1.a'!T168</f>
        <v>0</v>
      </c>
      <c r="E179" s="1">
        <f>'1.a'!U168</f>
        <v>86606199625.929184</v>
      </c>
      <c r="F179" s="1">
        <f>'1.a'!V168</f>
        <v>17634593282.827026</v>
      </c>
      <c r="G179" s="1">
        <f>'1.a'!W168</f>
        <v>247073375898.96912</v>
      </c>
      <c r="H179" s="84">
        <f>'1.a'!$B$1*'1.a'!B167</f>
        <v>108110304010.45898</v>
      </c>
      <c r="I179" s="84">
        <f>'1.a'!C$1*'1.a'!C167</f>
        <v>30384192907.660156</v>
      </c>
      <c r="J179" s="84">
        <f>'1.a'!D$1*'1.a'!D167</f>
        <v>0</v>
      </c>
      <c r="K179" s="84">
        <f>'1.a'!E$1*'1.a'!E167</f>
        <v>85473043536.524414</v>
      </c>
      <c r="L179" s="84">
        <f>'1.a'!F$1*'1.a'!F167</f>
        <v>15949887016.99231</v>
      </c>
      <c r="M179" s="86">
        <f t="shared" si="42"/>
        <v>239917427471.63586</v>
      </c>
      <c r="N179" s="96">
        <f t="shared" si="51"/>
        <v>0.45061463500078702</v>
      </c>
      <c r="O179" s="86">
        <f t="shared" si="52"/>
        <v>0.12664437605830994</v>
      </c>
      <c r="P179" s="86">
        <f t="shared" si="43"/>
        <v>0</v>
      </c>
      <c r="Q179" s="86">
        <f t="shared" si="44"/>
        <v>0.35626025352672402</v>
      </c>
      <c r="R179" s="86">
        <f t="shared" si="45"/>
        <v>6.6480735414179024E-2</v>
      </c>
      <c r="S179" s="97">
        <f t="shared" si="53"/>
        <v>1.5086479791956741E-2</v>
      </c>
      <c r="T179" s="97">
        <f t="shared" si="46"/>
        <v>2.9950998490497044E-3</v>
      </c>
      <c r="U179" s="97">
        <f t="shared" si="47"/>
        <v>0</v>
      </c>
      <c r="V179" s="97">
        <f t="shared" si="47"/>
        <v>4.7231087018000948E-3</v>
      </c>
      <c r="W179" s="97">
        <f t="shared" si="47"/>
        <v>7.0220253842705515E-3</v>
      </c>
      <c r="X179" s="86">
        <f t="shared" si="48"/>
        <v>2.9826713727077091E-2</v>
      </c>
      <c r="Y179" s="86">
        <f t="shared" si="49"/>
        <v>1.0298267137270771</v>
      </c>
      <c r="Z179" s="86">
        <f t="shared" si="54"/>
        <v>2.7299430210999995</v>
      </c>
      <c r="AA179" s="86">
        <f t="shared" si="50"/>
        <v>-1.2791878172588831</v>
      </c>
      <c r="AB179" s="86">
        <f t="shared" si="55"/>
        <v>-1.5180722891566421</v>
      </c>
      <c r="AC179" s="86">
        <f>'1.a'!B168/'1.a'!B167 -1</f>
        <v>3.3479782102350919E-2</v>
      </c>
      <c r="AD179" s="86">
        <f>'1.a'!C168/'1.a'!C167 -1</f>
        <v>2.3649686960206528E-2</v>
      </c>
      <c r="AE179" s="86">
        <v>0</v>
      </c>
      <c r="AF179" s="96">
        <f>'1.a'!E168/'1.a'!E167 -1</f>
        <v>1.325746741334366E-2</v>
      </c>
      <c r="AG179" s="86">
        <f>'1.a'!F168/'1.a'!F167 -1</f>
        <v>0.10562496549598777</v>
      </c>
      <c r="AH179" s="68">
        <f>'1.a'!Q168/'1.a'!Q167 -1</f>
        <v>-2.2791878172588831</v>
      </c>
    </row>
    <row r="180" spans="1:34" x14ac:dyDescent="0.25">
      <c r="A180" s="78">
        <v>41944</v>
      </c>
      <c r="B180" s="1">
        <f>'1.a'!R169</f>
        <v>115141264461.75584</v>
      </c>
      <c r="C180" s="1">
        <f>'1.a'!S169</f>
        <v>30952252058.943359</v>
      </c>
      <c r="D180" s="1">
        <f>'1.a'!T169</f>
        <v>0</v>
      </c>
      <c r="E180" s="1">
        <f>'1.a'!U169</f>
        <v>89099182323.966797</v>
      </c>
      <c r="F180" s="1">
        <f>'1.a'!V169</f>
        <v>18520216138.683716</v>
      </c>
      <c r="G180" s="1">
        <f>'1.a'!W169</f>
        <v>253712914983.34973</v>
      </c>
      <c r="H180" s="84">
        <f>'1.a'!$B$1*'1.a'!B168</f>
        <v>111729813431.74806</v>
      </c>
      <c r="I180" s="84">
        <f>'1.a'!C$1*'1.a'!C168</f>
        <v>31102769558.464844</v>
      </c>
      <c r="J180" s="84">
        <f>'1.a'!D$1*'1.a'!D168</f>
        <v>0</v>
      </c>
      <c r="K180" s="84">
        <f>'1.a'!E$1*'1.a'!E168</f>
        <v>86606199625.929184</v>
      </c>
      <c r="L180" s="84">
        <f>'1.a'!F$1*'1.a'!F168</f>
        <v>17634593282.827026</v>
      </c>
      <c r="M180" s="86">
        <f t="shared" si="42"/>
        <v>247073375898.96912</v>
      </c>
      <c r="N180" s="96">
        <f t="shared" si="51"/>
        <v>0.45221308457547266</v>
      </c>
      <c r="O180" s="86">
        <f t="shared" si="52"/>
        <v>0.1258847475787237</v>
      </c>
      <c r="P180" s="86">
        <f t="shared" si="43"/>
        <v>0</v>
      </c>
      <c r="Q180" s="86">
        <f t="shared" si="44"/>
        <v>0.35052825627534778</v>
      </c>
      <c r="R180" s="86">
        <f t="shared" si="45"/>
        <v>7.1373911570455875E-2</v>
      </c>
      <c r="S180" s="97">
        <f t="shared" si="53"/>
        <v>1.3807440877008E-2</v>
      </c>
      <c r="T180" s="97">
        <f t="shared" si="46"/>
        <v>-6.0920161459660004E-4</v>
      </c>
      <c r="U180" s="97">
        <f t="shared" si="47"/>
        <v>0</v>
      </c>
      <c r="V180" s="97">
        <f t="shared" si="47"/>
        <v>1.0090049925318591E-2</v>
      </c>
      <c r="W180" s="97">
        <f t="shared" si="47"/>
        <v>3.5844528073264831E-3</v>
      </c>
      <c r="X180" s="86">
        <f t="shared" si="48"/>
        <v>2.6872741995056473E-2</v>
      </c>
      <c r="Y180" s="86">
        <f t="shared" si="49"/>
        <v>1.0268727419950565</v>
      </c>
      <c r="Z180" s="86">
        <f t="shared" si="54"/>
        <v>2.8033040755672252</v>
      </c>
      <c r="AA180" s="86">
        <f t="shared" si="50"/>
        <v>1.0119047619047619</v>
      </c>
      <c r="AB180" s="86">
        <f t="shared" si="55"/>
        <v>-1.5361445783132688</v>
      </c>
      <c r="AC180" s="86">
        <f>'1.a'!B169/'1.a'!B168 -1</f>
        <v>3.0533041497395219E-2</v>
      </c>
      <c r="AD180" s="86">
        <f>'1.a'!C169/'1.a'!C168 -1</f>
        <v>-4.8393600202886189E-3</v>
      </c>
      <c r="AE180" s="86">
        <v>0</v>
      </c>
      <c r="AF180" s="96">
        <f>'1.a'!E169/'1.a'!E168 -1</f>
        <v>2.8785268361910976E-2</v>
      </c>
      <c r="AG180" s="86">
        <f>'1.a'!F169/'1.a'!F168 -1</f>
        <v>5.0220770144958848E-2</v>
      </c>
      <c r="AH180" s="68">
        <f>'1.a'!Q169/'1.a'!Q168 -1</f>
        <v>1.1904761904761862E-2</v>
      </c>
    </row>
    <row r="181" spans="1:34" x14ac:dyDescent="0.25">
      <c r="A181" s="78">
        <v>41974</v>
      </c>
      <c r="B181" s="1">
        <f>'1.a'!R170</f>
        <v>117099306249.60936</v>
      </c>
      <c r="C181" s="1">
        <f>'1.a'!S170</f>
        <v>30191287099.777344</v>
      </c>
      <c r="D181" s="1">
        <f>'1.a'!T170</f>
        <v>0</v>
      </c>
      <c r="E181" s="1">
        <f>'1.a'!U170</f>
        <v>93591465004.740234</v>
      </c>
      <c r="F181" s="1">
        <f>'1.a'!V170</f>
        <v>18329639897.611206</v>
      </c>
      <c r="G181" s="1">
        <f>'1.a'!W170</f>
        <v>259211698251.73816</v>
      </c>
      <c r="H181" s="84">
        <f>'1.a'!$B$1*'1.a'!B169</f>
        <v>115141264461.75584</v>
      </c>
      <c r="I181" s="84">
        <f>'1.a'!C$1*'1.a'!C169</f>
        <v>30952252058.943359</v>
      </c>
      <c r="J181" s="84">
        <f>'1.a'!D$1*'1.a'!D169</f>
        <v>0</v>
      </c>
      <c r="K181" s="84">
        <f>'1.a'!E$1*'1.a'!E169</f>
        <v>89099182323.966797</v>
      </c>
      <c r="L181" s="84">
        <f>'1.a'!F$1*'1.a'!F169</f>
        <v>18520216138.683716</v>
      </c>
      <c r="M181" s="86">
        <f t="shared" si="42"/>
        <v>253712914983.34973</v>
      </c>
      <c r="N181" s="96">
        <f t="shared" si="51"/>
        <v>0.45382500322978098</v>
      </c>
      <c r="O181" s="86">
        <f t="shared" si="52"/>
        <v>0.12199714807964997</v>
      </c>
      <c r="P181" s="86">
        <f t="shared" si="43"/>
        <v>0</v>
      </c>
      <c r="Q181" s="86">
        <f t="shared" si="44"/>
        <v>0.3511811069208442</v>
      </c>
      <c r="R181" s="86">
        <f t="shared" si="45"/>
        <v>7.2996741769724774E-2</v>
      </c>
      <c r="S181" s="97">
        <f t="shared" si="53"/>
        <v>7.7175487419787695E-3</v>
      </c>
      <c r="T181" s="97">
        <f t="shared" si="46"/>
        <v>-2.9993150298082147E-3</v>
      </c>
      <c r="U181" s="97">
        <f t="shared" si="47"/>
        <v>0</v>
      </c>
      <c r="V181" s="97">
        <f t="shared" si="47"/>
        <v>1.7706164784982454E-2</v>
      </c>
      <c r="W181" s="97">
        <f t="shared" si="47"/>
        <v>-7.5114915251758515E-4</v>
      </c>
      <c r="X181" s="86">
        <f t="shared" si="48"/>
        <v>2.1673249344635423E-2</v>
      </c>
      <c r="Y181" s="86">
        <f t="shared" si="49"/>
        <v>1.0216732493446354</v>
      </c>
      <c r="Z181" s="86">
        <f t="shared" si="54"/>
        <v>2.8640607837858263</v>
      </c>
      <c r="AA181" s="86">
        <f t="shared" si="50"/>
        <v>-2.3529411764705799E-2</v>
      </c>
      <c r="AB181" s="86">
        <f t="shared" si="55"/>
        <v>3.6144578313253253E-2</v>
      </c>
      <c r="AC181" s="86">
        <f>'1.a'!B170/'1.a'!B169 -1</f>
        <v>1.7005560925587027E-2</v>
      </c>
      <c r="AD181" s="86">
        <f>'1.a'!C170/'1.a'!C169 -1</f>
        <v>-2.4585124136262682E-2</v>
      </c>
      <c r="AE181" s="86">
        <v>0</v>
      </c>
      <c r="AF181" s="96">
        <f>'1.a'!E170/'1.a'!E169 -1</f>
        <v>5.0418899069571532E-2</v>
      </c>
      <c r="AG181" s="86">
        <f>'1.a'!F170/'1.a'!F169 -1</f>
        <v>-1.0290173702370953E-2</v>
      </c>
      <c r="AH181" s="68">
        <f>'1.a'!Q170/'1.a'!Q169 -1</f>
        <v>-1.0235294117647058</v>
      </c>
    </row>
    <row r="182" spans="1:34" x14ac:dyDescent="0.25">
      <c r="A182" s="78">
        <v>42005</v>
      </c>
      <c r="B182" s="1">
        <f>'1.a'!R171</f>
        <v>107288896617.50975</v>
      </c>
      <c r="C182" s="1">
        <f>'1.a'!S171</f>
        <v>27848562688.652344</v>
      </c>
      <c r="D182" s="1">
        <f>'1.a'!T171</f>
        <v>0</v>
      </c>
      <c r="E182" s="1">
        <f>'1.a'!U171</f>
        <v>93412424250.395523</v>
      </c>
      <c r="F182" s="1">
        <f>'1.a'!V171</f>
        <v>19239600319.254028</v>
      </c>
      <c r="G182" s="1">
        <f>'1.a'!W171</f>
        <v>247789483875.81165</v>
      </c>
      <c r="H182" s="84">
        <f>'1.a'!$B$1*'1.a'!B170</f>
        <v>117099306249.60936</v>
      </c>
      <c r="I182" s="84">
        <f>'1.a'!C$1*'1.a'!C170</f>
        <v>30191287099.777344</v>
      </c>
      <c r="J182" s="84">
        <f>'1.a'!D$1*'1.a'!D170</f>
        <v>0</v>
      </c>
      <c r="K182" s="84">
        <f>'1.a'!E$1*'1.a'!E170</f>
        <v>93591465004.740234</v>
      </c>
      <c r="L182" s="84">
        <f>'1.a'!F$1*'1.a'!F170</f>
        <v>18329639897.611206</v>
      </c>
      <c r="M182" s="86">
        <f t="shared" si="42"/>
        <v>259211698251.73816</v>
      </c>
      <c r="N182" s="96">
        <f t="shared" si="51"/>
        <v>0.45175162633241284</v>
      </c>
      <c r="O182" s="86">
        <f t="shared" si="52"/>
        <v>0.11647347439719533</v>
      </c>
      <c r="P182" s="86">
        <f t="shared" si="43"/>
        <v>0</v>
      </c>
      <c r="Q182" s="86">
        <f t="shared" si="44"/>
        <v>0.36106188739154504</v>
      </c>
      <c r="R182" s="86">
        <f t="shared" si="45"/>
        <v>7.0713011878846779E-2</v>
      </c>
      <c r="S182" s="97">
        <f t="shared" si="53"/>
        <v>-3.7847094472457245E-2</v>
      </c>
      <c r="T182" s="97">
        <f t="shared" si="46"/>
        <v>-9.0378807242326754E-3</v>
      </c>
      <c r="U182" s="97">
        <f t="shared" si="47"/>
        <v>0</v>
      </c>
      <c r="V182" s="97">
        <f t="shared" si="47"/>
        <v>-6.9071247768624007E-4</v>
      </c>
      <c r="W182" s="97">
        <f t="shared" si="47"/>
        <v>3.5104913388557648E-3</v>
      </c>
      <c r="X182" s="86">
        <f t="shared" si="48"/>
        <v>-4.4065196335520397E-2</v>
      </c>
      <c r="Y182" s="86">
        <f t="shared" si="49"/>
        <v>0.95593480366447958</v>
      </c>
      <c r="Z182" s="86">
        <f t="shared" si="54"/>
        <v>2.7378553830314392</v>
      </c>
      <c r="AA182" s="86">
        <f t="shared" si="50"/>
        <v>51.833333333333336</v>
      </c>
      <c r="AB182" s="86">
        <f t="shared" si="55"/>
        <v>1.8734939759036271</v>
      </c>
      <c r="AC182" s="86">
        <f>'1.a'!B171/'1.a'!B170 -1</f>
        <v>-8.377854614431024E-2</v>
      </c>
      <c r="AD182" s="86">
        <f>'1.a'!C171/'1.a'!C170 -1</f>
        <v>-7.7596042970366708E-2</v>
      </c>
      <c r="AE182" s="86">
        <v>0</v>
      </c>
      <c r="AF182" s="96">
        <f>'1.a'!E171/'1.a'!E170 -1</f>
        <v>-1.913003010858394E-3</v>
      </c>
      <c r="AG182" s="86">
        <f>'1.a'!F171/'1.a'!F170 -1</f>
        <v>4.9644206145119663E-2</v>
      </c>
      <c r="AH182" s="68">
        <f>'1.a'!Q171/'1.a'!Q170 -1</f>
        <v>50.833333333333336</v>
      </c>
    </row>
    <row r="183" spans="1:34" x14ac:dyDescent="0.25">
      <c r="A183" s="78">
        <v>42036</v>
      </c>
      <c r="B183" s="1">
        <f>'1.a'!R172</f>
        <v>120336961362.15236</v>
      </c>
      <c r="C183" s="1">
        <f>'1.a'!S172</f>
        <v>28327857807.730465</v>
      </c>
      <c r="D183" s="1">
        <f>'1.a'!T172</f>
        <v>0</v>
      </c>
      <c r="E183" s="1">
        <f>'1.a'!U172</f>
        <v>99215117875.470703</v>
      </c>
      <c r="F183" s="1">
        <f>'1.a'!V172</f>
        <v>20903037668.901737</v>
      </c>
      <c r="G183" s="1">
        <f>'1.a'!W172</f>
        <v>268782974714.25525</v>
      </c>
      <c r="H183" s="84">
        <f>'1.a'!$B$1*'1.a'!B171</f>
        <v>107288896617.50975</v>
      </c>
      <c r="I183" s="84">
        <f>'1.a'!C$1*'1.a'!C171</f>
        <v>27848562688.652344</v>
      </c>
      <c r="J183" s="84">
        <f>'1.a'!D$1*'1.a'!D171</f>
        <v>0</v>
      </c>
      <c r="K183" s="84">
        <f>'1.a'!E$1*'1.a'!E171</f>
        <v>93412424250.395523</v>
      </c>
      <c r="L183" s="84">
        <f>'1.a'!F$1*'1.a'!F171</f>
        <v>19239600319.254028</v>
      </c>
      <c r="M183" s="86">
        <f t="shared" si="42"/>
        <v>247789483875.81165</v>
      </c>
      <c r="N183" s="96">
        <f t="shared" si="51"/>
        <v>0.43298405944975987</v>
      </c>
      <c r="O183" s="86">
        <f t="shared" si="52"/>
        <v>0.11238799263414109</v>
      </c>
      <c r="P183" s="86">
        <f t="shared" si="43"/>
        <v>0</v>
      </c>
      <c r="Q183" s="86">
        <f t="shared" si="44"/>
        <v>0.3769830050463821</v>
      </c>
      <c r="R183" s="86">
        <f t="shared" si="45"/>
        <v>7.764494286971689E-2</v>
      </c>
      <c r="S183" s="97">
        <f t="shared" si="53"/>
        <v>5.2657863201257191E-2</v>
      </c>
      <c r="T183" s="97">
        <f t="shared" si="46"/>
        <v>1.9342835360936224E-3</v>
      </c>
      <c r="U183" s="97">
        <f t="shared" si="47"/>
        <v>0</v>
      </c>
      <c r="V183" s="97">
        <f t="shared" si="47"/>
        <v>2.3417836521195584E-2</v>
      </c>
      <c r="W183" s="97">
        <f t="shared" si="47"/>
        <v>6.7131071247615894E-3</v>
      </c>
      <c r="X183" s="86">
        <f t="shared" si="48"/>
        <v>8.4723090383307983E-2</v>
      </c>
      <c r="Y183" s="86">
        <f t="shared" si="49"/>
        <v>1.0847230903833081</v>
      </c>
      <c r="Z183" s="86">
        <f t="shared" si="54"/>
        <v>2.9698149521044384</v>
      </c>
      <c r="AA183" s="86">
        <f t="shared" si="50"/>
        <v>-1.97427652733119</v>
      </c>
      <c r="AB183" s="86">
        <f t="shared" si="55"/>
        <v>-3.6987951807229171</v>
      </c>
      <c r="AC183" s="86">
        <f>'1.a'!B172/'1.a'!B171 -1</f>
        <v>0.12161617050792883</v>
      </c>
      <c r="AD183" s="86">
        <f>'1.a'!C172/'1.a'!C171 -1</f>
        <v>1.721076683334255E-2</v>
      </c>
      <c r="AE183" s="86">
        <v>0</v>
      </c>
      <c r="AF183" s="96">
        <f>'1.a'!E172/'1.a'!E171 -1</f>
        <v>6.2119077538560052E-2</v>
      </c>
      <c r="AG183" s="86">
        <f>'1.a'!F172/'1.a'!F171 -1</f>
        <v>8.6459038755759554E-2</v>
      </c>
      <c r="AH183" s="68">
        <f>'1.a'!Q172/'1.a'!Q171 -1</f>
        <v>-2.97427652733119</v>
      </c>
    </row>
    <row r="184" spans="1:34" x14ac:dyDescent="0.25">
      <c r="A184" s="78">
        <v>42064</v>
      </c>
      <c r="B184" s="1">
        <f>'1.a'!R173</f>
        <v>114439644553.83398</v>
      </c>
      <c r="C184" s="1">
        <f>'1.a'!S173</f>
        <v>27918130849.765621</v>
      </c>
      <c r="D184" s="1">
        <f>'1.a'!T173</f>
        <v>0</v>
      </c>
      <c r="E184" s="1">
        <f>'1.a'!U173</f>
        <v>95895951506.696777</v>
      </c>
      <c r="F184" s="1">
        <f>'1.a'!V173</f>
        <v>20839314061.093384</v>
      </c>
      <c r="G184" s="1">
        <f>'1.a'!W173</f>
        <v>259093040971.38977</v>
      </c>
      <c r="H184" s="84">
        <f>'1.a'!$B$1*'1.a'!B172</f>
        <v>120336961362.15236</v>
      </c>
      <c r="I184" s="84">
        <f>'1.a'!C$1*'1.a'!C172</f>
        <v>28327857807.730465</v>
      </c>
      <c r="J184" s="84">
        <f>'1.a'!D$1*'1.a'!D172</f>
        <v>0</v>
      </c>
      <c r="K184" s="84">
        <f>'1.a'!E$1*'1.a'!E172</f>
        <v>99215117875.470703</v>
      </c>
      <c r="L184" s="84">
        <f>'1.a'!F$1*'1.a'!F172</f>
        <v>20903037668.901737</v>
      </c>
      <c r="M184" s="86">
        <f t="shared" si="42"/>
        <v>268782974714.25525</v>
      </c>
      <c r="N184" s="96">
        <f t="shared" si="51"/>
        <v>0.44771050506485127</v>
      </c>
      <c r="O184" s="86">
        <f t="shared" si="52"/>
        <v>0.10539305117017168</v>
      </c>
      <c r="P184" s="86">
        <f t="shared" si="43"/>
        <v>0</v>
      </c>
      <c r="Q184" s="86">
        <f t="shared" si="44"/>
        <v>0.36912724096809657</v>
      </c>
      <c r="R184" s="86">
        <f t="shared" si="45"/>
        <v>7.7769202796880557E-2</v>
      </c>
      <c r="S184" s="97">
        <f t="shared" si="53"/>
        <v>-2.1940812339724426E-2</v>
      </c>
      <c r="T184" s="97">
        <f t="shared" si="46"/>
        <v>-1.5243783889229844E-3</v>
      </c>
      <c r="U184" s="97">
        <f t="shared" si="47"/>
        <v>0</v>
      </c>
      <c r="V184" s="97">
        <f t="shared" si="47"/>
        <v>-1.2348871323797776E-2</v>
      </c>
      <c r="W184" s="97">
        <f t="shared" si="47"/>
        <v>-2.3708200966261284E-4</v>
      </c>
      <c r="X184" s="86">
        <f t="shared" si="48"/>
        <v>-3.6051144062107798E-2</v>
      </c>
      <c r="Y184" s="86">
        <f t="shared" si="49"/>
        <v>0.96394885593789215</v>
      </c>
      <c r="Z184" s="86">
        <f t="shared" si="54"/>
        <v>2.8627497254283192</v>
      </c>
      <c r="AA184" s="86">
        <f t="shared" si="50"/>
        <v>-0.18241042345276881</v>
      </c>
      <c r="AB184" s="86">
        <f t="shared" si="55"/>
        <v>0.67469879518072784</v>
      </c>
      <c r="AC184" s="86">
        <f>'1.a'!B173/'1.a'!B172 -1</f>
        <v>-4.9006695379073761E-2</v>
      </c>
      <c r="AD184" s="86">
        <f>'1.a'!C173/'1.a'!C172 -1</f>
        <v>-1.4463746632229713E-2</v>
      </c>
      <c r="AE184" s="86">
        <v>0</v>
      </c>
      <c r="AF184" s="96">
        <f>'1.a'!E173/'1.a'!E172 -1</f>
        <v>-3.3454240037692262E-2</v>
      </c>
      <c r="AG184" s="86">
        <f>'1.a'!F173/'1.a'!F172 -1</f>
        <v>-3.0485333671457227E-3</v>
      </c>
      <c r="AH184" s="68">
        <f>'1.a'!Q173/'1.a'!Q172 -1</f>
        <v>-1.1824104234527688</v>
      </c>
    </row>
    <row r="185" spans="1:34" x14ac:dyDescent="0.25">
      <c r="A185" s="78">
        <v>42095</v>
      </c>
      <c r="B185" s="1">
        <f>'1.a'!R174</f>
        <v>117579374403.0293</v>
      </c>
      <c r="C185" s="1">
        <f>'1.a'!S174</f>
        <v>29007839113.380859</v>
      </c>
      <c r="D185" s="1">
        <f>'1.a'!T174</f>
        <v>0</v>
      </c>
      <c r="E185" s="1">
        <f>'1.a'!U174</f>
        <v>93073074457.272934</v>
      </c>
      <c r="F185" s="1">
        <f>'1.a'!V174</f>
        <v>19364090999.316895</v>
      </c>
      <c r="G185" s="1">
        <f>'1.a'!W174</f>
        <v>259024378973</v>
      </c>
      <c r="H185" s="84">
        <f>'1.a'!$B$1*'1.a'!B173</f>
        <v>114439644553.83398</v>
      </c>
      <c r="I185" s="84">
        <f>'1.a'!C$1*'1.a'!C173</f>
        <v>27918130849.765621</v>
      </c>
      <c r="J185" s="84">
        <f>'1.a'!D$1*'1.a'!D173</f>
        <v>0</v>
      </c>
      <c r="K185" s="84">
        <f>'1.a'!E$1*'1.a'!E173</f>
        <v>95895951506.696777</v>
      </c>
      <c r="L185" s="84">
        <f>'1.a'!F$1*'1.a'!F173</f>
        <v>20839314061.093384</v>
      </c>
      <c r="M185" s="86">
        <f t="shared" si="42"/>
        <v>259093040971.38977</v>
      </c>
      <c r="N185" s="96">
        <f t="shared" si="51"/>
        <v>0.44169323932737709</v>
      </c>
      <c r="O185" s="86">
        <f t="shared" si="52"/>
        <v>0.10775330261706438</v>
      </c>
      <c r="P185" s="86">
        <f t="shared" si="43"/>
        <v>0</v>
      </c>
      <c r="Q185" s="86">
        <f t="shared" si="44"/>
        <v>0.3701216796374166</v>
      </c>
      <c r="R185" s="86">
        <f t="shared" si="45"/>
        <v>8.0431778418141905E-2</v>
      </c>
      <c r="S185" s="97">
        <f t="shared" si="53"/>
        <v>1.2118155846347137E-2</v>
      </c>
      <c r="T185" s="97">
        <f t="shared" si="46"/>
        <v>4.2058569366807963E-3</v>
      </c>
      <c r="U185" s="97">
        <f t="shared" si="47"/>
        <v>0</v>
      </c>
      <c r="V185" s="97">
        <f t="shared" si="47"/>
        <v>-1.0895225278302853E-2</v>
      </c>
      <c r="W185" s="97">
        <f t="shared" si="47"/>
        <v>-5.6937965460036773E-3</v>
      </c>
      <c r="X185" s="86">
        <f t="shared" si="48"/>
        <v>-2.6500904127859694E-4</v>
      </c>
      <c r="Y185" s="86">
        <f t="shared" si="49"/>
        <v>0.99973499095872143</v>
      </c>
      <c r="Z185" s="86">
        <f t="shared" si="54"/>
        <v>2.8619910708681631</v>
      </c>
      <c r="AA185" s="86">
        <f t="shared" si="50"/>
        <v>-0.52678571428571441</v>
      </c>
      <c r="AB185" s="86">
        <f t="shared" si="55"/>
        <v>-0.35542168674699065</v>
      </c>
      <c r="AC185" s="86">
        <f>'1.a'!B174/'1.a'!B173 -1</f>
        <v>2.7435683337152739E-2</v>
      </c>
      <c r="AD185" s="86">
        <f>'1.a'!C174/'1.a'!C173 -1</f>
        <v>3.9032278682238131E-2</v>
      </c>
      <c r="AE185" s="86">
        <v>0</v>
      </c>
      <c r="AF185" s="96">
        <f>'1.a'!E174/'1.a'!E173 -1</f>
        <v>-2.9436874081453901E-2</v>
      </c>
      <c r="AG185" s="86">
        <f>'1.a'!F174/'1.a'!F173 -1</f>
        <v>-7.0790384820328733E-2</v>
      </c>
      <c r="AH185" s="68">
        <f>'1.a'!Q174/'1.a'!Q173 -1</f>
        <v>-1.5267857142857144</v>
      </c>
    </row>
    <row r="186" spans="1:34" x14ac:dyDescent="0.25">
      <c r="A186" s="78">
        <v>42125</v>
      </c>
      <c r="B186" s="1">
        <f>'1.a'!R175</f>
        <v>119004336522.33398</v>
      </c>
      <c r="C186" s="1">
        <f>'1.a'!S175</f>
        <v>29737593338.509766</v>
      </c>
      <c r="D186" s="1">
        <f>'1.a'!T175</f>
        <v>0</v>
      </c>
      <c r="E186" s="1">
        <f>'1.a'!U175</f>
        <v>95871393944.387711</v>
      </c>
      <c r="F186" s="1">
        <f>'1.a'!V175</f>
        <v>20076973824.968872</v>
      </c>
      <c r="G186" s="1">
        <f>'1.a'!W175</f>
        <v>264690297630.20032</v>
      </c>
      <c r="H186" s="84">
        <f>'1.a'!$B$1*'1.a'!B174</f>
        <v>117579374403.0293</v>
      </c>
      <c r="I186" s="84">
        <f>'1.a'!C$1*'1.a'!C174</f>
        <v>29007839113.380859</v>
      </c>
      <c r="J186" s="84">
        <f>'1.a'!D$1*'1.a'!D174</f>
        <v>0</v>
      </c>
      <c r="K186" s="84">
        <f>'1.a'!E$1*'1.a'!E174</f>
        <v>93073074457.272934</v>
      </c>
      <c r="L186" s="84">
        <f>'1.a'!F$1*'1.a'!F174</f>
        <v>19364090999.316895</v>
      </c>
      <c r="M186" s="86">
        <f t="shared" si="42"/>
        <v>259024378973</v>
      </c>
      <c r="N186" s="96">
        <f t="shared" si="51"/>
        <v>0.45393169117600879</v>
      </c>
      <c r="O186" s="86">
        <f t="shared" si="52"/>
        <v>0.11198883760823362</v>
      </c>
      <c r="P186" s="86">
        <f t="shared" si="43"/>
        <v>0</v>
      </c>
      <c r="Q186" s="86">
        <f t="shared" si="44"/>
        <v>0.35932167785247204</v>
      </c>
      <c r="R186" s="86">
        <f t="shared" si="45"/>
        <v>7.475779336328553E-2</v>
      </c>
      <c r="S186" s="97">
        <f t="shared" si="53"/>
        <v>5.5012664250156575E-3</v>
      </c>
      <c r="T186" s="97">
        <f t="shared" si="46"/>
        <v>2.8173186941796578E-3</v>
      </c>
      <c r="U186" s="97">
        <f t="shared" si="47"/>
        <v>0</v>
      </c>
      <c r="V186" s="97">
        <f t="shared" si="47"/>
        <v>1.0803305458002654E-2</v>
      </c>
      <c r="W186" s="97">
        <f t="shared" si="47"/>
        <v>2.75218428658519E-3</v>
      </c>
      <c r="X186" s="86">
        <f t="shared" si="48"/>
        <v>2.187407486378316E-2</v>
      </c>
      <c r="Y186" s="86">
        <f t="shared" si="49"/>
        <v>1.0218740748637831</v>
      </c>
      <c r="Z186" s="86">
        <f t="shared" si="54"/>
        <v>2.9245944778118123</v>
      </c>
      <c r="AA186" s="86">
        <f t="shared" si="50"/>
        <v>2.3050847457627119</v>
      </c>
      <c r="AB186" s="86">
        <f t="shared" si="55"/>
        <v>-0.81927710843374124</v>
      </c>
      <c r="AC186" s="86">
        <f>'1.a'!B175/'1.a'!B174 -1</f>
        <v>1.2119150374285237E-2</v>
      </c>
      <c r="AD186" s="86">
        <f>'1.a'!C175/'1.a'!C174 -1</f>
        <v>2.5157138464418916E-2</v>
      </c>
      <c r="AE186" s="86">
        <v>0</v>
      </c>
      <c r="AF186" s="96">
        <f>'1.a'!E175/'1.a'!E174 -1</f>
        <v>3.0065832717274033E-2</v>
      </c>
      <c r="AG186" s="86">
        <f>'1.a'!F175/'1.a'!F174 -1</f>
        <v>3.6814680620800955E-2</v>
      </c>
      <c r="AH186" s="68">
        <f>'1.a'!Q175/'1.a'!Q174 -1</f>
        <v>1.3050847457627119</v>
      </c>
    </row>
    <row r="187" spans="1:34" x14ac:dyDescent="0.25">
      <c r="A187" s="78">
        <v>42156</v>
      </c>
      <c r="B187" s="1">
        <f>'1.a'!R176</f>
        <v>122424226369.91014</v>
      </c>
      <c r="C187" s="1">
        <f>'1.a'!S176</f>
        <v>27546502811.734379</v>
      </c>
      <c r="D187" s="1">
        <f>'1.a'!T176</f>
        <v>0</v>
      </c>
      <c r="E187" s="1">
        <f>'1.a'!U176</f>
        <v>91263380355.711914</v>
      </c>
      <c r="F187" s="1">
        <f>'1.a'!V176</f>
        <v>18799319645.449097</v>
      </c>
      <c r="G187" s="1">
        <f>'1.a'!W176</f>
        <v>260033429182.80554</v>
      </c>
      <c r="H187" s="84">
        <f>'1.a'!$B$1*'1.a'!B175</f>
        <v>119004336522.33398</v>
      </c>
      <c r="I187" s="84">
        <f>'1.a'!C$1*'1.a'!C175</f>
        <v>29737593338.509766</v>
      </c>
      <c r="J187" s="84">
        <f>'1.a'!D$1*'1.a'!D175</f>
        <v>0</v>
      </c>
      <c r="K187" s="84">
        <f>'1.a'!E$1*'1.a'!E175</f>
        <v>95871393944.387711</v>
      </c>
      <c r="L187" s="84">
        <f>'1.a'!F$1*'1.a'!F175</f>
        <v>20076973824.968872</v>
      </c>
      <c r="M187" s="86">
        <f t="shared" si="42"/>
        <v>264690297630.20032</v>
      </c>
      <c r="N187" s="96">
        <f t="shared" si="51"/>
        <v>0.44959840835796455</v>
      </c>
      <c r="O187" s="86">
        <f t="shared" si="52"/>
        <v>0.11234863387420514</v>
      </c>
      <c r="P187" s="86">
        <f t="shared" si="43"/>
        <v>0</v>
      </c>
      <c r="Q187" s="86">
        <f t="shared" si="44"/>
        <v>0.36220214644334997</v>
      </c>
      <c r="R187" s="86">
        <f t="shared" si="45"/>
        <v>7.5850811324480349E-2</v>
      </c>
      <c r="S187" s="97">
        <f t="shared" si="53"/>
        <v>1.2920344561907925E-2</v>
      </c>
      <c r="T187" s="97">
        <f t="shared" si="46"/>
        <v>-8.2779404700226867E-3</v>
      </c>
      <c r="U187" s="97">
        <f t="shared" si="47"/>
        <v>0</v>
      </c>
      <c r="V187" s="97">
        <f t="shared" si="47"/>
        <v>-1.740907630514537E-2</v>
      </c>
      <c r="W187" s="97">
        <f t="shared" si="47"/>
        <v>-4.8269777583793035E-3</v>
      </c>
      <c r="X187" s="86">
        <f t="shared" si="48"/>
        <v>-1.7593649971639435E-2</v>
      </c>
      <c r="Y187" s="86">
        <f t="shared" si="49"/>
        <v>0.98240635002836052</v>
      </c>
      <c r="Z187" s="86">
        <f t="shared" si="54"/>
        <v>2.8731401862602013</v>
      </c>
      <c r="AA187" s="86">
        <f t="shared" si="50"/>
        <v>-1.125</v>
      </c>
      <c r="AB187" s="86">
        <f t="shared" si="55"/>
        <v>0.92168674698795894</v>
      </c>
      <c r="AC187" s="86">
        <f>'1.a'!B176/'1.a'!B175 -1</f>
        <v>2.8737522913161451E-2</v>
      </c>
      <c r="AD187" s="86">
        <f>'1.a'!C176/'1.a'!C175 -1</f>
        <v>-7.3680828903459172E-2</v>
      </c>
      <c r="AE187" s="86">
        <v>0</v>
      </c>
      <c r="AF187" s="96">
        <f>'1.a'!E176/'1.a'!E175 -1</f>
        <v>-4.8064531025268864E-2</v>
      </c>
      <c r="AG187" s="86">
        <f>'1.a'!F176/'1.a'!F175 -1</f>
        <v>-6.3637786782926975E-2</v>
      </c>
      <c r="AH187" s="68">
        <f>'1.a'!Q176/'1.a'!Q175 -1</f>
        <v>-2.125</v>
      </c>
    </row>
    <row r="188" spans="1:34" x14ac:dyDescent="0.25">
      <c r="A188" s="78">
        <v>42186</v>
      </c>
      <c r="B188" s="1">
        <f>'1.a'!R177</f>
        <v>127565661236.09764</v>
      </c>
      <c r="C188" s="1">
        <f>'1.a'!S177</f>
        <v>25717686024.707035</v>
      </c>
      <c r="D188" s="1">
        <f>'1.a'!T177</f>
        <v>0</v>
      </c>
      <c r="E188" s="1">
        <f>'1.a'!U177</f>
        <v>82526176516.703629</v>
      </c>
      <c r="F188" s="1">
        <f>'1.a'!V177</f>
        <v>17811113697.862183</v>
      </c>
      <c r="G188" s="1">
        <f>'1.a'!W177</f>
        <v>253620637475.37048</v>
      </c>
      <c r="H188" s="84">
        <f>'1.a'!$B$1*'1.a'!B176</f>
        <v>122424226369.91014</v>
      </c>
      <c r="I188" s="84">
        <f>'1.a'!C$1*'1.a'!C176</f>
        <v>27546502811.734379</v>
      </c>
      <c r="J188" s="84">
        <f>'1.a'!D$1*'1.a'!D176</f>
        <v>0</v>
      </c>
      <c r="K188" s="84">
        <f>'1.a'!E$1*'1.a'!E176</f>
        <v>91263380355.711914</v>
      </c>
      <c r="L188" s="84">
        <f>'1.a'!F$1*'1.a'!F176</f>
        <v>18799319645.449097</v>
      </c>
      <c r="M188" s="86">
        <f t="shared" si="42"/>
        <v>260033429182.80554</v>
      </c>
      <c r="N188" s="96">
        <f t="shared" si="51"/>
        <v>0.47080187633815707</v>
      </c>
      <c r="O188" s="86">
        <f t="shared" si="52"/>
        <v>0.10593446734253914</v>
      </c>
      <c r="P188" s="86">
        <f t="shared" si="43"/>
        <v>0</v>
      </c>
      <c r="Q188" s="86">
        <f t="shared" si="44"/>
        <v>0.35096787610162633</v>
      </c>
      <c r="R188" s="86">
        <f t="shared" si="45"/>
        <v>7.2295780217677422E-2</v>
      </c>
      <c r="S188" s="97">
        <f t="shared" si="53"/>
        <v>1.9772207297904881E-2</v>
      </c>
      <c r="T188" s="97">
        <f t="shared" si="46"/>
        <v>-7.0330064591105712E-3</v>
      </c>
      <c r="U188" s="97">
        <f t="shared" si="47"/>
        <v>0</v>
      </c>
      <c r="V188" s="97">
        <f t="shared" si="47"/>
        <v>-3.3600310031161304E-2</v>
      </c>
      <c r="W188" s="97">
        <f t="shared" si="47"/>
        <v>-3.8003034867189998E-3</v>
      </c>
      <c r="X188" s="86">
        <f t="shared" si="48"/>
        <v>-2.4661412679085993E-2</v>
      </c>
      <c r="Y188" s="86">
        <f t="shared" si="49"/>
        <v>0.97533858732091405</v>
      </c>
      <c r="Z188" s="86">
        <f t="shared" si="54"/>
        <v>2.8022844904419726</v>
      </c>
      <c r="AA188" s="86">
        <f t="shared" si="50"/>
        <v>-1.0065359477124183</v>
      </c>
      <c r="AB188" s="86">
        <f t="shared" si="55"/>
        <v>-0.92771084337350118</v>
      </c>
      <c r="AC188" s="86">
        <f>'1.a'!B177/'1.a'!B176 -1</f>
        <v>4.1996874463820832E-2</v>
      </c>
      <c r="AD188" s="86">
        <f>'1.a'!C177/'1.a'!C176 -1</f>
        <v>-6.6390162102475503E-2</v>
      </c>
      <c r="AE188" s="86">
        <v>0</v>
      </c>
      <c r="AF188" s="96">
        <f>'1.a'!E177/'1.a'!E176 -1</f>
        <v>-9.5736140880973375E-2</v>
      </c>
      <c r="AG188" s="86">
        <f>'1.a'!F177/'1.a'!F176 -1</f>
        <v>-5.2566048464745219E-2</v>
      </c>
      <c r="AH188" s="68">
        <f>'1.a'!Q177/'1.a'!Q176 -1</f>
        <v>-2.0065359477124183</v>
      </c>
    </row>
    <row r="189" spans="1:34" x14ac:dyDescent="0.25">
      <c r="A189" s="78">
        <v>42217</v>
      </c>
      <c r="B189" s="1">
        <f>'1.a'!R178</f>
        <v>115138195005.83205</v>
      </c>
      <c r="C189" s="1">
        <f>'1.a'!S178</f>
        <v>23714944259.548832</v>
      </c>
      <c r="D189" s="1">
        <f>'1.a'!T178</f>
        <v>0</v>
      </c>
      <c r="E189" s="1">
        <f>'1.a'!U178</f>
        <v>75368586290.208984</v>
      </c>
      <c r="F189" s="1">
        <f>'1.a'!V178</f>
        <v>17334550903.468628</v>
      </c>
      <c r="G189" s="1">
        <f>'1.a'!W178</f>
        <v>231556276459.0585</v>
      </c>
      <c r="H189" s="84">
        <f>'1.a'!$B$1*'1.a'!B177</f>
        <v>127565661236.09764</v>
      </c>
      <c r="I189" s="84">
        <f>'1.a'!C$1*'1.a'!C177</f>
        <v>25717686024.707035</v>
      </c>
      <c r="J189" s="84">
        <f>'1.a'!D$1*'1.a'!D177</f>
        <v>0</v>
      </c>
      <c r="K189" s="84">
        <f>'1.a'!E$1*'1.a'!E177</f>
        <v>82526176516.703629</v>
      </c>
      <c r="L189" s="84">
        <f>'1.a'!F$1*'1.a'!F177</f>
        <v>17811113697.862183</v>
      </c>
      <c r="M189" s="86">
        <f t="shared" si="42"/>
        <v>253620637475.37048</v>
      </c>
      <c r="N189" s="96">
        <f t="shared" si="51"/>
        <v>0.50297823752014559</v>
      </c>
      <c r="O189" s="86">
        <f t="shared" si="52"/>
        <v>0.1014021819387806</v>
      </c>
      <c r="P189" s="86">
        <f t="shared" si="43"/>
        <v>0</v>
      </c>
      <c r="Q189" s="86">
        <f t="shared" si="44"/>
        <v>0.32539219733140951</v>
      </c>
      <c r="R189" s="86">
        <f t="shared" si="45"/>
        <v>7.0227383209664276E-2</v>
      </c>
      <c r="S189" s="97">
        <f t="shared" si="53"/>
        <v>-4.9000216835557948E-2</v>
      </c>
      <c r="T189" s="97">
        <f t="shared" si="46"/>
        <v>-7.8966040977351184E-3</v>
      </c>
      <c r="U189" s="97">
        <f t="shared" si="47"/>
        <v>0</v>
      </c>
      <c r="V189" s="97">
        <f t="shared" si="47"/>
        <v>-2.8221639602138939E-2</v>
      </c>
      <c r="W189" s="97">
        <f t="shared" si="47"/>
        <v>-1.8790379171719964E-3</v>
      </c>
      <c r="X189" s="86">
        <f t="shared" si="48"/>
        <v>-8.6997498452604002E-2</v>
      </c>
      <c r="Y189" s="86">
        <f t="shared" si="49"/>
        <v>0.91300250154739604</v>
      </c>
      <c r="Z189" s="86">
        <f t="shared" si="54"/>
        <v>2.5584927498209908</v>
      </c>
      <c r="AA189" s="86">
        <f t="shared" si="50"/>
        <v>-3.9220779220779223</v>
      </c>
      <c r="AB189" s="86">
        <f t="shared" si="55"/>
        <v>3.6385542168674982</v>
      </c>
      <c r="AC189" s="86">
        <f>'1.a'!B178/'1.a'!B177 -1</f>
        <v>-9.742015296157891E-2</v>
      </c>
      <c r="AD189" s="86">
        <f>'1.a'!C178/'1.a'!C177 -1</f>
        <v>-7.7874104351152162E-2</v>
      </c>
      <c r="AE189" s="86">
        <v>0</v>
      </c>
      <c r="AF189" s="96">
        <f>'1.a'!E178/'1.a'!E177 -1</f>
        <v>-8.6731150388942524E-2</v>
      </c>
      <c r="AG189" s="86">
        <f>'1.a'!F178/'1.a'!F177 -1</f>
        <v>-2.6756484882287546E-2</v>
      </c>
      <c r="AH189" s="68">
        <f>'1.a'!Q178/'1.a'!Q177 -1</f>
        <v>-4.9220779220779223</v>
      </c>
    </row>
    <row r="190" spans="1:34" x14ac:dyDescent="0.25">
      <c r="A190" s="78">
        <v>42248</v>
      </c>
      <c r="B190" s="1">
        <f>'1.a'!R179</f>
        <v>116262402913.93359</v>
      </c>
      <c r="C190" s="1">
        <f>'1.a'!S179</f>
        <v>22163626883.220703</v>
      </c>
      <c r="D190" s="1">
        <f>'1.a'!T179</f>
        <v>0</v>
      </c>
      <c r="E190" s="1">
        <f>'1.a'!U179</f>
        <v>73691349287.494629</v>
      </c>
      <c r="F190" s="1">
        <f>'1.a'!V179</f>
        <v>17614652099.266232</v>
      </c>
      <c r="G190" s="1">
        <f>'1.a'!W179</f>
        <v>229732031183.91516</v>
      </c>
      <c r="H190" s="84">
        <f>'1.a'!$B$1*'1.a'!B178</f>
        <v>115138195005.83205</v>
      </c>
      <c r="I190" s="84">
        <f>'1.a'!C$1*'1.a'!C178</f>
        <v>23714944259.548832</v>
      </c>
      <c r="J190" s="84">
        <f>'1.a'!D$1*'1.a'!D178</f>
        <v>0</v>
      </c>
      <c r="K190" s="84">
        <f>'1.a'!E$1*'1.a'!E178</f>
        <v>75368586290.208984</v>
      </c>
      <c r="L190" s="84">
        <f>'1.a'!F$1*'1.a'!F178</f>
        <v>17334550903.468628</v>
      </c>
      <c r="M190" s="86">
        <f t="shared" si="42"/>
        <v>231556276459.0585</v>
      </c>
      <c r="N190" s="96">
        <f t="shared" si="51"/>
        <v>0.49723633825226776</v>
      </c>
      <c r="O190" s="86">
        <f t="shared" si="52"/>
        <v>0.10241546729890466</v>
      </c>
      <c r="P190" s="86">
        <f t="shared" si="43"/>
        <v>0</v>
      </c>
      <c r="Q190" s="86">
        <f t="shared" si="44"/>
        <v>0.3254871232287021</v>
      </c>
      <c r="R190" s="86">
        <f t="shared" si="45"/>
        <v>7.4861071220125405E-2</v>
      </c>
      <c r="S190" s="97">
        <f t="shared" si="53"/>
        <v>4.8550094400067372E-3</v>
      </c>
      <c r="T190" s="97">
        <f t="shared" si="46"/>
        <v>-6.6995263529486702E-3</v>
      </c>
      <c r="U190" s="97">
        <f t="shared" si="47"/>
        <v>0</v>
      </c>
      <c r="V190" s="97">
        <f t="shared" si="47"/>
        <v>-7.2433234303234777E-3</v>
      </c>
      <c r="W190" s="97">
        <f t="shared" si="47"/>
        <v>1.2096463118205702E-3</v>
      </c>
      <c r="X190" s="86">
        <f t="shared" si="48"/>
        <v>-7.8781940314448413E-3</v>
      </c>
      <c r="Y190" s="86">
        <f t="shared" si="49"/>
        <v>0.99212180596855515</v>
      </c>
      <c r="Z190" s="86">
        <f t="shared" si="54"/>
        <v>2.538336447509856</v>
      </c>
      <c r="AA190" s="86">
        <f t="shared" si="50"/>
        <v>0.50827814569536423</v>
      </c>
      <c r="AB190" s="86">
        <f t="shared" si="55"/>
        <v>1.8493975903614601</v>
      </c>
      <c r="AC190" s="86">
        <f>'1.a'!B179/'1.a'!B178 -1</f>
        <v>9.7639875980737312E-3</v>
      </c>
      <c r="AD190" s="86">
        <f>'1.a'!C179/'1.a'!C178 -1</f>
        <v>-6.5415181218631435E-2</v>
      </c>
      <c r="AE190" s="86">
        <v>0</v>
      </c>
      <c r="AF190" s="96">
        <f>'1.a'!E179/'1.a'!E178 -1</f>
        <v>-2.2253794123935244E-2</v>
      </c>
      <c r="AG190" s="86">
        <f>'1.a'!F179/'1.a'!F178 -1</f>
        <v>1.6158549324837512E-2</v>
      </c>
      <c r="AH190" s="68">
        <f>'1.a'!Q179/'1.a'!Q178 -1</f>
        <v>-0.49172185430463577</v>
      </c>
    </row>
    <row r="191" spans="1:34" x14ac:dyDescent="0.25">
      <c r="A191" s="78">
        <v>42278</v>
      </c>
      <c r="B191" s="1">
        <f>'1.a'!R180</f>
        <v>127994912841.44531</v>
      </c>
      <c r="C191" s="1">
        <f>'1.a'!S180</f>
        <v>23699070090.855465</v>
      </c>
      <c r="D191" s="1">
        <f>'1.a'!T180</f>
        <v>0</v>
      </c>
      <c r="E191" s="1">
        <f>'1.a'!U180</f>
        <v>81491938450.108871</v>
      </c>
      <c r="F191" s="1">
        <f>'1.a'!V180</f>
        <v>18952884394.784424</v>
      </c>
      <c r="G191" s="1">
        <f>'1.a'!W180</f>
        <v>252138805777.19409</v>
      </c>
      <c r="H191" s="84">
        <f>'1.a'!$B$1*'1.a'!B179</f>
        <v>116262402913.93359</v>
      </c>
      <c r="I191" s="84">
        <f>'1.a'!C$1*'1.a'!C179</f>
        <v>22163626883.220703</v>
      </c>
      <c r="J191" s="84">
        <f>'1.a'!D$1*'1.a'!D179</f>
        <v>0</v>
      </c>
      <c r="K191" s="84">
        <f>'1.a'!E$1*'1.a'!E179</f>
        <v>73691349287.494629</v>
      </c>
      <c r="L191" s="84">
        <f>'1.a'!F$1*'1.a'!F179</f>
        <v>17614652099.266232</v>
      </c>
      <c r="M191" s="86">
        <f t="shared" si="42"/>
        <v>229732031183.91516</v>
      </c>
      <c r="N191" s="96">
        <f t="shared" si="51"/>
        <v>0.50607833097883559</v>
      </c>
      <c r="O191" s="86">
        <f t="shared" si="52"/>
        <v>9.6475997574222913E-2</v>
      </c>
      <c r="P191" s="86">
        <f t="shared" si="43"/>
        <v>0</v>
      </c>
      <c r="Q191" s="86">
        <f t="shared" si="44"/>
        <v>0.32077089515001067</v>
      </c>
      <c r="R191" s="86">
        <f t="shared" si="45"/>
        <v>7.6674776296930827E-2</v>
      </c>
      <c r="S191" s="97">
        <f t="shared" si="53"/>
        <v>5.1070413938573034E-2</v>
      </c>
      <c r="T191" s="97">
        <f t="shared" si="46"/>
        <v>6.6836270054372203E-3</v>
      </c>
      <c r="U191" s="97">
        <f t="shared" si="47"/>
        <v>0</v>
      </c>
      <c r="V191" s="97">
        <f t="shared" si="47"/>
        <v>3.3955165600609599E-2</v>
      </c>
      <c r="W191" s="97">
        <f t="shared" si="47"/>
        <v>5.825188105557857E-3</v>
      </c>
      <c r="X191" s="86">
        <f t="shared" si="48"/>
        <v>9.7534394650177714E-2</v>
      </c>
      <c r="Y191" s="86">
        <f t="shared" si="49"/>
        <v>1.0975343946501777</v>
      </c>
      <c r="Z191" s="86">
        <f t="shared" si="54"/>
        <v>2.7859115563362122</v>
      </c>
      <c r="AA191" s="86">
        <f t="shared" si="50"/>
        <v>-2.5244299674267099</v>
      </c>
      <c r="AB191" s="86">
        <f t="shared" si="55"/>
        <v>-4.6686746987952166</v>
      </c>
      <c r="AC191" s="86">
        <f>'1.a'!B180/'1.a'!B179 -1</f>
        <v>0.10091404988590358</v>
      </c>
      <c r="AD191" s="86">
        <f>'1.a'!C180/'1.a'!C179 -1</f>
        <v>6.9277614883383132E-2</v>
      </c>
      <c r="AE191" s="86">
        <v>0</v>
      </c>
      <c r="AF191" s="96">
        <f>'1.a'!E180/'1.a'!E179 -1</f>
        <v>0.10585488307700186</v>
      </c>
      <c r="AG191" s="86">
        <f>'1.a'!F180/'1.a'!F179 -1</f>
        <v>7.5972678198619414E-2</v>
      </c>
      <c r="AH191" s="68">
        <f>'1.a'!Q180/'1.a'!Q179 -1</f>
        <v>-3.5244299674267099</v>
      </c>
    </row>
    <row r="192" spans="1:34" x14ac:dyDescent="0.25">
      <c r="A192" s="78">
        <v>42309</v>
      </c>
      <c r="B192" s="1">
        <f>'1.a'!R181</f>
        <v>124929400862.4082</v>
      </c>
      <c r="C192" s="1">
        <f>'1.a'!S181</f>
        <v>25089005804.652344</v>
      </c>
      <c r="D192" s="1">
        <f>'1.a'!T181</f>
        <v>0</v>
      </c>
      <c r="E192" s="1">
        <f>'1.a'!U181</f>
        <v>79537644289.378418</v>
      </c>
      <c r="F192" s="1">
        <f>'1.a'!V181</f>
        <v>19732292419.668575</v>
      </c>
      <c r="G192" s="1">
        <f>'1.a'!W181</f>
        <v>249288343376.10754</v>
      </c>
      <c r="H192" s="84">
        <f>'1.a'!$B$1*'1.a'!B180</f>
        <v>127994912841.44531</v>
      </c>
      <c r="I192" s="84">
        <f>'1.a'!C$1*'1.a'!C180</f>
        <v>23699070090.855465</v>
      </c>
      <c r="J192" s="84">
        <f>'1.a'!D$1*'1.a'!D180</f>
        <v>0</v>
      </c>
      <c r="K192" s="84">
        <f>'1.a'!E$1*'1.a'!E180</f>
        <v>81491938450.108871</v>
      </c>
      <c r="L192" s="84">
        <f>'1.a'!F$1*'1.a'!F180</f>
        <v>18952884394.784424</v>
      </c>
      <c r="M192" s="86">
        <f t="shared" si="42"/>
        <v>252138805777.19409</v>
      </c>
      <c r="N192" s="96">
        <f t="shared" si="51"/>
        <v>0.50763670608700262</v>
      </c>
      <c r="O192" s="86">
        <f t="shared" si="52"/>
        <v>9.3992156494139473E-2</v>
      </c>
      <c r="P192" s="86">
        <f t="shared" si="43"/>
        <v>0</v>
      </c>
      <c r="Q192" s="86">
        <f t="shared" si="44"/>
        <v>0.32320268274023767</v>
      </c>
      <c r="R192" s="86">
        <f t="shared" si="45"/>
        <v>7.5168454678620156E-2</v>
      </c>
      <c r="S192" s="97">
        <f t="shared" si="53"/>
        <v>-1.2158033229307778E-2</v>
      </c>
      <c r="T192" s="97">
        <f t="shared" si="46"/>
        <v>5.5125814906298578E-3</v>
      </c>
      <c r="U192" s="97">
        <f t="shared" si="47"/>
        <v>0</v>
      </c>
      <c r="V192" s="97">
        <f t="shared" si="47"/>
        <v>-7.7508662528424938E-3</v>
      </c>
      <c r="W192" s="97">
        <f t="shared" si="47"/>
        <v>3.0911863109754178E-3</v>
      </c>
      <c r="X192" s="86">
        <f t="shared" si="48"/>
        <v>-1.1305131680544995E-2</v>
      </c>
      <c r="Y192" s="86">
        <f t="shared" si="49"/>
        <v>0.98869486831945497</v>
      </c>
      <c r="Z192" s="86">
        <f t="shared" si="54"/>
        <v>2.7544164593414791</v>
      </c>
      <c r="AA192" s="86">
        <f t="shared" si="50"/>
        <v>7.2258064516129039E-2</v>
      </c>
      <c r="AB192" s="86">
        <f t="shared" si="55"/>
        <v>-0.33734939759036409</v>
      </c>
      <c r="AC192" s="86">
        <f>'1.a'!B181/'1.a'!B180 -1</f>
        <v>-2.3950264201785365E-2</v>
      </c>
      <c r="AD192" s="86">
        <f>'1.a'!C181/'1.a'!C180 -1</f>
        <v>5.8649377737955977E-2</v>
      </c>
      <c r="AE192" s="86">
        <v>0</v>
      </c>
      <c r="AF192" s="96">
        <f>'1.a'!E181/'1.a'!E180 -1</f>
        <v>-2.3981441574456142E-2</v>
      </c>
      <c r="AG192" s="86">
        <f>'1.a'!F181/'1.a'!F180 -1</f>
        <v>4.1123451641937647E-2</v>
      </c>
      <c r="AH192" s="68">
        <f>'1.a'!Q181/'1.a'!Q180 -1</f>
        <v>-0.92774193548387096</v>
      </c>
    </row>
    <row r="193" spans="1:34" x14ac:dyDescent="0.25">
      <c r="A193" s="78">
        <v>42339</v>
      </c>
      <c r="B193" s="1">
        <f>'1.a'!R182</f>
        <v>115835774775.1875</v>
      </c>
      <c r="C193" s="1">
        <f>'1.a'!S182</f>
        <v>24238412072.574215</v>
      </c>
      <c r="D193" s="1">
        <f>'1.a'!T182</f>
        <v>0</v>
      </c>
      <c r="E193" s="1">
        <f>'1.a'!U182</f>
        <v>80068385863.123535</v>
      </c>
      <c r="F193" s="1">
        <f>'1.a'!V182</f>
        <v>19096230389.789669</v>
      </c>
      <c r="G193" s="1">
        <f>'1.a'!W182</f>
        <v>239238803100.67493</v>
      </c>
      <c r="H193" s="84">
        <f>'1.a'!$B$1*'1.a'!B181</f>
        <v>124929400862.4082</v>
      </c>
      <c r="I193" s="84">
        <f>'1.a'!C$1*'1.a'!C181</f>
        <v>25089005804.652344</v>
      </c>
      <c r="J193" s="84">
        <f>'1.a'!D$1*'1.a'!D181</f>
        <v>0</v>
      </c>
      <c r="K193" s="84">
        <f>'1.a'!E$1*'1.a'!E181</f>
        <v>79537644289.378418</v>
      </c>
      <c r="L193" s="84">
        <f>'1.a'!F$1*'1.a'!F181</f>
        <v>19732292419.668575</v>
      </c>
      <c r="M193" s="86">
        <f t="shared" si="42"/>
        <v>249288343376.10754</v>
      </c>
      <c r="N193" s="96">
        <f t="shared" si="51"/>
        <v>0.50114417373268072</v>
      </c>
      <c r="O193" s="86">
        <f t="shared" si="52"/>
        <v>0.10064251486801344</v>
      </c>
      <c r="P193" s="86">
        <f t="shared" si="43"/>
        <v>0</v>
      </c>
      <c r="Q193" s="86">
        <f t="shared" si="44"/>
        <v>0.31905881844374084</v>
      </c>
      <c r="R193" s="86">
        <f t="shared" si="45"/>
        <v>7.9154492955565009E-2</v>
      </c>
      <c r="S193" s="97">
        <f t="shared" si="53"/>
        <v>-3.6478344571053312E-2</v>
      </c>
      <c r="T193" s="97">
        <f t="shared" si="46"/>
        <v>-3.4120878680428978E-3</v>
      </c>
      <c r="U193" s="97">
        <f t="shared" si="47"/>
        <v>0</v>
      </c>
      <c r="V193" s="97">
        <f t="shared" si="47"/>
        <v>2.129026839190674E-3</v>
      </c>
      <c r="W193" s="97">
        <f t="shared" si="47"/>
        <v>-2.5515113192407257E-3</v>
      </c>
      <c r="X193" s="86">
        <f t="shared" si="48"/>
        <v>-4.0312916919146256E-2</v>
      </c>
      <c r="Y193" s="86">
        <f t="shared" si="49"/>
        <v>0.95968708308085371</v>
      </c>
      <c r="Z193" s="86">
        <f t="shared" si="54"/>
        <v>2.6433778974553168</v>
      </c>
      <c r="AA193" s="86">
        <f t="shared" si="50"/>
        <v>-3.8571428571428568</v>
      </c>
      <c r="AB193" s="86">
        <f t="shared" si="55"/>
        <v>1.3012048192771184</v>
      </c>
      <c r="AC193" s="86">
        <f>'1.a'!B182/'1.a'!B181 -1</f>
        <v>-7.2790120055374552E-2</v>
      </c>
      <c r="AD193" s="86">
        <f>'1.a'!C182/'1.a'!C181 -1</f>
        <v>-3.3903046565535888E-2</v>
      </c>
      <c r="AE193" s="86">
        <v>0</v>
      </c>
      <c r="AF193" s="96">
        <f>'1.a'!E182/'1.a'!E181 -1</f>
        <v>6.6728349637077411E-3</v>
      </c>
      <c r="AG193" s="86">
        <f>'1.a'!F182/'1.a'!F181 -1</f>
        <v>-3.2234573477377571E-2</v>
      </c>
      <c r="AH193" s="68">
        <f>'1.a'!Q182/'1.a'!Q181 -1</f>
        <v>-4.8571428571428568</v>
      </c>
    </row>
    <row r="194" spans="1:34" x14ac:dyDescent="0.25">
      <c r="A194" s="78">
        <v>42370</v>
      </c>
      <c r="B194" s="1">
        <f>'1.a'!R183</f>
        <v>114357774906.08789</v>
      </c>
      <c r="C194" s="1">
        <f>'1.a'!S183</f>
        <v>23300902748.744141</v>
      </c>
      <c r="D194" s="1">
        <f>'1.a'!T183</f>
        <v>0</v>
      </c>
      <c r="E194" s="1">
        <f>'1.a'!U183</f>
        <v>73084166593.697754</v>
      </c>
      <c r="F194" s="1">
        <f>'1.a'!V183</f>
        <v>16894296683.539551</v>
      </c>
      <c r="G194" s="1">
        <f>'1.a'!W183</f>
        <v>227637140932.06934</v>
      </c>
      <c r="H194" s="84">
        <f>'1.a'!$B$1*'1.a'!B182</f>
        <v>115835774775.1875</v>
      </c>
      <c r="I194" s="84">
        <f>'1.a'!C$1*'1.a'!C182</f>
        <v>24238412072.574215</v>
      </c>
      <c r="J194" s="84">
        <f>'1.a'!D$1*'1.a'!D182</f>
        <v>0</v>
      </c>
      <c r="K194" s="84">
        <f>'1.a'!E$1*'1.a'!E182</f>
        <v>80068385863.123535</v>
      </c>
      <c r="L194" s="84">
        <f>'1.a'!F$1*'1.a'!F182</f>
        <v>19096230389.789669</v>
      </c>
      <c r="M194" s="86">
        <f t="shared" si="42"/>
        <v>239238803100.67493</v>
      </c>
      <c r="N194" s="96">
        <f t="shared" si="51"/>
        <v>0.48418472786976047</v>
      </c>
      <c r="O194" s="86">
        <f t="shared" si="52"/>
        <v>0.10131471884339081</v>
      </c>
      <c r="P194" s="86">
        <f t="shared" si="43"/>
        <v>0</v>
      </c>
      <c r="Q194" s="86">
        <f t="shared" si="44"/>
        <v>0.33467976275332589</v>
      </c>
      <c r="R194" s="86">
        <f t="shared" si="45"/>
        <v>7.9820790533522756E-2</v>
      </c>
      <c r="S194" s="97">
        <f t="shared" si="53"/>
        <v>-6.1779270333401845E-3</v>
      </c>
      <c r="T194" s="97">
        <f t="shared" si="46"/>
        <v>-3.9187176648578887E-3</v>
      </c>
      <c r="U194" s="97">
        <f t="shared" si="47"/>
        <v>0</v>
      </c>
      <c r="V194" s="97">
        <f t="shared" si="47"/>
        <v>-2.9193505313127345E-2</v>
      </c>
      <c r="W194" s="97">
        <f t="shared" si="47"/>
        <v>-9.2039154088373997E-3</v>
      </c>
      <c r="X194" s="86">
        <f t="shared" si="48"/>
        <v>-4.8494065420162824E-2</v>
      </c>
      <c r="Y194" s="86">
        <f t="shared" si="49"/>
        <v>0.95150593457983712</v>
      </c>
      <c r="Z194" s="86">
        <f t="shared" si="54"/>
        <v>2.5151897567659063</v>
      </c>
      <c r="AA194" s="86">
        <f t="shared" si="50"/>
        <v>2.6666666666666656</v>
      </c>
      <c r="AB194" s="86">
        <f t="shared" si="55"/>
        <v>3.4698795180723145</v>
      </c>
      <c r="AC194" s="86">
        <f>'1.a'!B183/'1.a'!B182 -1</f>
        <v>-1.2759442166878854E-2</v>
      </c>
      <c r="AD194" s="86">
        <f>'1.a'!C183/'1.a'!C182 -1</f>
        <v>-3.8678661003988202E-2</v>
      </c>
      <c r="AE194" s="86">
        <v>0</v>
      </c>
      <c r="AF194" s="96">
        <f>'1.a'!E183/'1.a'!E182 -1</f>
        <v>-8.7228176191353035E-2</v>
      </c>
      <c r="AG194" s="86">
        <f>'1.a'!F183/'1.a'!F182 -1</f>
        <v>-0.11530724448252594</v>
      </c>
      <c r="AH194" s="68">
        <f>'1.a'!Q183/'1.a'!Q182 -1</f>
        <v>1.6666666666666656</v>
      </c>
    </row>
    <row r="195" spans="1:34" x14ac:dyDescent="0.25">
      <c r="A195" s="78">
        <v>42401</v>
      </c>
      <c r="B195" s="1">
        <f>'1.a'!R184</f>
        <v>119031681789.21095</v>
      </c>
      <c r="C195" s="1">
        <f>'1.a'!S184</f>
        <v>24745175291.306641</v>
      </c>
      <c r="D195" s="1">
        <f>'1.a'!T184</f>
        <v>0</v>
      </c>
      <c r="E195" s="1">
        <f>'1.a'!U184</f>
        <v>80526778280.600098</v>
      </c>
      <c r="F195" s="1">
        <f>'1.a'!V184</f>
        <v>16823361245.289917</v>
      </c>
      <c r="G195" s="1">
        <f>'1.a'!W184</f>
        <v>241126996606.40759</v>
      </c>
      <c r="H195" s="84">
        <f>'1.a'!$B$1*'1.a'!B183</f>
        <v>114357774906.08789</v>
      </c>
      <c r="I195" s="84">
        <f>'1.a'!C$1*'1.a'!C183</f>
        <v>23300902748.744141</v>
      </c>
      <c r="J195" s="84">
        <f>'1.a'!D$1*'1.a'!D183</f>
        <v>0</v>
      </c>
      <c r="K195" s="84">
        <f>'1.a'!E$1*'1.a'!E183</f>
        <v>73084166593.697754</v>
      </c>
      <c r="L195" s="84">
        <f>'1.a'!F$1*'1.a'!F183</f>
        <v>16894296683.539551</v>
      </c>
      <c r="M195" s="86">
        <f t="shared" si="42"/>
        <v>227637140932.06934</v>
      </c>
      <c r="N195" s="96">
        <f t="shared" si="51"/>
        <v>0.50236870151261537</v>
      </c>
      <c r="O195" s="86">
        <f t="shared" si="52"/>
        <v>0.10235984625943581</v>
      </c>
      <c r="P195" s="86">
        <f t="shared" si="43"/>
        <v>0</v>
      </c>
      <c r="Q195" s="86">
        <f t="shared" si="44"/>
        <v>0.32105554609608838</v>
      </c>
      <c r="R195" s="86">
        <f t="shared" si="45"/>
        <v>7.4215906131860465E-2</v>
      </c>
      <c r="S195" s="97">
        <f t="shared" si="53"/>
        <v>2.0532268433813415E-2</v>
      </c>
      <c r="T195" s="97">
        <f t="shared" si="46"/>
        <v>6.3446260862742819E-3</v>
      </c>
      <c r="U195" s="97">
        <f t="shared" si="47"/>
        <v>0</v>
      </c>
      <c r="V195" s="97">
        <f t="shared" si="47"/>
        <v>3.2695067493943554E-2</v>
      </c>
      <c r="W195" s="97">
        <f t="shared" si="47"/>
        <v>-3.1161627649682171E-4</v>
      </c>
      <c r="X195" s="86">
        <f t="shared" si="48"/>
        <v>5.9260345737534435E-2</v>
      </c>
      <c r="Y195" s="86">
        <f t="shared" si="49"/>
        <v>1.0592603457375345</v>
      </c>
      <c r="Z195" s="86">
        <f t="shared" si="54"/>
        <v>2.6642407713473593</v>
      </c>
      <c r="AA195" s="86">
        <f t="shared" si="50"/>
        <v>1.041666666666663E-2</v>
      </c>
      <c r="AB195" s="86">
        <f t="shared" si="55"/>
        <v>3.6144578313253149E-2</v>
      </c>
      <c r="AC195" s="86">
        <f>'1.a'!B184/'1.a'!B183 -1</f>
        <v>4.0870914871868891E-2</v>
      </c>
      <c r="AD195" s="86">
        <f>'1.a'!C184/'1.a'!C183 -1</f>
        <v>6.1983544506246435E-2</v>
      </c>
      <c r="AE195" s="86">
        <v>0</v>
      </c>
      <c r="AF195" s="96">
        <f>'1.a'!E184/'1.a'!E183 -1</f>
        <v>0.10183617100374986</v>
      </c>
      <c r="AG195" s="86">
        <f>'1.a'!F184/'1.a'!F183 -1</f>
        <v>-4.1987801906395728E-3</v>
      </c>
      <c r="AH195" s="68">
        <f>'1.a'!Q184/'1.a'!Q183 -1</f>
        <v>-0.98958333333333337</v>
      </c>
    </row>
    <row r="196" spans="1:34" x14ac:dyDescent="0.25">
      <c r="A196" s="78">
        <v>42430</v>
      </c>
      <c r="B196" s="1">
        <f>'1.a'!R185</f>
        <v>125938937045.35545</v>
      </c>
      <c r="C196" s="1">
        <f>'1.a'!S185</f>
        <v>27839599582.59375</v>
      </c>
      <c r="D196" s="1">
        <f>'1.a'!T185</f>
        <v>0</v>
      </c>
      <c r="E196" s="1">
        <f>'1.a'!U185</f>
        <v>84049149952.557129</v>
      </c>
      <c r="F196" s="1">
        <f>'1.a'!V185</f>
        <v>18407231634.909176</v>
      </c>
      <c r="G196" s="1">
        <f>'1.a'!W185</f>
        <v>256234918215.41553</v>
      </c>
      <c r="H196" s="84">
        <f>'1.a'!$B$1*'1.a'!B184</f>
        <v>119031681789.21095</v>
      </c>
      <c r="I196" s="84">
        <f>'1.a'!C$1*'1.a'!C184</f>
        <v>24745175291.306641</v>
      </c>
      <c r="J196" s="84">
        <f>'1.a'!D$1*'1.a'!D184</f>
        <v>0</v>
      </c>
      <c r="K196" s="84">
        <f>'1.a'!E$1*'1.a'!E184</f>
        <v>80526778280.600098</v>
      </c>
      <c r="L196" s="84">
        <f>'1.a'!F$1*'1.a'!F184</f>
        <v>16823361245.289917</v>
      </c>
      <c r="M196" s="86">
        <f t="shared" si="42"/>
        <v>241126996606.40759</v>
      </c>
      <c r="N196" s="96">
        <f t="shared" si="51"/>
        <v>0.49364726249838697</v>
      </c>
      <c r="O196" s="86">
        <f t="shared" si="52"/>
        <v>0.10262299800340595</v>
      </c>
      <c r="P196" s="86">
        <f t="shared" si="43"/>
        <v>0</v>
      </c>
      <c r="Q196" s="86">
        <f t="shared" si="44"/>
        <v>0.33396002693155186</v>
      </c>
      <c r="R196" s="86">
        <f t="shared" si="45"/>
        <v>6.9769712566655262E-2</v>
      </c>
      <c r="S196" s="97">
        <f t="shared" si="53"/>
        <v>2.8645715134996835E-2</v>
      </c>
      <c r="T196" s="97">
        <f t="shared" si="46"/>
        <v>1.2833172290277171E-2</v>
      </c>
      <c r="U196" s="97">
        <f t="shared" si="47"/>
        <v>0</v>
      </c>
      <c r="V196" s="97">
        <f t="shared" si="47"/>
        <v>1.4607952330226239E-2</v>
      </c>
      <c r="W196" s="97">
        <f t="shared" si="47"/>
        <v>6.5686149286909535E-3</v>
      </c>
      <c r="X196" s="86">
        <f t="shared" si="48"/>
        <v>6.2655454684191203E-2</v>
      </c>
      <c r="Y196" s="86">
        <f t="shared" si="49"/>
        <v>1.0626554546841911</v>
      </c>
      <c r="Z196" s="86">
        <f t="shared" si="54"/>
        <v>2.8311699882642882</v>
      </c>
      <c r="AA196" s="86">
        <f t="shared" si="50"/>
        <v>-116.33333333333333</v>
      </c>
      <c r="AB196" s="86">
        <f t="shared" si="55"/>
        <v>-4.2048192771084496</v>
      </c>
      <c r="AC196" s="86">
        <f>'1.a'!B185/'1.a'!B184 -1</f>
        <v>5.8028712627754997E-2</v>
      </c>
      <c r="AD196" s="86">
        <f>'1.a'!C185/'1.a'!C184 -1</f>
        <v>0.12505162137098402</v>
      </c>
      <c r="AE196" s="86">
        <v>0</v>
      </c>
      <c r="AF196" s="96">
        <f>'1.a'!E185/'1.a'!E184 -1</f>
        <v>4.3741619212470217E-2</v>
      </c>
      <c r="AG196" s="86">
        <f>'1.a'!F185/'1.a'!F184 -1</f>
        <v>9.4147083126013387E-2</v>
      </c>
      <c r="AH196" s="68">
        <f>'1.a'!Q185/'1.a'!Q184 -1</f>
        <v>-117.33333333333333</v>
      </c>
    </row>
    <row r="197" spans="1:34" x14ac:dyDescent="0.25">
      <c r="A197" s="78">
        <v>42461</v>
      </c>
      <c r="B197" s="1">
        <f>'1.a'!R186</f>
        <v>125279117705.28514</v>
      </c>
      <c r="C197" s="1">
        <f>'1.a'!S186</f>
        <v>27967585782.582035</v>
      </c>
      <c r="D197" s="1">
        <f>'1.a'!T186</f>
        <v>0</v>
      </c>
      <c r="E197" s="1">
        <f>'1.a'!U186</f>
        <v>87634461575.925293</v>
      </c>
      <c r="F197" s="1">
        <f>'1.a'!V186</f>
        <v>17681883994.896244</v>
      </c>
      <c r="G197" s="1">
        <f>'1.a'!W186</f>
        <v>258563049058.68872</v>
      </c>
      <c r="H197" s="84">
        <f>'1.a'!$B$1*'1.a'!B185</f>
        <v>125938937045.35545</v>
      </c>
      <c r="I197" s="84">
        <f>'1.a'!C$1*'1.a'!C185</f>
        <v>27839599582.59375</v>
      </c>
      <c r="J197" s="84">
        <f>'1.a'!D$1*'1.a'!D185</f>
        <v>0</v>
      </c>
      <c r="K197" s="84">
        <f>'1.a'!E$1*'1.a'!E185</f>
        <v>84049149952.557129</v>
      </c>
      <c r="L197" s="84">
        <f>'1.a'!F$1*'1.a'!F185</f>
        <v>18407231634.909176</v>
      </c>
      <c r="M197" s="86">
        <f t="shared" si="42"/>
        <v>256234918215.41553</v>
      </c>
      <c r="N197" s="96">
        <f t="shared" si="51"/>
        <v>0.49149795009390235</v>
      </c>
      <c r="O197" s="86">
        <f t="shared" si="52"/>
        <v>0.10864873443669035</v>
      </c>
      <c r="P197" s="86">
        <f t="shared" si="43"/>
        <v>0</v>
      </c>
      <c r="Q197" s="86">
        <f t="shared" si="44"/>
        <v>0.32801598836696172</v>
      </c>
      <c r="R197" s="86">
        <f t="shared" si="45"/>
        <v>7.1837327102445503E-2</v>
      </c>
      <c r="S197" s="97">
        <f t="shared" si="53"/>
        <v>-2.5750562985939508E-3</v>
      </c>
      <c r="T197" s="97">
        <f t="shared" si="46"/>
        <v>4.9948773914055915E-4</v>
      </c>
      <c r="U197" s="97">
        <f t="shared" si="47"/>
        <v>0</v>
      </c>
      <c r="V197" s="97">
        <f t="shared" si="47"/>
        <v>1.3992283519898757E-2</v>
      </c>
      <c r="W197" s="97">
        <f t="shared" si="47"/>
        <v>-2.8307915449803703E-3</v>
      </c>
      <c r="X197" s="86">
        <f t="shared" si="48"/>
        <v>9.085923415464995E-3</v>
      </c>
      <c r="Y197" s="86">
        <f t="shared" si="49"/>
        <v>1.009085923415465</v>
      </c>
      <c r="Z197" s="86">
        <f t="shared" si="54"/>
        <v>2.8568937819538203</v>
      </c>
      <c r="AA197" s="86">
        <f t="shared" si="50"/>
        <v>0.13323782234957016</v>
      </c>
      <c r="AB197" s="86">
        <f t="shared" si="55"/>
        <v>-0.56024096385542366</v>
      </c>
      <c r="AC197" s="86">
        <f>'1.a'!B186/'1.a'!B185 -1</f>
        <v>-5.2392004851739005E-3</v>
      </c>
      <c r="AD197" s="86">
        <f>'1.a'!C186/'1.a'!C185 -1</f>
        <v>4.5972715810289611E-3</v>
      </c>
      <c r="AE197" s="86">
        <v>0</v>
      </c>
      <c r="AF197" s="96">
        <f>'1.a'!E186/'1.a'!E185 -1</f>
        <v>4.26573216432522E-2</v>
      </c>
      <c r="AG197" s="86">
        <f>'1.a'!F186/'1.a'!F185 -1</f>
        <v>-3.9405580067635948E-2</v>
      </c>
      <c r="AH197" s="68">
        <f>'1.a'!Q186/'1.a'!Q185 -1</f>
        <v>-0.86676217765042984</v>
      </c>
    </row>
    <row r="198" spans="1:34" x14ac:dyDescent="0.25">
      <c r="A198" s="78">
        <v>42491</v>
      </c>
      <c r="B198" s="1">
        <f>'1.a'!R187</f>
        <v>131098981034.63673</v>
      </c>
      <c r="C198" s="1">
        <f>'1.a'!S187</f>
        <v>26631405828.398438</v>
      </c>
      <c r="D198" s="1">
        <f>'1.a'!T187</f>
        <v>0</v>
      </c>
      <c r="E198" s="1">
        <f>'1.a'!U187</f>
        <v>84452185266.763184</v>
      </c>
      <c r="F198" s="1">
        <f>'1.a'!V187</f>
        <v>17836464069.181034</v>
      </c>
      <c r="G198" s="1">
        <f>'1.a'!W187</f>
        <v>260019036198.97937</v>
      </c>
      <c r="H198" s="84">
        <f>'1.a'!$B$1*'1.a'!B186</f>
        <v>125279117705.28514</v>
      </c>
      <c r="I198" s="84">
        <f>'1.a'!C$1*'1.a'!C186</f>
        <v>27967585782.582035</v>
      </c>
      <c r="J198" s="84">
        <f>'1.a'!D$1*'1.a'!D186</f>
        <v>0</v>
      </c>
      <c r="K198" s="84">
        <f>'1.a'!E$1*'1.a'!E186</f>
        <v>87634461575.925293</v>
      </c>
      <c r="L198" s="84">
        <f>'1.a'!F$1*'1.a'!F186</f>
        <v>17681883994.896244</v>
      </c>
      <c r="M198" s="86">
        <f t="shared" si="42"/>
        <v>258563049058.68872</v>
      </c>
      <c r="N198" s="96">
        <f t="shared" si="51"/>
        <v>0.48452057694001455</v>
      </c>
      <c r="O198" s="86">
        <f t="shared" si="52"/>
        <v>0.10816543927834771</v>
      </c>
      <c r="P198" s="86">
        <f t="shared" si="43"/>
        <v>0</v>
      </c>
      <c r="Q198" s="86">
        <f t="shared" si="44"/>
        <v>0.33892879084990213</v>
      </c>
      <c r="R198" s="86">
        <f t="shared" si="45"/>
        <v>6.8385192931735603E-2</v>
      </c>
      <c r="S198" s="97">
        <f t="shared" si="53"/>
        <v>2.2508488163869855E-2</v>
      </c>
      <c r="T198" s="97">
        <f t="shared" si="46"/>
        <v>-5.1677142540205454E-3</v>
      </c>
      <c r="U198" s="97">
        <f t="shared" si="47"/>
        <v>0</v>
      </c>
      <c r="V198" s="97">
        <f t="shared" si="47"/>
        <v>-1.2307544797090456E-2</v>
      </c>
      <c r="W198" s="97">
        <f t="shared" si="47"/>
        <v>5.9784286597620113E-4</v>
      </c>
      <c r="X198" s="86">
        <f t="shared" si="48"/>
        <v>5.6310719787350553E-3</v>
      </c>
      <c r="Y198" s="86">
        <f t="shared" si="49"/>
        <v>1.0056310719787351</v>
      </c>
      <c r="Z198" s="86">
        <f t="shared" si="54"/>
        <v>2.8729811564756029</v>
      </c>
      <c r="AA198" s="86">
        <f t="shared" si="50"/>
        <v>1.924731182795699</v>
      </c>
      <c r="AB198" s="86">
        <f t="shared" si="55"/>
        <v>-1.0783132530120521</v>
      </c>
      <c r="AC198" s="86">
        <f>'1.a'!B187/'1.a'!B186 -1</f>
        <v>4.6455174940189359E-2</v>
      </c>
      <c r="AD198" s="86">
        <f>'1.a'!C187/'1.a'!C186 -1</f>
        <v>-4.7776020589369583E-2</v>
      </c>
      <c r="AE198" s="86">
        <v>0</v>
      </c>
      <c r="AF198" s="96">
        <f>'1.a'!E187/'1.a'!E186 -1</f>
        <v>-3.6313069675278697E-2</v>
      </c>
      <c r="AG198" s="86">
        <f>'1.a'!F187/'1.a'!F186 -1</f>
        <v>8.7422852864214029E-3</v>
      </c>
      <c r="AH198" s="68">
        <f>'1.a'!Q187/'1.a'!Q186 -1</f>
        <v>0.92473118279569899</v>
      </c>
    </row>
    <row r="199" spans="1:34" x14ac:dyDescent="0.25">
      <c r="A199" s="78">
        <v>42522</v>
      </c>
      <c r="B199" s="1">
        <f>'1.a'!R188</f>
        <v>135013315632.60936</v>
      </c>
      <c r="C199" s="1">
        <f>'1.a'!S188</f>
        <v>26942282400.25</v>
      </c>
      <c r="D199" s="1">
        <f>'1.a'!T188</f>
        <v>0</v>
      </c>
      <c r="E199" s="1">
        <f>'1.a'!U188</f>
        <v>86678040176.529785</v>
      </c>
      <c r="F199" s="1">
        <f>'1.a'!V188</f>
        <v>17084394235.42993</v>
      </c>
      <c r="G199" s="1">
        <f>'1.a'!W188</f>
        <v>265718032444.81909</v>
      </c>
      <c r="H199" s="84">
        <f>'1.a'!$B$1*'1.a'!B187</f>
        <v>131098981034.63673</v>
      </c>
      <c r="I199" s="84">
        <f>'1.a'!C$1*'1.a'!C187</f>
        <v>26631405828.398438</v>
      </c>
      <c r="J199" s="84">
        <f>'1.a'!D$1*'1.a'!D187</f>
        <v>0</v>
      </c>
      <c r="K199" s="84">
        <f>'1.a'!E$1*'1.a'!E187</f>
        <v>84452185266.763184</v>
      </c>
      <c r="L199" s="84">
        <f>'1.a'!F$1*'1.a'!F187</f>
        <v>17836464069.181034</v>
      </c>
      <c r="M199" s="86">
        <f t="shared" si="42"/>
        <v>260019036198.97937</v>
      </c>
      <c r="N199" s="96">
        <f t="shared" si="51"/>
        <v>0.5041899352873277</v>
      </c>
      <c r="O199" s="86">
        <f t="shared" si="52"/>
        <v>0.10242098508517959</v>
      </c>
      <c r="P199" s="86">
        <f t="shared" si="43"/>
        <v>0</v>
      </c>
      <c r="Q199" s="86">
        <f t="shared" si="44"/>
        <v>0.32479231713687384</v>
      </c>
      <c r="R199" s="86">
        <f t="shared" si="45"/>
        <v>6.8596762490618926E-2</v>
      </c>
      <c r="S199" s="97">
        <f t="shared" si="53"/>
        <v>1.5054030870944335E-2</v>
      </c>
      <c r="T199" s="97">
        <f t="shared" si="46"/>
        <v>1.1955915858932172E-3</v>
      </c>
      <c r="U199" s="97">
        <f t="shared" si="47"/>
        <v>0</v>
      </c>
      <c r="V199" s="97">
        <f t="shared" si="47"/>
        <v>8.5603536660418464E-3</v>
      </c>
      <c r="W199" s="97">
        <f t="shared" si="47"/>
        <v>-2.8923645158640708E-3</v>
      </c>
      <c r="X199" s="86">
        <f t="shared" si="48"/>
        <v>2.1917611607015327E-2</v>
      </c>
      <c r="Y199" s="86">
        <f t="shared" si="49"/>
        <v>1.0219176116070152</v>
      </c>
      <c r="Z199" s="86">
        <f t="shared" si="54"/>
        <v>2.9359500416175086</v>
      </c>
      <c r="AA199" s="86">
        <f t="shared" si="50"/>
        <v>-1.6759776536312776E-2</v>
      </c>
      <c r="AB199" s="86">
        <f t="shared" si="55"/>
        <v>1.8072289156626491E-2</v>
      </c>
      <c r="AC199" s="86">
        <f>'1.a'!B188/'1.a'!B187 -1</f>
        <v>2.9857856766548396E-2</v>
      </c>
      <c r="AD199" s="86">
        <f>'1.a'!C188/'1.a'!C187 -1</f>
        <v>1.1673306841355702E-2</v>
      </c>
      <c r="AE199" s="86">
        <v>0</v>
      </c>
      <c r="AF199" s="96">
        <f>'1.a'!E188/'1.a'!E187 -1</f>
        <v>2.6356392113900728E-2</v>
      </c>
      <c r="AG199" s="86">
        <f>'1.a'!F188/'1.a'!F187 -1</f>
        <v>-4.2164737967912425E-2</v>
      </c>
      <c r="AH199" s="68">
        <f>'1.a'!Q188/'1.a'!Q187 -1</f>
        <v>-1.0167597765363128</v>
      </c>
    </row>
    <row r="200" spans="1:34" x14ac:dyDescent="0.25">
      <c r="A200" s="78">
        <v>42552</v>
      </c>
      <c r="B200" s="1">
        <f>'1.a'!R189</f>
        <v>139279728193.40039</v>
      </c>
      <c r="C200" s="1">
        <f>'1.a'!S189</f>
        <v>28874117715.105465</v>
      </c>
      <c r="D200" s="1">
        <f>'1.a'!T189</f>
        <v>0</v>
      </c>
      <c r="E200" s="1">
        <f>'1.a'!U189</f>
        <v>90988710176.569336</v>
      </c>
      <c r="F200" s="1">
        <f>'1.a'!V189</f>
        <v>18032692621.727783</v>
      </c>
      <c r="G200" s="1">
        <f>'1.a'!W189</f>
        <v>277175248706.80298</v>
      </c>
      <c r="H200" s="84">
        <f>'1.a'!$B$1*'1.a'!B188</f>
        <v>135013315632.60936</v>
      </c>
      <c r="I200" s="84">
        <f>'1.a'!C$1*'1.a'!C188</f>
        <v>26942282400.25</v>
      </c>
      <c r="J200" s="84">
        <f>'1.a'!D$1*'1.a'!D188</f>
        <v>0</v>
      </c>
      <c r="K200" s="84">
        <f>'1.a'!E$1*'1.a'!E188</f>
        <v>86678040176.529785</v>
      </c>
      <c r="L200" s="84">
        <f>'1.a'!F$1*'1.a'!F188</f>
        <v>17084394235.42993</v>
      </c>
      <c r="M200" s="86">
        <f t="shared" si="42"/>
        <v>265718032444.81909</v>
      </c>
      <c r="N200" s="96">
        <f t="shared" si="51"/>
        <v>0.50810746410538465</v>
      </c>
      <c r="O200" s="86">
        <f t="shared" si="52"/>
        <v>0.10139425673282082</v>
      </c>
      <c r="P200" s="86">
        <f t="shared" si="43"/>
        <v>0</v>
      </c>
      <c r="Q200" s="86">
        <f t="shared" si="44"/>
        <v>0.32620307842498408</v>
      </c>
      <c r="R200" s="86">
        <f t="shared" si="45"/>
        <v>6.429520073681036E-2</v>
      </c>
      <c r="S200" s="97">
        <f t="shared" si="53"/>
        <v>1.6056164956275699E-2</v>
      </c>
      <c r="T200" s="97">
        <f t="shared" si="46"/>
        <v>7.2702454443194205E-3</v>
      </c>
      <c r="U200" s="97">
        <f t="shared" si="47"/>
        <v>0</v>
      </c>
      <c r="V200" s="97">
        <f t="shared" si="47"/>
        <v>1.6222722862945866E-2</v>
      </c>
      <c r="W200" s="97">
        <f t="shared" si="47"/>
        <v>3.5688145722469287E-3</v>
      </c>
      <c r="X200" s="86">
        <f t="shared" si="48"/>
        <v>4.3117947835787908E-2</v>
      </c>
      <c r="Y200" s="86">
        <f t="shared" si="49"/>
        <v>1.0431179478357879</v>
      </c>
      <c r="Z200" s="86">
        <f t="shared" si="54"/>
        <v>3.0625421823604517</v>
      </c>
      <c r="AA200" s="86">
        <f t="shared" si="50"/>
        <v>-132.33333333333331</v>
      </c>
      <c r="AB200" s="86">
        <f t="shared" si="55"/>
        <v>-2.3915662650602387</v>
      </c>
      <c r="AC200" s="86">
        <f>'1.a'!B189/'1.a'!B188 -1</f>
        <v>3.1599939167485935E-2</v>
      </c>
      <c r="AD200" s="86">
        <f>'1.a'!C189/'1.a'!C188 -1</f>
        <v>7.1702734243389132E-2</v>
      </c>
      <c r="AE200" s="86">
        <v>0</v>
      </c>
      <c r="AF200" s="96">
        <f>'1.a'!E189/'1.a'!E188 -1</f>
        <v>4.9731973534016038E-2</v>
      </c>
      <c r="AG200" s="86">
        <f>'1.a'!F189/'1.a'!F188 -1</f>
        <v>5.5506702387565721E-2</v>
      </c>
      <c r="AH200" s="68">
        <f>'1.a'!Q189/'1.a'!Q188 -1</f>
        <v>-133.33333333333331</v>
      </c>
    </row>
    <row r="201" spans="1:34" x14ac:dyDescent="0.25">
      <c r="A201" s="78">
        <v>42583</v>
      </c>
      <c r="B201" s="1">
        <f>'1.a'!R190</f>
        <v>135730851237.91405</v>
      </c>
      <c r="C201" s="1">
        <f>'1.a'!S190</f>
        <v>27210885047.431641</v>
      </c>
      <c r="D201" s="1">
        <f>'1.a'!T190</f>
        <v>0</v>
      </c>
      <c r="E201" s="1">
        <f>'1.a'!U190</f>
        <v>89957500625.542984</v>
      </c>
      <c r="F201" s="1">
        <f>'1.a'!V190</f>
        <v>19016893956.393677</v>
      </c>
      <c r="G201" s="1">
        <f>'1.a'!W190</f>
        <v>271916130867.28235</v>
      </c>
      <c r="H201" s="84">
        <f>'1.a'!$B$1*'1.a'!B189</f>
        <v>139279728193.40039</v>
      </c>
      <c r="I201" s="84">
        <f>'1.a'!C$1*'1.a'!C189</f>
        <v>28874117715.105465</v>
      </c>
      <c r="J201" s="84">
        <f>'1.a'!D$1*'1.a'!D189</f>
        <v>0</v>
      </c>
      <c r="K201" s="84">
        <f>'1.a'!E$1*'1.a'!E189</f>
        <v>90988710176.569336</v>
      </c>
      <c r="L201" s="84">
        <f>'1.a'!F$1*'1.a'!F189</f>
        <v>18032692621.727783</v>
      </c>
      <c r="M201" s="86">
        <f t="shared" si="42"/>
        <v>277175248706.80298</v>
      </c>
      <c r="N201" s="96">
        <f t="shared" si="51"/>
        <v>0.50249699005675286</v>
      </c>
      <c r="O201" s="86">
        <f t="shared" si="52"/>
        <v>0.10417278544827289</v>
      </c>
      <c r="P201" s="86">
        <f t="shared" si="43"/>
        <v>0</v>
      </c>
      <c r="Q201" s="86">
        <f t="shared" si="44"/>
        <v>0.32827141168300183</v>
      </c>
      <c r="R201" s="86">
        <f t="shared" si="45"/>
        <v>6.5058812811972372E-2</v>
      </c>
      <c r="S201" s="97">
        <f t="shared" si="53"/>
        <v>-1.2803729669384572E-2</v>
      </c>
      <c r="T201" s="97">
        <f t="shared" si="46"/>
        <v>-6.0006536493927608E-3</v>
      </c>
      <c r="U201" s="97">
        <f t="shared" si="47"/>
        <v>0</v>
      </c>
      <c r="V201" s="97">
        <f t="shared" si="47"/>
        <v>-3.7204243735239704E-3</v>
      </c>
      <c r="W201" s="97">
        <f t="shared" si="47"/>
        <v>3.550826920000299E-3</v>
      </c>
      <c r="X201" s="86">
        <f t="shared" si="48"/>
        <v>-1.8973980772301002E-2</v>
      </c>
      <c r="Y201" s="86">
        <f t="shared" si="49"/>
        <v>0.98102601922769894</v>
      </c>
      <c r="Z201" s="86">
        <f t="shared" si="54"/>
        <v>3.0044335658779837</v>
      </c>
      <c r="AA201" s="86">
        <f t="shared" si="50"/>
        <v>0.13098236775818639</v>
      </c>
      <c r="AB201" s="86">
        <f t="shared" si="55"/>
        <v>-0.31325301204819245</v>
      </c>
      <c r="AC201" s="86">
        <f>'1.a'!B190/'1.a'!B189 -1</f>
        <v>-2.5480211668409192E-2</v>
      </c>
      <c r="AD201" s="86">
        <f>'1.a'!C190/'1.a'!C189 -1</f>
        <v>-5.7602891422850466E-2</v>
      </c>
      <c r="AE201" s="86">
        <v>0</v>
      </c>
      <c r="AF201" s="96">
        <f>'1.a'!E190/'1.a'!E189 -1</f>
        <v>-1.1333379152482004E-2</v>
      </c>
      <c r="AG201" s="86">
        <f>'1.a'!F190/'1.a'!F189 -1</f>
        <v>5.4578722951225789E-2</v>
      </c>
      <c r="AH201" s="68">
        <f>'1.a'!Q190/'1.a'!Q189 -1</f>
        <v>-0.86901763224181361</v>
      </c>
    </row>
    <row r="202" spans="1:34" x14ac:dyDescent="0.25">
      <c r="A202" s="78">
        <v>42614</v>
      </c>
      <c r="B202" s="1">
        <f>'1.a'!R191</f>
        <v>137977072087.06058</v>
      </c>
      <c r="C202" s="1">
        <f>'1.a'!S191</f>
        <v>28404474291.908203</v>
      </c>
      <c r="D202" s="1">
        <f>'1.a'!T191</f>
        <v>0</v>
      </c>
      <c r="E202" s="1">
        <f>'1.a'!U191</f>
        <v>86397451676.887207</v>
      </c>
      <c r="F202" s="1">
        <f>'1.a'!V191</f>
        <v>19372474358.546021</v>
      </c>
      <c r="G202" s="1">
        <f>'1.a'!W191</f>
        <v>272151472414.40201</v>
      </c>
      <c r="H202" s="84">
        <f>'1.a'!$B$1*'1.a'!B190</f>
        <v>135730851237.91405</v>
      </c>
      <c r="I202" s="84">
        <f>'1.a'!C$1*'1.a'!C190</f>
        <v>27210885047.431641</v>
      </c>
      <c r="J202" s="84">
        <f>'1.a'!D$1*'1.a'!D190</f>
        <v>0</v>
      </c>
      <c r="K202" s="84">
        <f>'1.a'!E$1*'1.a'!E190</f>
        <v>89957500625.542984</v>
      </c>
      <c r="L202" s="84">
        <f>'1.a'!F$1*'1.a'!F190</f>
        <v>19016893956.393677</v>
      </c>
      <c r="M202" s="86">
        <f t="shared" si="42"/>
        <v>271916130867.28235</v>
      </c>
      <c r="N202" s="96">
        <f t="shared" si="51"/>
        <v>0.49916439604004947</v>
      </c>
      <c r="O202" s="86">
        <f t="shared" si="52"/>
        <v>0.10007087465036346</v>
      </c>
      <c r="P202" s="86">
        <f t="shared" si="43"/>
        <v>0</v>
      </c>
      <c r="Q202" s="86">
        <f t="shared" si="44"/>
        <v>0.33082811357539399</v>
      </c>
      <c r="R202" s="86">
        <f t="shared" si="45"/>
        <v>6.9936615734193061E-2</v>
      </c>
      <c r="S202" s="97">
        <f t="shared" si="53"/>
        <v>8.260712014333765E-3</v>
      </c>
      <c r="T202" s="97">
        <f t="shared" si="46"/>
        <v>4.3895492358970471E-3</v>
      </c>
      <c r="U202" s="97">
        <f t="shared" si="47"/>
        <v>0</v>
      </c>
      <c r="V202" s="97">
        <f t="shared" si="47"/>
        <v>-1.309245221054345E-2</v>
      </c>
      <c r="W202" s="97">
        <f t="shared" si="47"/>
        <v>1.3076841047208578E-3</v>
      </c>
      <c r="X202" s="86">
        <f t="shared" si="48"/>
        <v>8.6549314440821905E-4</v>
      </c>
      <c r="Y202" s="86">
        <f t="shared" si="49"/>
        <v>1.0008654931444083</v>
      </c>
      <c r="Z202" s="86">
        <f t="shared" si="54"/>
        <v>3.0070338825320815</v>
      </c>
      <c r="AA202" s="86">
        <f t="shared" si="50"/>
        <v>0.51923076923076927</v>
      </c>
      <c r="AB202" s="86">
        <f t="shared" si="55"/>
        <v>-0.16265060240963841</v>
      </c>
      <c r="AC202" s="86">
        <f>'1.a'!B191/'1.a'!B190 -1</f>
        <v>1.6549080983874864E-2</v>
      </c>
      <c r="AD202" s="86">
        <f>'1.a'!C191/'1.a'!C190 -1</f>
        <v>4.3864403616273417E-2</v>
      </c>
      <c r="AE202" s="86">
        <v>0</v>
      </c>
      <c r="AF202" s="96">
        <f>'1.a'!E191/'1.a'!E190 -1</f>
        <v>-3.9574787248423338E-2</v>
      </c>
      <c r="AG202" s="86">
        <f>'1.a'!F191/'1.a'!F190 -1</f>
        <v>1.869813245883889E-2</v>
      </c>
      <c r="AH202" s="68">
        <f>'1.a'!Q191/'1.a'!Q190 -1</f>
        <v>-0.48076923076923073</v>
      </c>
    </row>
    <row r="203" spans="1:34" x14ac:dyDescent="0.25">
      <c r="A203" s="78">
        <v>42644</v>
      </c>
      <c r="B203" s="1">
        <f>'1.a'!R192</f>
        <v>128576185591.46486</v>
      </c>
      <c r="C203" s="1">
        <f>'1.a'!S192</f>
        <v>26408709931.925785</v>
      </c>
      <c r="D203" s="1">
        <f>'1.a'!T192</f>
        <v>0</v>
      </c>
      <c r="E203" s="1">
        <f>'1.a'!U192</f>
        <v>86907675635.617691</v>
      </c>
      <c r="F203" s="1">
        <f>'1.a'!V192</f>
        <v>18918103846.577637</v>
      </c>
      <c r="G203" s="1">
        <f>'1.a'!W192</f>
        <v>260810675005.586</v>
      </c>
      <c r="H203" s="84">
        <f>'1.a'!$B$1*'1.a'!B191</f>
        <v>137977072087.06058</v>
      </c>
      <c r="I203" s="84">
        <f>'1.a'!C$1*'1.a'!C191</f>
        <v>28404474291.908203</v>
      </c>
      <c r="J203" s="84">
        <f>'1.a'!D$1*'1.a'!D191</f>
        <v>0</v>
      </c>
      <c r="K203" s="84">
        <f>'1.a'!E$1*'1.a'!E191</f>
        <v>86397451676.887207</v>
      </c>
      <c r="L203" s="84">
        <f>'1.a'!F$1*'1.a'!F191</f>
        <v>19372474358.546021</v>
      </c>
      <c r="M203" s="86">
        <f t="shared" si="42"/>
        <v>272151472414.40201</v>
      </c>
      <c r="N203" s="96">
        <f t="shared" si="51"/>
        <v>0.50698631487455059</v>
      </c>
      <c r="O203" s="86">
        <f t="shared" si="52"/>
        <v>0.10437009228690494</v>
      </c>
      <c r="P203" s="86">
        <f t="shared" si="43"/>
        <v>0</v>
      </c>
      <c r="Q203" s="86">
        <f t="shared" si="44"/>
        <v>0.31746090113130371</v>
      </c>
      <c r="R203" s="86">
        <f t="shared" si="45"/>
        <v>7.1182691707240772E-2</v>
      </c>
      <c r="S203" s="97">
        <f t="shared" si="53"/>
        <v>-3.45428463502159E-2</v>
      </c>
      <c r="T203" s="97">
        <f t="shared" si="46"/>
        <v>-7.3332851822439839E-3</v>
      </c>
      <c r="U203" s="97">
        <f t="shared" si="47"/>
        <v>0</v>
      </c>
      <c r="V203" s="97">
        <f t="shared" si="47"/>
        <v>1.8747793432973266E-3</v>
      </c>
      <c r="W203" s="97">
        <f t="shared" si="47"/>
        <v>-1.6695500778938237E-3</v>
      </c>
      <c r="X203" s="86">
        <f t="shared" si="48"/>
        <v>-4.167090226705638E-2</v>
      </c>
      <c r="Y203" s="86">
        <f t="shared" si="49"/>
        <v>0.95832909773294361</v>
      </c>
      <c r="Z203" s="86">
        <f t="shared" si="54"/>
        <v>2.8817280674993602</v>
      </c>
      <c r="AA203" s="86">
        <f t="shared" si="50"/>
        <v>-7.4074074074074083</v>
      </c>
      <c r="AB203" s="86">
        <f t="shared" si="55"/>
        <v>1.2048192771084327</v>
      </c>
      <c r="AC203" s="86">
        <f>'1.a'!B192/'1.a'!B191 -1</f>
        <v>-6.8133685933442267E-2</v>
      </c>
      <c r="AD203" s="86">
        <f>'1.a'!C192/'1.a'!C191 -1</f>
        <v>-7.0262323444970964E-2</v>
      </c>
      <c r="AE203" s="86">
        <v>0</v>
      </c>
      <c r="AF203" s="96">
        <f>'1.a'!E192/'1.a'!E191 -1</f>
        <v>5.9055440736681675E-3</v>
      </c>
      <c r="AG203" s="86">
        <f>'1.a'!F192/'1.a'!F191 -1</f>
        <v>-2.3454438682374179E-2</v>
      </c>
      <c r="AH203" s="68">
        <f>'1.a'!Q192/'1.a'!Q191 -1</f>
        <v>-8.4074074074074083</v>
      </c>
    </row>
    <row r="204" spans="1:34" x14ac:dyDescent="0.25">
      <c r="A204" s="78">
        <v>42675</v>
      </c>
      <c r="B204" s="1">
        <f>'1.a'!R193</f>
        <v>145172042925.39847</v>
      </c>
      <c r="C204" s="1">
        <f>'1.a'!S193</f>
        <v>29410170021.859379</v>
      </c>
      <c r="D204" s="1">
        <f>'1.a'!T193</f>
        <v>0</v>
      </c>
      <c r="E204" s="1">
        <f>'1.a'!U193</f>
        <v>91601684039.449234</v>
      </c>
      <c r="F204" s="1">
        <f>'1.a'!V193</f>
        <v>20353439502.399044</v>
      </c>
      <c r="G204" s="1">
        <f>'1.a'!W193</f>
        <v>286537336489.10614</v>
      </c>
      <c r="H204" s="84">
        <f>'1.a'!$B$1*'1.a'!B192</f>
        <v>128576185591.46486</v>
      </c>
      <c r="I204" s="84">
        <f>'1.a'!C$1*'1.a'!C192</f>
        <v>26408709931.925785</v>
      </c>
      <c r="J204" s="84">
        <f>'1.a'!D$1*'1.a'!D192</f>
        <v>0</v>
      </c>
      <c r="K204" s="84">
        <f>'1.a'!E$1*'1.a'!E192</f>
        <v>86907675635.617691</v>
      </c>
      <c r="L204" s="84">
        <f>'1.a'!F$1*'1.a'!F192</f>
        <v>18918103846.577637</v>
      </c>
      <c r="M204" s="86">
        <f t="shared" si="42"/>
        <v>260810675005.586</v>
      </c>
      <c r="N204" s="96">
        <f t="shared" si="51"/>
        <v>0.49298666777619832</v>
      </c>
      <c r="O204" s="86">
        <f t="shared" si="52"/>
        <v>0.10125624624590296</v>
      </c>
      <c r="P204" s="86">
        <f t="shared" si="43"/>
        <v>0</v>
      </c>
      <c r="Q204" s="86">
        <f t="shared" si="44"/>
        <v>0.33322131325244381</v>
      </c>
      <c r="R204" s="86">
        <f t="shared" si="45"/>
        <v>7.2535772725454778E-2</v>
      </c>
      <c r="S204" s="97">
        <f t="shared" si="53"/>
        <v>6.363181772976946E-2</v>
      </c>
      <c r="T204" s="97">
        <f t="shared" si="46"/>
        <v>1.1508194938222185E-2</v>
      </c>
      <c r="U204" s="97">
        <f t="shared" si="47"/>
        <v>0</v>
      </c>
      <c r="V204" s="97">
        <f t="shared" si="47"/>
        <v>1.7997761800704688E-2</v>
      </c>
      <c r="W204" s="97">
        <f t="shared" si="47"/>
        <v>5.5033623749897037E-3</v>
      </c>
      <c r="X204" s="86">
        <f t="shared" si="48"/>
        <v>9.8641136843686028E-2</v>
      </c>
      <c r="Y204" s="86">
        <f t="shared" si="49"/>
        <v>1.0986411368436859</v>
      </c>
      <c r="Z204" s="86">
        <f t="shared" si="54"/>
        <v>3.165985000151855</v>
      </c>
      <c r="AA204" s="86">
        <f t="shared" si="50"/>
        <v>-2.4350000000000001</v>
      </c>
      <c r="AB204" s="86">
        <f t="shared" si="55"/>
        <v>-2.9337349397590335</v>
      </c>
      <c r="AC204" s="86">
        <f>'1.a'!B193/'1.a'!B192 -1</f>
        <v>0.12907411475609409</v>
      </c>
      <c r="AD204" s="86">
        <f>'1.a'!C193/'1.a'!C192 -1</f>
        <v>0.11365417309934922</v>
      </c>
      <c r="AE204" s="86">
        <v>0</v>
      </c>
      <c r="AF204" s="96">
        <f>'1.a'!E193/'1.a'!E192 -1</f>
        <v>5.4011436498570653E-2</v>
      </c>
      <c r="AG204" s="86">
        <f>'1.a'!F193/'1.a'!F192 -1</f>
        <v>7.5871010512560844E-2</v>
      </c>
      <c r="AH204" s="68">
        <f>'1.a'!Q193/'1.a'!Q192 -1</f>
        <v>-3.4350000000000001</v>
      </c>
    </row>
    <row r="205" spans="1:34" x14ac:dyDescent="0.25">
      <c r="A205" s="78">
        <v>42705</v>
      </c>
      <c r="B205" s="1">
        <f>'1.a'!R194</f>
        <v>144211303221.24026</v>
      </c>
      <c r="C205" s="1">
        <f>'1.a'!S194</f>
        <v>29330014506.269535</v>
      </c>
      <c r="D205" s="1">
        <f>'1.a'!T194</f>
        <v>0</v>
      </c>
      <c r="E205" s="1">
        <f>'1.a'!U194</f>
        <v>93792271769.830078</v>
      </c>
      <c r="F205" s="1">
        <f>'1.a'!V194</f>
        <v>20963132056.884525</v>
      </c>
      <c r="G205" s="1">
        <f>'1.a'!W194</f>
        <v>288296721554.22443</v>
      </c>
      <c r="H205" s="84">
        <f>'1.a'!$B$1*'1.a'!B193</f>
        <v>145172042925.39847</v>
      </c>
      <c r="I205" s="84">
        <f>'1.a'!C$1*'1.a'!C193</f>
        <v>29410170021.859379</v>
      </c>
      <c r="J205" s="84">
        <f>'1.a'!D$1*'1.a'!D193</f>
        <v>0</v>
      </c>
      <c r="K205" s="84">
        <f>'1.a'!E$1*'1.a'!E193</f>
        <v>91601684039.449234</v>
      </c>
      <c r="L205" s="84">
        <f>'1.a'!F$1*'1.a'!F193</f>
        <v>20353439502.399044</v>
      </c>
      <c r="M205" s="86">
        <f t="shared" si="42"/>
        <v>286537336489.10614</v>
      </c>
      <c r="N205" s="96">
        <f t="shared" si="51"/>
        <v>0.50664267597433243</v>
      </c>
      <c r="O205" s="86">
        <f t="shared" si="52"/>
        <v>0.10263992253930064</v>
      </c>
      <c r="P205" s="86">
        <f t="shared" si="43"/>
        <v>0</v>
      </c>
      <c r="Q205" s="86">
        <f t="shared" si="44"/>
        <v>0.31968498472774715</v>
      </c>
      <c r="R205" s="86">
        <f t="shared" si="45"/>
        <v>7.1032416758619737E-2</v>
      </c>
      <c r="S205" s="97">
        <f t="shared" si="53"/>
        <v>-3.3529302531041189E-3</v>
      </c>
      <c r="T205" s="97">
        <f t="shared" si="46"/>
        <v>-2.7973846819397352E-4</v>
      </c>
      <c r="U205" s="97">
        <f t="shared" si="47"/>
        <v>0</v>
      </c>
      <c r="V205" s="97">
        <f t="shared" si="47"/>
        <v>7.6450341767734225E-3</v>
      </c>
      <c r="W205" s="97">
        <f t="shared" si="47"/>
        <v>2.1277944506497403E-3</v>
      </c>
      <c r="X205" s="86">
        <f t="shared" si="48"/>
        <v>6.14015990612507E-3</v>
      </c>
      <c r="Y205" s="86">
        <f t="shared" si="49"/>
        <v>1.006140159906125</v>
      </c>
      <c r="Z205" s="86">
        <f t="shared" si="54"/>
        <v>3.1854246543131808</v>
      </c>
      <c r="AA205" s="86">
        <f t="shared" si="50"/>
        <v>0.37987679671457908</v>
      </c>
      <c r="AB205" s="86">
        <f t="shared" si="55"/>
        <v>-1.1144578313253002</v>
      </c>
      <c r="AC205" s="86">
        <f>'1.a'!B194/'1.a'!B193 -1</f>
        <v>-6.617938859287853E-3</v>
      </c>
      <c r="AD205" s="86">
        <f>'1.a'!C194/'1.a'!C193 -1</f>
        <v>-2.7254353011311183E-3</v>
      </c>
      <c r="AE205" s="86">
        <v>0</v>
      </c>
      <c r="AF205" s="96">
        <f>'1.a'!E194/'1.a'!E193 -1</f>
        <v>2.3914273556776999E-2</v>
      </c>
      <c r="AG205" s="86">
        <f>'1.a'!F194/'1.a'!F193 -1</f>
        <v>2.9955259130213019E-2</v>
      </c>
      <c r="AH205" s="68">
        <f>'1.a'!Q194/'1.a'!Q193 -1</f>
        <v>-0.62012320328542092</v>
      </c>
    </row>
    <row r="206" spans="1:34" x14ac:dyDescent="0.25">
      <c r="A206" s="78">
        <v>42736</v>
      </c>
      <c r="B206" s="1">
        <f>'1.a'!R195</f>
        <v>158135518361.91797</v>
      </c>
      <c r="C206" s="1">
        <f>'1.a'!S195</f>
        <v>30860955571.810547</v>
      </c>
      <c r="D206" s="1">
        <f>'1.a'!T195</f>
        <v>0</v>
      </c>
      <c r="E206" s="1">
        <f>'1.a'!U195</f>
        <v>93835058221.647934</v>
      </c>
      <c r="F206" s="1">
        <f>'1.a'!V195</f>
        <v>22497230108.937744</v>
      </c>
      <c r="G206" s="1">
        <f>'1.a'!W195</f>
        <v>305328762264.31421</v>
      </c>
      <c r="H206" s="84">
        <f>'1.a'!$B$1*'1.a'!B194</f>
        <v>144211303221.24026</v>
      </c>
      <c r="I206" s="84">
        <f>'1.a'!C$1*'1.a'!C194</f>
        <v>29330014506.269535</v>
      </c>
      <c r="J206" s="84">
        <f>'1.a'!D$1*'1.a'!D194</f>
        <v>0</v>
      </c>
      <c r="K206" s="84">
        <f>'1.a'!E$1*'1.a'!E194</f>
        <v>93792271769.830078</v>
      </c>
      <c r="L206" s="84">
        <f>'1.a'!F$1*'1.a'!F194</f>
        <v>20963132056.884525</v>
      </c>
      <c r="M206" s="86">
        <f t="shared" si="42"/>
        <v>288296721554.22443</v>
      </c>
      <c r="N206" s="96">
        <f t="shared" si="51"/>
        <v>0.5002183252164254</v>
      </c>
      <c r="O206" s="86">
        <f t="shared" si="52"/>
        <v>0.10173551176076411</v>
      </c>
      <c r="P206" s="86">
        <f t="shared" si="43"/>
        <v>0</v>
      </c>
      <c r="Q206" s="86">
        <f t="shared" si="44"/>
        <v>0.32533242578753752</v>
      </c>
      <c r="R206" s="86">
        <f t="shared" si="45"/>
        <v>7.2713737235272941E-2</v>
      </c>
      <c r="S206" s="97">
        <f t="shared" si="53"/>
        <v>4.8298208406989361E-2</v>
      </c>
      <c r="T206" s="97">
        <f t="shared" si="46"/>
        <v>5.3102964795701509E-3</v>
      </c>
      <c r="U206" s="97">
        <f t="shared" si="47"/>
        <v>0</v>
      </c>
      <c r="V206" s="97">
        <f t="shared" si="47"/>
        <v>1.4841116328757813E-4</v>
      </c>
      <c r="W206" s="97">
        <f t="shared" si="47"/>
        <v>5.3212469562012666E-3</v>
      </c>
      <c r="X206" s="86">
        <f t="shared" si="48"/>
        <v>5.9078163006048359E-2</v>
      </c>
      <c r="Y206" s="86">
        <f t="shared" si="49"/>
        <v>1.0590781630060484</v>
      </c>
      <c r="Z206" s="86">
        <f t="shared" si="54"/>
        <v>3.3736136912841803</v>
      </c>
      <c r="AA206" s="86">
        <f t="shared" si="50"/>
        <v>1.0702702702702702</v>
      </c>
      <c r="AB206" s="86">
        <f t="shared" si="55"/>
        <v>-1.1927710843373482</v>
      </c>
      <c r="AC206" s="86">
        <f>'1.a'!B195/'1.a'!B194 -1</f>
        <v>9.6554256356147228E-2</v>
      </c>
      <c r="AD206" s="86">
        <f>'1.a'!C195/'1.a'!C194 -1</f>
        <v>5.219707836195453E-2</v>
      </c>
      <c r="AE206" s="86">
        <v>0</v>
      </c>
      <c r="AF206" s="96">
        <f>'1.a'!E195/'1.a'!E194 -1</f>
        <v>4.561831269302985E-4</v>
      </c>
      <c r="AG206" s="86">
        <f>'1.a'!F195/'1.a'!F194 -1</f>
        <v>7.318076554068198E-2</v>
      </c>
      <c r="AH206" s="68">
        <f>'1.a'!Q195/'1.a'!Q194 -1</f>
        <v>7.0270270270270219E-2</v>
      </c>
    </row>
    <row r="207" spans="1:34" x14ac:dyDescent="0.25">
      <c r="A207" s="78">
        <v>42767</v>
      </c>
      <c r="B207" s="1">
        <f>'1.a'!R196</f>
        <v>156919419163.65237</v>
      </c>
      <c r="C207" s="1">
        <f>'1.a'!S196</f>
        <v>31618541636.732418</v>
      </c>
      <c r="D207" s="1">
        <f>'1.a'!T196</f>
        <v>0</v>
      </c>
      <c r="E207" s="1">
        <f>'1.a'!U196</f>
        <v>96299246903.346664</v>
      </c>
      <c r="F207" s="1">
        <f>'1.a'!V196</f>
        <v>22533542462.527344</v>
      </c>
      <c r="G207" s="1">
        <f>'1.a'!W196</f>
        <v>307370750166.25879</v>
      </c>
      <c r="H207" s="84">
        <f>'1.a'!$B$1*'1.a'!B195</f>
        <v>158135518361.91797</v>
      </c>
      <c r="I207" s="84">
        <f>'1.a'!C$1*'1.a'!C195</f>
        <v>30860955571.810547</v>
      </c>
      <c r="J207" s="84">
        <f>'1.a'!D$1*'1.a'!D195</f>
        <v>0</v>
      </c>
      <c r="K207" s="84">
        <f>'1.a'!E$1*'1.a'!E195</f>
        <v>93835058221.647934</v>
      </c>
      <c r="L207" s="84">
        <f>'1.a'!F$1*'1.a'!F195</f>
        <v>22497230108.937744</v>
      </c>
      <c r="M207" s="86">
        <f t="shared" si="42"/>
        <v>305328762264.31421</v>
      </c>
      <c r="N207" s="96">
        <f t="shared" si="51"/>
        <v>0.51791883997166521</v>
      </c>
      <c r="O207" s="86">
        <f t="shared" si="52"/>
        <v>0.10107451175888604</v>
      </c>
      <c r="P207" s="86">
        <f t="shared" si="43"/>
        <v>0</v>
      </c>
      <c r="Q207" s="86">
        <f t="shared" si="44"/>
        <v>0.30732466055856755</v>
      </c>
      <c r="R207" s="86">
        <f t="shared" si="45"/>
        <v>7.3681987710881122E-2</v>
      </c>
      <c r="S207" s="97">
        <f t="shared" si="53"/>
        <v>-3.9829172634998728E-3</v>
      </c>
      <c r="T207" s="97">
        <f t="shared" si="46"/>
        <v>2.4812142141592592E-3</v>
      </c>
      <c r="U207" s="97">
        <f t="shared" si="47"/>
        <v>0</v>
      </c>
      <c r="V207" s="97">
        <f t="shared" si="47"/>
        <v>8.0706077718467988E-3</v>
      </c>
      <c r="W207" s="97">
        <f t="shared" si="47"/>
        <v>1.1892870268856331E-4</v>
      </c>
      <c r="X207" s="86">
        <f t="shared" si="48"/>
        <v>6.687833425194749E-3</v>
      </c>
      <c r="Y207" s="86">
        <f t="shared" si="49"/>
        <v>1.0066878334251947</v>
      </c>
      <c r="Z207" s="86">
        <f t="shared" si="54"/>
        <v>3.3961758576924455</v>
      </c>
      <c r="AA207" s="86">
        <f t="shared" si="50"/>
        <v>1.8232323232323231</v>
      </c>
      <c r="AB207" s="86">
        <f t="shared" si="55"/>
        <v>-2.1746987951807206</v>
      </c>
      <c r="AC207" s="86">
        <f>'1.a'!B196/'1.a'!B195 -1</f>
        <v>-7.6902343689945196E-3</v>
      </c>
      <c r="AD207" s="86">
        <f>'1.a'!C196/'1.a'!C195 -1</f>
        <v>2.454836705101493E-2</v>
      </c>
      <c r="AE207" s="86">
        <v>0</v>
      </c>
      <c r="AF207" s="96">
        <f>'1.a'!E196/'1.a'!E195 -1</f>
        <v>2.6260853122487271E-2</v>
      </c>
      <c r="AG207" s="86">
        <f>'1.a'!F196/'1.a'!F195 -1</f>
        <v>1.6140810852609544E-3</v>
      </c>
      <c r="AH207" s="68">
        <f>'1.a'!Q196/'1.a'!Q195 -1</f>
        <v>0.82323232323232309</v>
      </c>
    </row>
    <row r="208" spans="1:34" x14ac:dyDescent="0.25">
      <c r="A208" s="78">
        <v>42795</v>
      </c>
      <c r="B208" s="1">
        <f>'1.a'!R197</f>
        <v>157632319977.96097</v>
      </c>
      <c r="C208" s="1">
        <f>'1.a'!S197</f>
        <v>31729731735.474609</v>
      </c>
      <c r="D208" s="1">
        <f>'1.a'!T197</f>
        <v>0</v>
      </c>
      <c r="E208" s="1">
        <f>'1.a'!U197</f>
        <v>96579633116.644043</v>
      </c>
      <c r="F208" s="1">
        <f>'1.a'!V197</f>
        <v>22668502578.886719</v>
      </c>
      <c r="G208" s="1">
        <f>'1.a'!W197</f>
        <v>308610187408.96631</v>
      </c>
      <c r="H208" s="84">
        <f>'1.a'!$B$1*'1.a'!B196</f>
        <v>156919419163.65237</v>
      </c>
      <c r="I208" s="84">
        <f>'1.a'!C$1*'1.a'!C196</f>
        <v>31618541636.732418</v>
      </c>
      <c r="J208" s="84">
        <f>'1.a'!D$1*'1.a'!D196</f>
        <v>0</v>
      </c>
      <c r="K208" s="84">
        <f>'1.a'!E$1*'1.a'!E196</f>
        <v>96299246903.346664</v>
      </c>
      <c r="L208" s="84">
        <f>'1.a'!F$1*'1.a'!F196</f>
        <v>22533542462.527344</v>
      </c>
      <c r="M208" s="86">
        <f t="shared" si="42"/>
        <v>307370750166.25879</v>
      </c>
      <c r="N208" s="96">
        <f t="shared" si="51"/>
        <v>0.51052163902639947</v>
      </c>
      <c r="O208" s="86">
        <f t="shared" si="52"/>
        <v>0.10286776350589556</v>
      </c>
      <c r="P208" s="86">
        <f t="shared" si="43"/>
        <v>0</v>
      </c>
      <c r="Q208" s="86">
        <f t="shared" si="44"/>
        <v>0.31329997031681706</v>
      </c>
      <c r="R208" s="86">
        <f t="shared" si="45"/>
        <v>7.3310627150888E-2</v>
      </c>
      <c r="S208" s="97">
        <f t="shared" si="53"/>
        <v>2.3193515125397926E-3</v>
      </c>
      <c r="T208" s="97">
        <f t="shared" si="46"/>
        <v>3.617458677575787E-4</v>
      </c>
      <c r="U208" s="97">
        <f t="shared" si="47"/>
        <v>0</v>
      </c>
      <c r="V208" s="97">
        <f t="shared" si="47"/>
        <v>9.1220850762704767E-4</v>
      </c>
      <c r="W208" s="97">
        <f t="shared" si="47"/>
        <v>4.3907924318229954E-4</v>
      </c>
      <c r="X208" s="86">
        <f t="shared" si="48"/>
        <v>4.0323851311067178E-3</v>
      </c>
      <c r="Y208" s="86">
        <f t="shared" si="49"/>
        <v>1.0040323851311068</v>
      </c>
      <c r="Z208" s="86">
        <f t="shared" si="54"/>
        <v>3.4098705467236283</v>
      </c>
      <c r="AA208" s="86">
        <f t="shared" si="50"/>
        <v>5.5401662049861522E-2</v>
      </c>
      <c r="AB208" s="86">
        <f t="shared" si="55"/>
        <v>-0.1204819277108433</v>
      </c>
      <c r="AC208" s="86">
        <f>'1.a'!B197/'1.a'!B196 -1</f>
        <v>4.5431012815890792E-3</v>
      </c>
      <c r="AD208" s="86">
        <f>'1.a'!C197/'1.a'!C196 -1</f>
        <v>3.5166106020847465E-3</v>
      </c>
      <c r="AE208" s="86">
        <v>0</v>
      </c>
      <c r="AF208" s="96">
        <f>'1.a'!E197/'1.a'!E196 -1</f>
        <v>2.9116137697191569E-3</v>
      </c>
      <c r="AG208" s="86">
        <f>'1.a'!F197/'1.a'!F196 -1</f>
        <v>5.9892986903329337E-3</v>
      </c>
      <c r="AH208" s="68">
        <f>'1.a'!Q197/'1.a'!Q196 -1</f>
        <v>-0.94459833795013848</v>
      </c>
    </row>
    <row r="209" spans="1:34" x14ac:dyDescent="0.25">
      <c r="A209" s="78">
        <v>42826</v>
      </c>
      <c r="B209" s="1">
        <f>'1.a'!R198</f>
        <v>164341835811.45703</v>
      </c>
      <c r="C209" s="1">
        <f>'1.a'!S198</f>
        <v>31952359001.732418</v>
      </c>
      <c r="D209" s="1">
        <f>'1.a'!T198</f>
        <v>0</v>
      </c>
      <c r="E209" s="1">
        <f>'1.a'!U198</f>
        <v>102415206942.23145</v>
      </c>
      <c r="F209" s="1">
        <f>'1.a'!V198</f>
        <v>23525981030.250977</v>
      </c>
      <c r="G209" s="1">
        <f>'1.a'!W198</f>
        <v>322235382785.67188</v>
      </c>
      <c r="H209" s="84">
        <f>'1.a'!$B$1*'1.a'!B197</f>
        <v>157632319977.96097</v>
      </c>
      <c r="I209" s="84">
        <f>'1.a'!C$1*'1.a'!C197</f>
        <v>31729731735.474609</v>
      </c>
      <c r="J209" s="84">
        <f>'1.a'!D$1*'1.a'!D197</f>
        <v>0</v>
      </c>
      <c r="K209" s="84">
        <f>'1.a'!E$1*'1.a'!E197</f>
        <v>96579633116.644043</v>
      </c>
      <c r="L209" s="84">
        <f>'1.a'!F$1*'1.a'!F197</f>
        <v>22668502578.886719</v>
      </c>
      <c r="M209" s="86">
        <f t="shared" si="42"/>
        <v>308610187408.96631</v>
      </c>
      <c r="N209" s="96">
        <f t="shared" si="51"/>
        <v>0.51078132352471117</v>
      </c>
      <c r="O209" s="86">
        <f t="shared" si="52"/>
        <v>0.10281492001891296</v>
      </c>
      <c r="P209" s="86">
        <f t="shared" si="43"/>
        <v>0</v>
      </c>
      <c r="Q209" s="86">
        <f t="shared" si="44"/>
        <v>0.31295024291812484</v>
      </c>
      <c r="R209" s="86">
        <f t="shared" si="45"/>
        <v>7.3453513538251108E-2</v>
      </c>
      <c r="S209" s="97">
        <f t="shared" si="53"/>
        <v>2.1741070474140579E-2</v>
      </c>
      <c r="T209" s="97">
        <f t="shared" si="46"/>
        <v>7.2138664030161356E-4</v>
      </c>
      <c r="U209" s="97">
        <f t="shared" si="47"/>
        <v>0</v>
      </c>
      <c r="V209" s="97">
        <f t="shared" si="47"/>
        <v>1.8909206706952186E-2</v>
      </c>
      <c r="W209" s="97">
        <f t="shared" si="47"/>
        <v>2.7785163495848437E-3</v>
      </c>
      <c r="X209" s="86">
        <f t="shared" si="48"/>
        <v>4.4150180170979221E-2</v>
      </c>
      <c r="Y209" s="86">
        <f t="shared" si="49"/>
        <v>1.0441501801709792</v>
      </c>
      <c r="Z209" s="86">
        <f t="shared" si="54"/>
        <v>3.5604169457211916</v>
      </c>
      <c r="AA209" s="86">
        <f t="shared" si="50"/>
        <v>5.7</v>
      </c>
      <c r="AB209" s="86">
        <f t="shared" si="55"/>
        <v>-0.68674698795180689</v>
      </c>
      <c r="AC209" s="86">
        <f>'1.a'!B198/'1.a'!B197 -1</f>
        <v>4.2564341084583068E-2</v>
      </c>
      <c r="AD209" s="86">
        <f>'1.a'!C198/'1.a'!C197 -1</f>
        <v>7.0163614402356522E-3</v>
      </c>
      <c r="AE209" s="86">
        <v>0</v>
      </c>
      <c r="AF209" s="96">
        <f>'1.a'!E198/'1.a'!E197 -1</f>
        <v>6.0422406228645364E-2</v>
      </c>
      <c r="AG209" s="86">
        <f>'1.a'!F198/'1.a'!F197 -1</f>
        <v>3.7826867848029133E-2</v>
      </c>
      <c r="AH209" s="68">
        <f>'1.a'!Q198/'1.a'!Q197 -1</f>
        <v>4.7</v>
      </c>
    </row>
    <row r="210" spans="1:34" x14ac:dyDescent="0.25">
      <c r="A210" s="78">
        <v>42856</v>
      </c>
      <c r="B210" s="1">
        <f>'1.a'!R199</f>
        <v>175563434363.20313</v>
      </c>
      <c r="C210" s="1">
        <f>'1.a'!S199</f>
        <v>31337478030.208984</v>
      </c>
      <c r="D210" s="1">
        <f>'1.a'!T199</f>
        <v>0</v>
      </c>
      <c r="E210" s="1">
        <f>'1.a'!U199</f>
        <v>104386204175.4668</v>
      </c>
      <c r="F210" s="1">
        <f>'1.a'!V199</f>
        <v>23976011846.87085</v>
      </c>
      <c r="G210" s="1">
        <f>'1.a'!W199</f>
        <v>335263128415.74976</v>
      </c>
      <c r="H210" s="84">
        <f>'1.a'!$B$1*'1.a'!B198</f>
        <v>164341835811.45703</v>
      </c>
      <c r="I210" s="84">
        <f>'1.a'!C$1*'1.a'!C198</f>
        <v>31952359001.732418</v>
      </c>
      <c r="J210" s="84">
        <f>'1.a'!D$1*'1.a'!D198</f>
        <v>0</v>
      </c>
      <c r="K210" s="84">
        <f>'1.a'!E$1*'1.a'!E198</f>
        <v>102415206942.23145</v>
      </c>
      <c r="L210" s="84">
        <f>'1.a'!F$1*'1.a'!F198</f>
        <v>23525981030.250977</v>
      </c>
      <c r="M210" s="86">
        <f t="shared" si="42"/>
        <v>322235382785.67188</v>
      </c>
      <c r="N210" s="96">
        <f t="shared" si="51"/>
        <v>0.51000555677886428</v>
      </c>
      <c r="O210" s="86">
        <f t="shared" si="52"/>
        <v>9.9158443512656902E-2</v>
      </c>
      <c r="P210" s="86">
        <f t="shared" si="43"/>
        <v>0</v>
      </c>
      <c r="Q210" s="86">
        <f t="shared" si="44"/>
        <v>0.31782731634517858</v>
      </c>
      <c r="R210" s="86">
        <f t="shared" si="45"/>
        <v>7.300868336330027E-2</v>
      </c>
      <c r="S210" s="97">
        <f t="shared" si="53"/>
        <v>3.4824228347418683E-2</v>
      </c>
      <c r="T210" s="97">
        <f t="shared" si="46"/>
        <v>-1.9081733551663013E-3</v>
      </c>
      <c r="U210" s="97">
        <f t="shared" si="47"/>
        <v>0</v>
      </c>
      <c r="V210" s="97">
        <f t="shared" si="47"/>
        <v>6.1166381425789024E-3</v>
      </c>
      <c r="W210" s="97">
        <f t="shared" si="47"/>
        <v>1.3965903208065804E-3</v>
      </c>
      <c r="X210" s="86">
        <f t="shared" si="48"/>
        <v>4.0429283455637864E-2</v>
      </c>
      <c r="Y210" s="86">
        <f t="shared" si="49"/>
        <v>1.0404292834556379</v>
      </c>
      <c r="Z210" s="86">
        <f t="shared" si="54"/>
        <v>3.7043620516400102</v>
      </c>
      <c r="AA210" s="86">
        <f t="shared" si="50"/>
        <v>0.98245614035087714</v>
      </c>
      <c r="AB210" s="86">
        <f t="shared" si="55"/>
        <v>-0.67469879518072251</v>
      </c>
      <c r="AC210" s="86">
        <f>'1.a'!B199/'1.a'!B198 -1</f>
        <v>6.8282056704174865E-2</v>
      </c>
      <c r="AD210" s="86">
        <f>'1.a'!C199/'1.a'!C198 -1</f>
        <v>-1.9243679989014106E-2</v>
      </c>
      <c r="AE210" s="86">
        <v>0</v>
      </c>
      <c r="AF210" s="96">
        <f>'1.a'!E199/'1.a'!E198 -1</f>
        <v>1.9245161847372128E-2</v>
      </c>
      <c r="AG210" s="86">
        <f>'1.a'!F199/'1.a'!F198 -1</f>
        <v>1.9129098847831205E-2</v>
      </c>
      <c r="AH210" s="68">
        <f>'1.a'!Q199/'1.a'!Q198 -1</f>
        <v>-1.7543859649122862E-2</v>
      </c>
    </row>
    <row r="211" spans="1:34" x14ac:dyDescent="0.25">
      <c r="A211" s="78">
        <v>42887</v>
      </c>
      <c r="B211" s="1">
        <f>'1.a'!R200</f>
        <v>163898522425.125</v>
      </c>
      <c r="C211" s="1">
        <f>'1.a'!S200</f>
        <v>31862396228.441406</v>
      </c>
      <c r="D211" s="1">
        <f>'1.a'!T200</f>
        <v>0</v>
      </c>
      <c r="E211" s="1">
        <f>'1.a'!U200</f>
        <v>105675126530.29688</v>
      </c>
      <c r="F211" s="1">
        <f>'1.a'!V200</f>
        <v>24050954417.458252</v>
      </c>
      <c r="G211" s="1">
        <f>'1.a'!W200</f>
        <v>325486999601.32153</v>
      </c>
      <c r="H211" s="84">
        <f>'1.a'!$B$1*'1.a'!B199</f>
        <v>175563434363.20313</v>
      </c>
      <c r="I211" s="84">
        <f>'1.a'!C$1*'1.a'!C199</f>
        <v>31337478030.208984</v>
      </c>
      <c r="J211" s="84">
        <f>'1.a'!D$1*'1.a'!D199</f>
        <v>0</v>
      </c>
      <c r="K211" s="84">
        <f>'1.a'!E$1*'1.a'!E199</f>
        <v>104386204175.4668</v>
      </c>
      <c r="L211" s="84">
        <f>'1.a'!F$1*'1.a'!F199</f>
        <v>23976011846.87085</v>
      </c>
      <c r="M211" s="86">
        <f t="shared" si="42"/>
        <v>335263128415.74976</v>
      </c>
      <c r="N211" s="96">
        <f t="shared" si="51"/>
        <v>0.52365864147605334</v>
      </c>
      <c r="O211" s="86">
        <f t="shared" si="52"/>
        <v>9.3471292767238978E-2</v>
      </c>
      <c r="P211" s="86">
        <f t="shared" si="43"/>
        <v>0</v>
      </c>
      <c r="Q211" s="86">
        <f t="shared" si="44"/>
        <v>0.31135605239005165</v>
      </c>
      <c r="R211" s="86">
        <f t="shared" si="45"/>
        <v>7.151401336665604E-2</v>
      </c>
      <c r="S211" s="97">
        <f t="shared" si="53"/>
        <v>-3.479330397350712E-2</v>
      </c>
      <c r="T211" s="97">
        <f t="shared" si="46"/>
        <v>1.5656902108885753E-3</v>
      </c>
      <c r="U211" s="97">
        <f t="shared" si="47"/>
        <v>0</v>
      </c>
      <c r="V211" s="97">
        <f t="shared" si="47"/>
        <v>3.8445097166537401E-3</v>
      </c>
      <c r="W211" s="97">
        <f t="shared" si="47"/>
        <v>2.2353358969575765E-4</v>
      </c>
      <c r="X211" s="86">
        <f t="shared" si="48"/>
        <v>-2.915957045626905E-2</v>
      </c>
      <c r="Y211" s="86">
        <f t="shared" si="49"/>
        <v>0.97084042954373095</v>
      </c>
      <c r="Z211" s="86">
        <f t="shared" si="54"/>
        <v>3.596344445399684</v>
      </c>
      <c r="AA211" s="86">
        <f t="shared" si="50"/>
        <v>0.75000000000000011</v>
      </c>
      <c r="AB211" s="86">
        <f t="shared" si="55"/>
        <v>-0.50602409638554191</v>
      </c>
      <c r="AC211" s="86">
        <f>'1.a'!B200/'1.a'!B199 -1</f>
        <v>-6.6442719011442497E-2</v>
      </c>
      <c r="AD211" s="86">
        <f>'1.a'!C200/'1.a'!C199 -1</f>
        <v>1.675049273992002E-2</v>
      </c>
      <c r="AE211" s="86">
        <v>0</v>
      </c>
      <c r="AF211" s="96">
        <f>'1.a'!E200/'1.a'!E199 -1</f>
        <v>1.234763123164706E-2</v>
      </c>
      <c r="AG211" s="86">
        <f>'1.a'!F200/'1.a'!F199 -1</f>
        <v>3.1257312961823214E-3</v>
      </c>
      <c r="AH211" s="68">
        <f>'1.a'!Q200/'1.a'!Q199 -1</f>
        <v>-0.24999999999999989</v>
      </c>
    </row>
    <row r="212" spans="1:34" x14ac:dyDescent="0.25">
      <c r="A212" s="78">
        <v>42917</v>
      </c>
      <c r="B212" s="1">
        <f>'1.a'!R201</f>
        <v>171036870109.3125</v>
      </c>
      <c r="C212" s="1">
        <f>'1.a'!S201</f>
        <v>31857052222.378906</v>
      </c>
      <c r="D212" s="1">
        <f>'1.a'!T201</f>
        <v>0</v>
      </c>
      <c r="E212" s="1">
        <f>'1.a'!U201</f>
        <v>102611574966.94629</v>
      </c>
      <c r="F212" s="1">
        <f>'1.a'!V201</f>
        <v>24573667887.842529</v>
      </c>
      <c r="G212" s="1">
        <f>'1.a'!W201</f>
        <v>330079165186.48022</v>
      </c>
      <c r="H212" s="84">
        <f>'1.a'!$B$1*'1.a'!B200</f>
        <v>163898522425.125</v>
      </c>
      <c r="I212" s="84">
        <f>'1.a'!C$1*'1.a'!C200</f>
        <v>31862396228.441406</v>
      </c>
      <c r="J212" s="84">
        <f>'1.a'!D$1*'1.a'!D200</f>
        <v>0</v>
      </c>
      <c r="K212" s="84">
        <f>'1.a'!E$1*'1.a'!E200</f>
        <v>105675126530.29688</v>
      </c>
      <c r="L212" s="84">
        <f>'1.a'!F$1*'1.a'!F200</f>
        <v>24050954417.458252</v>
      </c>
      <c r="M212" s="86">
        <f t="shared" ref="M212:M257" si="56">SUM(H212:L212)</f>
        <v>325486999601.32153</v>
      </c>
      <c r="N212" s="96">
        <f t="shared" si="51"/>
        <v>0.50354859833381671</v>
      </c>
      <c r="O212" s="86">
        <f t="shared" si="52"/>
        <v>9.7891455780011558E-2</v>
      </c>
      <c r="P212" s="86">
        <f t="shared" ref="P212:P257" si="57">J212/$M212</f>
        <v>0</v>
      </c>
      <c r="Q212" s="86">
        <f t="shared" ref="Q212:Q257" si="58">K212/$M212</f>
        <v>0.32466773376428215</v>
      </c>
      <c r="R212" s="86">
        <f t="shared" ref="R212:R257" si="59">L212/$M212</f>
        <v>7.3892212121889622E-2</v>
      </c>
      <c r="S212" s="97">
        <f t="shared" si="53"/>
        <v>2.193128356257246E-2</v>
      </c>
      <c r="T212" s="97">
        <f t="shared" ref="T212:T258" si="60">O212*AD212</f>
        <v>-1.6418493116608396E-5</v>
      </c>
      <c r="U212" s="97">
        <f t="shared" ref="U212:W258" si="61">P212*AE212</f>
        <v>0</v>
      </c>
      <c r="V212" s="97">
        <f t="shared" si="61"/>
        <v>-9.4122086814620361E-3</v>
      </c>
      <c r="W212" s="97">
        <f t="shared" si="61"/>
        <v>1.605942698247653E-3</v>
      </c>
      <c r="X212" s="86">
        <f t="shared" ref="X212:X257" si="62">SUM(S212:W212)</f>
        <v>1.410859908624147E-2</v>
      </c>
      <c r="Y212" s="86">
        <f t="shared" ref="Y212:Y258" si="63">1+X212</f>
        <v>1.0141085990862415</v>
      </c>
      <c r="Z212" s="86">
        <f t="shared" si="54"/>
        <v>3.6470838273558597</v>
      </c>
      <c r="AA212" s="86">
        <f t="shared" ref="AA212:AA258" si="64">AH212+1</f>
        <v>2.3095238095238093</v>
      </c>
      <c r="AB212" s="86">
        <f t="shared" si="55"/>
        <v>-1.1686746987951799</v>
      </c>
      <c r="AC212" s="86">
        <f>'1.a'!B201/'1.a'!B200 -1</f>
        <v>4.3553459656407556E-2</v>
      </c>
      <c r="AD212" s="86">
        <f>'1.a'!C201/'1.a'!C200 -1</f>
        <v>-1.6772141128951201E-4</v>
      </c>
      <c r="AE212" s="86">
        <v>0</v>
      </c>
      <c r="AF212" s="96">
        <f>'1.a'!E201/'1.a'!E200 -1</f>
        <v>-2.8990280531836166E-2</v>
      </c>
      <c r="AG212" s="86">
        <f>'1.a'!F201/'1.a'!F200 -1</f>
        <v>2.1733585341829453E-2</v>
      </c>
      <c r="AH212" s="68">
        <f>'1.a'!Q201/'1.a'!Q200 -1</f>
        <v>1.3095238095238093</v>
      </c>
    </row>
    <row r="213" spans="1:34" x14ac:dyDescent="0.25">
      <c r="A213" s="78">
        <v>42948</v>
      </c>
      <c r="B213" s="1">
        <f>'1.a'!R202</f>
        <v>171713374696.96872</v>
      </c>
      <c r="C213" s="1">
        <f>'1.a'!S202</f>
        <v>31552425575.425785</v>
      </c>
      <c r="D213" s="1">
        <f>'1.a'!T202</f>
        <v>0</v>
      </c>
      <c r="E213" s="1">
        <f>'1.a'!U202</f>
        <v>103606812226.18359</v>
      </c>
      <c r="F213" s="1">
        <f>'1.a'!V202</f>
        <v>24332174234.291992</v>
      </c>
      <c r="G213" s="1">
        <f>'1.a'!W202</f>
        <v>331204786732.87012</v>
      </c>
      <c r="H213" s="84">
        <f>'1.a'!$B$1*'1.a'!B201</f>
        <v>171036870109.3125</v>
      </c>
      <c r="I213" s="84">
        <f>'1.a'!C$1*'1.a'!C201</f>
        <v>31857052222.378906</v>
      </c>
      <c r="J213" s="84">
        <f>'1.a'!D$1*'1.a'!D201</f>
        <v>0</v>
      </c>
      <c r="K213" s="84">
        <f>'1.a'!E$1*'1.a'!E201</f>
        <v>102611574966.94629</v>
      </c>
      <c r="L213" s="84">
        <f>'1.a'!F$1*'1.a'!F201</f>
        <v>24573667887.842529</v>
      </c>
      <c r="M213" s="86">
        <f t="shared" si="56"/>
        <v>330079165186.48022</v>
      </c>
      <c r="N213" s="96">
        <f t="shared" ref="N213:N257" si="65">H213/M213</f>
        <v>0.51816923983276608</v>
      </c>
      <c r="O213" s="86">
        <f t="shared" ref="O213:O257" si="66">I213/$M213</f>
        <v>9.6513368859197979E-2</v>
      </c>
      <c r="P213" s="86">
        <f t="shared" si="57"/>
        <v>0</v>
      </c>
      <c r="Q213" s="86">
        <f t="shared" si="58"/>
        <v>0.3108695906600929</v>
      </c>
      <c r="R213" s="86">
        <f t="shared" si="59"/>
        <v>7.4447800647943013E-2</v>
      </c>
      <c r="S213" s="97">
        <f t="shared" ref="S213:S257" si="67">N213*AC213</f>
        <v>2.0495222328680098E-3</v>
      </c>
      <c r="T213" s="97">
        <f t="shared" si="60"/>
        <v>-9.2288965521655927E-4</v>
      </c>
      <c r="U213" s="97">
        <f t="shared" si="61"/>
        <v>0</v>
      </c>
      <c r="V213" s="97">
        <f t="shared" si="61"/>
        <v>3.0151471653021458E-3</v>
      </c>
      <c r="W213" s="97">
        <f t="shared" si="61"/>
        <v>-7.3162343771108671E-4</v>
      </c>
      <c r="X213" s="86">
        <f t="shared" si="62"/>
        <v>3.4101563052425093E-3</v>
      </c>
      <c r="Y213" s="86">
        <f t="shared" si="63"/>
        <v>1.0034101563052424</v>
      </c>
      <c r="Z213" s="86">
        <f t="shared" ref="Z213:Z257" si="68">Z212*Y213</f>
        <v>3.6595209532654649</v>
      </c>
      <c r="AA213" s="86">
        <f t="shared" si="64"/>
        <v>0.12886597938144329</v>
      </c>
      <c r="AB213" s="86">
        <f t="shared" ref="AB213:AB258" si="69">AB212*AA213</f>
        <v>-0.15060240963855409</v>
      </c>
      <c r="AC213" s="86">
        <f>'1.a'!B202/'1.a'!B201 -1</f>
        <v>3.9553143554593717E-3</v>
      </c>
      <c r="AD213" s="86">
        <f>'1.a'!C202/'1.a'!C201 -1</f>
        <v>-9.5622986341192817E-3</v>
      </c>
      <c r="AE213" s="86">
        <v>0</v>
      </c>
      <c r="AF213" s="96">
        <f>'1.a'!E202/'1.a'!E201 -1</f>
        <v>9.6990740036677625E-3</v>
      </c>
      <c r="AG213" s="86">
        <f>'1.a'!F202/'1.a'!F201 -1</f>
        <v>-9.8273344725234857E-3</v>
      </c>
      <c r="AH213" s="68">
        <f>'1.a'!Q202/'1.a'!Q201 -1</f>
        <v>-0.87113402061855671</v>
      </c>
    </row>
    <row r="214" spans="1:34" x14ac:dyDescent="0.25">
      <c r="A214" s="78">
        <v>42979</v>
      </c>
      <c r="B214" s="1">
        <f>'1.a'!R203</f>
        <v>162706961384.47263</v>
      </c>
      <c r="C214" s="1">
        <f>'1.a'!S203</f>
        <v>33852127992.539063</v>
      </c>
      <c r="D214" s="1">
        <f>'1.a'!T203</f>
        <v>0</v>
      </c>
      <c r="E214" s="1">
        <f>'1.a'!U203</f>
        <v>101066789283.46875</v>
      </c>
      <c r="F214" s="1">
        <f>'1.a'!V203</f>
        <v>25519451896.22583</v>
      </c>
      <c r="G214" s="1">
        <f>'1.a'!W203</f>
        <v>323145330556.7063</v>
      </c>
      <c r="H214" s="84">
        <f>'1.a'!$B$1*'1.a'!B202</f>
        <v>171713374696.96872</v>
      </c>
      <c r="I214" s="84">
        <f>'1.a'!C$1*'1.a'!C202</f>
        <v>31552425575.425785</v>
      </c>
      <c r="J214" s="84">
        <f>'1.a'!D$1*'1.a'!D202</f>
        <v>0</v>
      </c>
      <c r="K214" s="84">
        <f>'1.a'!E$1*'1.a'!E202</f>
        <v>103606812226.18359</v>
      </c>
      <c r="L214" s="84">
        <f>'1.a'!F$1*'1.a'!F202</f>
        <v>24332174234.291992</v>
      </c>
      <c r="M214" s="86">
        <f t="shared" si="56"/>
        <v>331204786732.87012</v>
      </c>
      <c r="N214" s="96">
        <f t="shared" si="65"/>
        <v>0.51845076392408063</v>
      </c>
      <c r="O214" s="86">
        <f t="shared" si="66"/>
        <v>9.5265608588181658E-2</v>
      </c>
      <c r="P214" s="86">
        <f t="shared" si="57"/>
        <v>0</v>
      </c>
      <c r="Q214" s="86">
        <f t="shared" si="58"/>
        <v>0.31281797961980129</v>
      </c>
      <c r="R214" s="86">
        <f t="shared" si="59"/>
        <v>7.3465647867936343E-2</v>
      </c>
      <c r="S214" s="97">
        <f t="shared" si="67"/>
        <v>-2.7192883899229747E-2</v>
      </c>
      <c r="T214" s="97">
        <f t="shared" si="60"/>
        <v>6.9434455938829198E-3</v>
      </c>
      <c r="U214" s="97">
        <f t="shared" si="61"/>
        <v>0</v>
      </c>
      <c r="V214" s="97">
        <f t="shared" si="61"/>
        <v>-7.6690405587751089E-3</v>
      </c>
      <c r="W214" s="97">
        <f t="shared" si="61"/>
        <v>3.5847237403951698E-3</v>
      </c>
      <c r="X214" s="86">
        <f t="shared" si="62"/>
        <v>-2.4333755123726764E-2</v>
      </c>
      <c r="Y214" s="86">
        <f t="shared" si="63"/>
        <v>0.97566624487627318</v>
      </c>
      <c r="Z214" s="86">
        <f t="shared" si="68"/>
        <v>3.5704710665185559</v>
      </c>
      <c r="AA214" s="86">
        <f t="shared" si="64"/>
        <v>10.4</v>
      </c>
      <c r="AB214" s="86">
        <f t="shared" si="69"/>
        <v>-1.5662650602409627</v>
      </c>
      <c r="AC214" s="86">
        <f>'1.a'!B203/'1.a'!B202 -1</f>
        <v>-5.2450272603343562E-2</v>
      </c>
      <c r="AD214" s="86">
        <f>'1.a'!C203/'1.a'!C202 -1</f>
        <v>7.2885122939783553E-2</v>
      </c>
      <c r="AE214" s="86">
        <v>0</v>
      </c>
      <c r="AF214" s="96">
        <f>'1.a'!E203/'1.a'!E202 -1</f>
        <v>-2.4515983921691631E-2</v>
      </c>
      <c r="AG214" s="86">
        <f>'1.a'!F203/'1.a'!F202 -1</f>
        <v>4.8794556972248548E-2</v>
      </c>
      <c r="AH214" s="68">
        <f>'1.a'!Q203/'1.a'!Q202 -1</f>
        <v>9.4</v>
      </c>
    </row>
    <row r="215" spans="1:34" x14ac:dyDescent="0.25">
      <c r="A215" s="78">
        <v>43009</v>
      </c>
      <c r="B215" s="1">
        <f>'1.a'!R204</f>
        <v>152347556386.44141</v>
      </c>
      <c r="C215" s="1">
        <f>'1.a'!S204</f>
        <v>34724832092.166016</v>
      </c>
      <c r="D215" s="1">
        <f>'1.a'!T204</f>
        <v>0</v>
      </c>
      <c r="E215" s="1">
        <f>'1.a'!U204</f>
        <v>104270854721.81543</v>
      </c>
      <c r="F215" s="1">
        <f>'1.a'!V204</f>
        <v>27949736718.560303</v>
      </c>
      <c r="G215" s="1">
        <f>'1.a'!W204</f>
        <v>319292979918.98315</v>
      </c>
      <c r="H215" s="84">
        <f>'1.a'!$B$1*'1.a'!B203</f>
        <v>162706961384.47263</v>
      </c>
      <c r="I215" s="84">
        <f>'1.a'!C$1*'1.a'!C203</f>
        <v>33852127992.539063</v>
      </c>
      <c r="J215" s="84">
        <f>'1.a'!D$1*'1.a'!D203</f>
        <v>0</v>
      </c>
      <c r="K215" s="84">
        <f>'1.a'!E$1*'1.a'!E203</f>
        <v>101066789283.46875</v>
      </c>
      <c r="L215" s="84">
        <f>'1.a'!F$1*'1.a'!F203</f>
        <v>25519451896.22583</v>
      </c>
      <c r="M215" s="86">
        <f t="shared" si="56"/>
        <v>323145330556.7063</v>
      </c>
      <c r="N215" s="96">
        <f t="shared" si="65"/>
        <v>0.50351017328384517</v>
      </c>
      <c r="O215" s="86">
        <f t="shared" si="66"/>
        <v>0.1047582149314041</v>
      </c>
      <c r="P215" s="86">
        <f t="shared" si="57"/>
        <v>0</v>
      </c>
      <c r="Q215" s="86">
        <f t="shared" si="58"/>
        <v>0.3127595534472169</v>
      </c>
      <c r="R215" s="86">
        <f t="shared" si="59"/>
        <v>7.8972058337533721E-2</v>
      </c>
      <c r="S215" s="97">
        <f t="shared" si="67"/>
        <v>-3.2058037107280189E-2</v>
      </c>
      <c r="T215" s="97">
        <f t="shared" si="60"/>
        <v>2.7006551452359979E-3</v>
      </c>
      <c r="U215" s="97">
        <f t="shared" si="61"/>
        <v>0</v>
      </c>
      <c r="V215" s="97">
        <f t="shared" si="61"/>
        <v>9.9152459756321094E-3</v>
      </c>
      <c r="W215" s="97">
        <f t="shared" si="61"/>
        <v>7.520717746865295E-3</v>
      </c>
      <c r="X215" s="86">
        <f t="shared" si="62"/>
        <v>-1.1921418239546788E-2</v>
      </c>
      <c r="Y215" s="86">
        <f t="shared" si="63"/>
        <v>0.98807858176045316</v>
      </c>
      <c r="Z215" s="86">
        <f t="shared" si="68"/>
        <v>3.5279059876223875</v>
      </c>
      <c r="AA215" s="86">
        <f t="shared" si="64"/>
        <v>0.89999999999999991</v>
      </c>
      <c r="AB215" s="86">
        <f t="shared" si="69"/>
        <v>-1.4096385542168663</v>
      </c>
      <c r="AC215" s="86">
        <f>'1.a'!B204/'1.a'!B203 -1</f>
        <v>-6.3669095101298034E-2</v>
      </c>
      <c r="AD215" s="86">
        <f>'1.a'!C204/'1.a'!C203 -1</f>
        <v>2.5779888928084471E-2</v>
      </c>
      <c r="AE215" s="86">
        <v>0</v>
      </c>
      <c r="AF215" s="96">
        <f>'1.a'!E204/'1.a'!E203 -1</f>
        <v>3.1702455980470834E-2</v>
      </c>
      <c r="AG215" s="86">
        <f>'1.a'!F204/'1.a'!F203 -1</f>
        <v>9.523264183796587E-2</v>
      </c>
      <c r="AH215" s="68">
        <f>'1.a'!Q204/'1.a'!Q203 -1</f>
        <v>-0.10000000000000009</v>
      </c>
    </row>
    <row r="216" spans="1:34" x14ac:dyDescent="0.25">
      <c r="A216" s="78">
        <v>43040</v>
      </c>
      <c r="B216" s="1">
        <f>'1.a'!R205</f>
        <v>159395604350.20313</v>
      </c>
      <c r="C216" s="1">
        <f>'1.a'!S205</f>
        <v>34918762777.923836</v>
      </c>
      <c r="D216" s="1">
        <f>'1.a'!T205</f>
        <v>0</v>
      </c>
      <c r="E216" s="1">
        <f>'1.a'!U205</f>
        <v>105742274037.68848</v>
      </c>
      <c r="F216" s="1">
        <f>'1.a'!V205</f>
        <v>29015860667.914063</v>
      </c>
      <c r="G216" s="1">
        <f>'1.a'!W205</f>
        <v>329072501833.72949</v>
      </c>
      <c r="H216" s="84">
        <f>'1.a'!$B$1*'1.a'!B204</f>
        <v>152347556386.44141</v>
      </c>
      <c r="I216" s="84">
        <f>'1.a'!C$1*'1.a'!C204</f>
        <v>34724832092.166016</v>
      </c>
      <c r="J216" s="84">
        <f>'1.a'!D$1*'1.a'!D204</f>
        <v>0</v>
      </c>
      <c r="K216" s="84">
        <f>'1.a'!E$1*'1.a'!E204</f>
        <v>104270854721.81543</v>
      </c>
      <c r="L216" s="84">
        <f>'1.a'!F$1*'1.a'!F204</f>
        <v>27949736718.560303</v>
      </c>
      <c r="M216" s="86">
        <f t="shared" si="56"/>
        <v>319292979918.98315</v>
      </c>
      <c r="N216" s="96">
        <f t="shared" si="65"/>
        <v>0.47714032555647734</v>
      </c>
      <c r="O216" s="86">
        <f t="shared" si="66"/>
        <v>0.10875538854934122</v>
      </c>
      <c r="P216" s="86">
        <f t="shared" si="57"/>
        <v>0</v>
      </c>
      <c r="Q216" s="86">
        <f t="shared" si="58"/>
        <v>0.32656795256905724</v>
      </c>
      <c r="R216" s="86">
        <f t="shared" si="59"/>
        <v>8.7536333325124213E-2</v>
      </c>
      <c r="S216" s="97">
        <f t="shared" si="67"/>
        <v>2.2073920840821753E-2</v>
      </c>
      <c r="T216" s="97">
        <f t="shared" si="60"/>
        <v>6.0737535102406957E-4</v>
      </c>
      <c r="U216" s="97">
        <f t="shared" si="61"/>
        <v>0</v>
      </c>
      <c r="V216" s="97">
        <f t="shared" si="61"/>
        <v>4.6083672627140488E-3</v>
      </c>
      <c r="W216" s="97">
        <f t="shared" si="61"/>
        <v>3.3390146868380135E-3</v>
      </c>
      <c r="X216" s="86">
        <f t="shared" si="62"/>
        <v>3.0628678141397889E-2</v>
      </c>
      <c r="Y216" s="86">
        <f t="shared" si="63"/>
        <v>1.0306286781413978</v>
      </c>
      <c r="Z216" s="86">
        <f t="shared" si="68"/>
        <v>3.6359610846303836</v>
      </c>
      <c r="AA216" s="86">
        <f t="shared" si="64"/>
        <v>1.3675213675213675</v>
      </c>
      <c r="AB216" s="86">
        <f t="shared" si="69"/>
        <v>-1.9277108433734924</v>
      </c>
      <c r="AC216" s="86">
        <f>'1.a'!B205/'1.a'!B204 -1</f>
        <v>4.6262953807304941E-2</v>
      </c>
      <c r="AD216" s="86">
        <f>'1.a'!C205/'1.a'!C204 -1</f>
        <v>5.5847839737017679E-3</v>
      </c>
      <c r="AE216" s="86">
        <v>0</v>
      </c>
      <c r="AF216" s="96">
        <f>'1.a'!E205/'1.a'!E204 -1</f>
        <v>1.4111511023848999E-2</v>
      </c>
      <c r="AG216" s="86">
        <f>'1.a'!F205/'1.a'!F204 -1</f>
        <v>3.8144328874689881E-2</v>
      </c>
      <c r="AH216" s="68">
        <f>'1.a'!Q205/'1.a'!Q204 -1</f>
        <v>0.36752136752136755</v>
      </c>
    </row>
    <row r="217" spans="1:34" x14ac:dyDescent="0.25">
      <c r="A217" s="78">
        <v>43070</v>
      </c>
      <c r="B217" s="1">
        <f>'1.a'!R206</f>
        <v>170053087623.50391</v>
      </c>
      <c r="C217" s="1">
        <f>'1.a'!S206</f>
        <v>37850311555.669914</v>
      </c>
      <c r="D217" s="1">
        <f>'1.a'!T206</f>
        <v>0</v>
      </c>
      <c r="E217" s="1">
        <f>'1.a'!U206</f>
        <v>111736018446.4043</v>
      </c>
      <c r="F217" s="1">
        <f>'1.a'!V206</f>
        <v>29322451011.400635</v>
      </c>
      <c r="G217" s="1">
        <f>'1.a'!W206</f>
        <v>348961868636.97876</v>
      </c>
      <c r="H217" s="84">
        <f>'1.a'!$B$1*'1.a'!B205</f>
        <v>159395604350.20313</v>
      </c>
      <c r="I217" s="84">
        <f>'1.a'!C$1*'1.a'!C205</f>
        <v>34918762777.923836</v>
      </c>
      <c r="J217" s="84">
        <f>'1.a'!D$1*'1.a'!D205</f>
        <v>0</v>
      </c>
      <c r="K217" s="84">
        <f>'1.a'!E$1*'1.a'!E205</f>
        <v>105742274037.68848</v>
      </c>
      <c r="L217" s="84">
        <f>'1.a'!F$1*'1.a'!F205</f>
        <v>29015860667.914063</v>
      </c>
      <c r="M217" s="86">
        <f t="shared" si="56"/>
        <v>329072501833.72949</v>
      </c>
      <c r="N217" s="96">
        <f t="shared" si="65"/>
        <v>0.48437837698982505</v>
      </c>
      <c r="O217" s="86">
        <f t="shared" si="66"/>
        <v>0.106112672992553</v>
      </c>
      <c r="P217" s="86">
        <f t="shared" si="57"/>
        <v>0</v>
      </c>
      <c r="Q217" s="86">
        <f t="shared" si="58"/>
        <v>0.32133427572479722</v>
      </c>
      <c r="R217" s="86">
        <f t="shared" si="59"/>
        <v>8.8174674292824717E-2</v>
      </c>
      <c r="S217" s="97">
        <f t="shared" si="67"/>
        <v>3.2386429172637704E-2</v>
      </c>
      <c r="T217" s="97">
        <f t="shared" si="60"/>
        <v>8.9085194338945611E-3</v>
      </c>
      <c r="U217" s="97">
        <f t="shared" si="61"/>
        <v>0</v>
      </c>
      <c r="V217" s="97">
        <f t="shared" si="61"/>
        <v>1.8214054274715032E-2</v>
      </c>
      <c r="W217" s="97">
        <f t="shared" si="61"/>
        <v>9.3168022784682804E-4</v>
      </c>
      <c r="X217" s="86">
        <f t="shared" si="62"/>
        <v>6.0440683109094132E-2</v>
      </c>
      <c r="Y217" s="86">
        <f t="shared" si="63"/>
        <v>1.0604406831090942</v>
      </c>
      <c r="Z217" s="86">
        <f t="shared" si="68"/>
        <v>3.8557210563435271</v>
      </c>
      <c r="AA217" s="86">
        <f t="shared" si="64"/>
        <v>0.359375</v>
      </c>
      <c r="AB217" s="86">
        <f t="shared" si="69"/>
        <v>-0.6927710843373488</v>
      </c>
      <c r="AC217" s="86">
        <f>'1.a'!B206/'1.a'!B205 -1</f>
        <v>6.6861839237960075E-2</v>
      </c>
      <c r="AD217" s="86">
        <f>'1.a'!C206/'1.a'!C205 -1</f>
        <v>8.3953397673054209E-2</v>
      </c>
      <c r="AE217" s="86">
        <v>0</v>
      </c>
      <c r="AF217" s="96">
        <f>'1.a'!E206/'1.a'!E205 -1</f>
        <v>5.6682575282800629E-2</v>
      </c>
      <c r="AG217" s="86">
        <f>'1.a'!F206/'1.a'!F205 -1</f>
        <v>1.0566301892454444E-2</v>
      </c>
      <c r="AH217" s="68">
        <f>'1.a'!Q206/'1.a'!Q205 -1</f>
        <v>-0.640625</v>
      </c>
    </row>
    <row r="218" spans="1:34" x14ac:dyDescent="0.25">
      <c r="A218" s="78">
        <v>43101</v>
      </c>
      <c r="B218" s="1">
        <f>'1.a'!R207</f>
        <v>180583227827.96487</v>
      </c>
      <c r="C218" s="1">
        <f>'1.a'!S207</f>
        <v>39229858942.613281</v>
      </c>
      <c r="D218" s="1">
        <f>'1.a'!T207</f>
        <v>0</v>
      </c>
      <c r="E218" s="1">
        <f>'1.a'!U207</f>
        <v>120880216632.375</v>
      </c>
      <c r="F218" s="1">
        <f>'1.a'!V207</f>
        <v>31633323038.12793</v>
      </c>
      <c r="G218" s="1">
        <f>'1.a'!W207</f>
        <v>372326626441.08105</v>
      </c>
      <c r="H218" s="84">
        <f>'1.a'!$B$1*'1.a'!B206</f>
        <v>170053087623.50391</v>
      </c>
      <c r="I218" s="84">
        <f>'1.a'!C$1*'1.a'!C206</f>
        <v>37850311555.669914</v>
      </c>
      <c r="J218" s="84">
        <f>'1.a'!D$1*'1.a'!D206</f>
        <v>0</v>
      </c>
      <c r="K218" s="84">
        <f>'1.a'!E$1*'1.a'!E206</f>
        <v>111736018446.4043</v>
      </c>
      <c r="L218" s="84">
        <f>'1.a'!F$1*'1.a'!F206</f>
        <v>29322451011.400635</v>
      </c>
      <c r="M218" s="86">
        <f t="shared" si="56"/>
        <v>348961868636.97876</v>
      </c>
      <c r="N218" s="96">
        <f t="shared" si="65"/>
        <v>0.48731137384069972</v>
      </c>
      <c r="O218" s="86">
        <f t="shared" si="66"/>
        <v>0.10846546559230281</v>
      </c>
      <c r="P218" s="86">
        <f t="shared" si="57"/>
        <v>0</v>
      </c>
      <c r="Q218" s="86">
        <f t="shared" si="58"/>
        <v>0.32019549552172438</v>
      </c>
      <c r="R218" s="86">
        <f t="shared" si="59"/>
        <v>8.4027665045273078E-2</v>
      </c>
      <c r="S218" s="97">
        <f t="shared" si="67"/>
        <v>3.0175618458231461E-2</v>
      </c>
      <c r="T218" s="97">
        <f t="shared" si="60"/>
        <v>3.9532897744151392E-3</v>
      </c>
      <c r="U218" s="97">
        <f t="shared" si="61"/>
        <v>0</v>
      </c>
      <c r="V218" s="97">
        <f t="shared" si="61"/>
        <v>2.6204003955180903E-2</v>
      </c>
      <c r="W218" s="97">
        <f t="shared" si="61"/>
        <v>6.6221333458392068E-3</v>
      </c>
      <c r="X218" s="86">
        <f t="shared" si="62"/>
        <v>6.6955045533666713E-2</v>
      </c>
      <c r="Y218" s="86">
        <f t="shared" si="63"/>
        <v>1.0669550455336667</v>
      </c>
      <c r="Z218" s="86">
        <f t="shared" si="68"/>
        <v>4.1138810352361252</v>
      </c>
      <c r="AA218" s="86">
        <f t="shared" si="64"/>
        <v>4.947826086956522</v>
      </c>
      <c r="AB218" s="86">
        <f t="shared" si="69"/>
        <v>-3.4277108433734913</v>
      </c>
      <c r="AC218" s="86">
        <f>'1.a'!B207/'1.a'!B206 -1</f>
        <v>6.192266398464108E-2</v>
      </c>
      <c r="AD218" s="86">
        <f>'1.a'!C207/'1.a'!C206 -1</f>
        <v>3.6447451295462674E-2</v>
      </c>
      <c r="AE218" s="86">
        <v>0</v>
      </c>
      <c r="AF218" s="96">
        <f>'1.a'!E207/'1.a'!E206 -1</f>
        <v>8.1837515897855706E-2</v>
      </c>
      <c r="AG218" s="86">
        <f>'1.a'!F207/'1.a'!F206 -1</f>
        <v>7.88089653838564E-2</v>
      </c>
      <c r="AH218" s="68">
        <f>'1.a'!Q207/'1.a'!Q206 -1</f>
        <v>3.947826086956522</v>
      </c>
    </row>
    <row r="219" spans="1:34" x14ac:dyDescent="0.25">
      <c r="A219" s="78">
        <v>43132</v>
      </c>
      <c r="B219" s="1">
        <f>'1.a'!R208</f>
        <v>154357376660.12109</v>
      </c>
      <c r="C219" s="1">
        <f>'1.a'!S208</f>
        <v>38594398057.332031</v>
      </c>
      <c r="D219" s="1">
        <f>'1.a'!T208</f>
        <v>0</v>
      </c>
      <c r="E219" s="1">
        <f>'1.a'!U208</f>
        <v>118016061609.30762</v>
      </c>
      <c r="F219" s="1">
        <f>'1.a'!V208</f>
        <v>31806099599.875488</v>
      </c>
      <c r="G219" s="1">
        <f>'1.a'!W208</f>
        <v>342773935926.63623</v>
      </c>
      <c r="H219" s="84">
        <f>'1.a'!$B$1*'1.a'!B207</f>
        <v>180583227827.96487</v>
      </c>
      <c r="I219" s="84">
        <f>'1.a'!C$1*'1.a'!C207</f>
        <v>39229858942.613281</v>
      </c>
      <c r="J219" s="84">
        <f>'1.a'!D$1*'1.a'!D207</f>
        <v>0</v>
      </c>
      <c r="K219" s="84">
        <f>'1.a'!E$1*'1.a'!E207</f>
        <v>120880216632.375</v>
      </c>
      <c r="L219" s="84">
        <f>'1.a'!F$1*'1.a'!F207</f>
        <v>31633323038.12793</v>
      </c>
      <c r="M219" s="86">
        <f t="shared" si="56"/>
        <v>372326626441.08105</v>
      </c>
      <c r="N219" s="96">
        <f t="shared" si="65"/>
        <v>0.48501292951859654</v>
      </c>
      <c r="O219" s="86">
        <f t="shared" si="66"/>
        <v>0.10536409742594981</v>
      </c>
      <c r="P219" s="86">
        <f t="shared" si="57"/>
        <v>0</v>
      </c>
      <c r="Q219" s="86">
        <f t="shared" si="58"/>
        <v>0.32466175676937176</v>
      </c>
      <c r="R219" s="86">
        <f t="shared" si="59"/>
        <v>8.4961216286081956E-2</v>
      </c>
      <c r="S219" s="97">
        <f t="shared" si="67"/>
        <v>-7.043775358890135E-2</v>
      </c>
      <c r="T219" s="97">
        <f t="shared" si="60"/>
        <v>-1.7067296297215177E-3</v>
      </c>
      <c r="U219" s="97">
        <f t="shared" si="61"/>
        <v>0</v>
      </c>
      <c r="V219" s="97">
        <f t="shared" si="61"/>
        <v>-7.6925871524276372E-3</v>
      </c>
      <c r="W219" s="97">
        <f t="shared" si="61"/>
        <v>4.6404567784758433E-4</v>
      </c>
      <c r="X219" s="86">
        <f t="shared" si="62"/>
        <v>-7.9373024693202926E-2</v>
      </c>
      <c r="Y219" s="86">
        <f t="shared" si="63"/>
        <v>0.92062697530679705</v>
      </c>
      <c r="Z219" s="86">
        <f t="shared" si="68"/>
        <v>3.787349854241429</v>
      </c>
      <c r="AA219" s="86">
        <f t="shared" si="64"/>
        <v>-0.62214411247803181</v>
      </c>
      <c r="AB219" s="86">
        <f t="shared" si="69"/>
        <v>2.1325301204819267</v>
      </c>
      <c r="AC219" s="86">
        <f>'1.a'!B208/'1.a'!B207 -1</f>
        <v>-0.14522861000595366</v>
      </c>
      <c r="AD219" s="86">
        <f>'1.a'!C208/'1.a'!C207 -1</f>
        <v>-1.6198398424292604E-2</v>
      </c>
      <c r="AE219" s="86">
        <v>0</v>
      </c>
      <c r="AF219" s="96">
        <f>'1.a'!E208/'1.a'!E207 -1</f>
        <v>-2.3694158588232428E-2</v>
      </c>
      <c r="AG219" s="86">
        <f>'1.a'!F208/'1.a'!F207 -1</f>
        <v>5.4618530446297608E-3</v>
      </c>
      <c r="AH219" s="68">
        <f>'1.a'!Q208/'1.a'!Q207 -1</f>
        <v>-1.6221441124780318</v>
      </c>
    </row>
    <row r="220" spans="1:34" x14ac:dyDescent="0.25">
      <c r="A220" s="78">
        <v>43160</v>
      </c>
      <c r="B220" s="1">
        <f>'1.a'!R209</f>
        <v>145661127059.03903</v>
      </c>
      <c r="C220" s="1">
        <f>'1.a'!S209</f>
        <v>37349391055.894539</v>
      </c>
      <c r="D220" s="1">
        <f>'1.a'!T209</f>
        <v>0</v>
      </c>
      <c r="E220" s="1">
        <f>'1.a'!U209</f>
        <v>110815488424.25977</v>
      </c>
      <c r="F220" s="1">
        <f>'1.a'!V209</f>
        <v>30943038120.997559</v>
      </c>
      <c r="G220" s="1">
        <f>'1.a'!W209</f>
        <v>324769044660.19092</v>
      </c>
      <c r="H220" s="84">
        <f>'1.a'!$B$1*'1.a'!B208</f>
        <v>154357376660.12109</v>
      </c>
      <c r="I220" s="84">
        <f>'1.a'!C$1*'1.a'!C208</f>
        <v>38594398057.332031</v>
      </c>
      <c r="J220" s="84">
        <f>'1.a'!D$1*'1.a'!D208</f>
        <v>0</v>
      </c>
      <c r="K220" s="84">
        <f>'1.a'!E$1*'1.a'!E208</f>
        <v>118016061609.30762</v>
      </c>
      <c r="L220" s="84">
        <f>'1.a'!F$1*'1.a'!F208</f>
        <v>31806099599.875488</v>
      </c>
      <c r="M220" s="86">
        <f t="shared" si="56"/>
        <v>342773935926.63623</v>
      </c>
      <c r="N220" s="96">
        <f t="shared" si="65"/>
        <v>0.4503183016025995</v>
      </c>
      <c r="O220" s="86">
        <f t="shared" si="66"/>
        <v>0.11259431949806235</v>
      </c>
      <c r="P220" s="86">
        <f t="shared" si="57"/>
        <v>0</v>
      </c>
      <c r="Q220" s="86">
        <f t="shared" si="58"/>
        <v>0.34429706940893706</v>
      </c>
      <c r="R220" s="86">
        <f t="shared" si="59"/>
        <v>9.2790309490401082E-2</v>
      </c>
      <c r="S220" s="97">
        <f t="shared" si="67"/>
        <v>-2.5370218355643293E-2</v>
      </c>
      <c r="T220" s="97">
        <f t="shared" si="60"/>
        <v>-3.6321518964731437E-3</v>
      </c>
      <c r="U220" s="97">
        <f t="shared" si="61"/>
        <v>0</v>
      </c>
      <c r="V220" s="97">
        <f t="shared" si="61"/>
        <v>-2.1006769857171939E-2</v>
      </c>
      <c r="W220" s="97">
        <f t="shared" si="61"/>
        <v>-2.5178737016418014E-3</v>
      </c>
      <c r="X220" s="86">
        <f t="shared" si="62"/>
        <v>-5.2527013810930182E-2</v>
      </c>
      <c r="Y220" s="86">
        <f t="shared" si="63"/>
        <v>0.94747298618906983</v>
      </c>
      <c r="Z220" s="86">
        <f t="shared" si="68"/>
        <v>3.5884116761408653</v>
      </c>
      <c r="AA220" s="86">
        <f t="shared" si="64"/>
        <v>0.62994350282485878</v>
      </c>
      <c r="AB220" s="86">
        <f t="shared" si="69"/>
        <v>1.343373493975903</v>
      </c>
      <c r="AC220" s="86">
        <f>'1.a'!B209/'1.a'!B208 -1</f>
        <v>-5.6338412774598279E-2</v>
      </c>
      <c r="AD220" s="86">
        <f>'1.a'!C209/'1.a'!C208 -1</f>
        <v>-3.2258749044046131E-2</v>
      </c>
      <c r="AE220" s="86">
        <v>0</v>
      </c>
      <c r="AF220" s="96">
        <f>'1.a'!E209/'1.a'!E208 -1</f>
        <v>-6.1013501779828561E-2</v>
      </c>
      <c r="AG220" s="86">
        <f>'1.a'!F209/'1.a'!F208 -1</f>
        <v>-2.7135093259951559E-2</v>
      </c>
      <c r="AH220" s="68">
        <f>'1.a'!Q209/'1.a'!Q208 -1</f>
        <v>-0.37005649717514122</v>
      </c>
    </row>
    <row r="221" spans="1:34" x14ac:dyDescent="0.25">
      <c r="A221" s="78">
        <v>43191</v>
      </c>
      <c r="B221" s="1">
        <f>'1.a'!R210</f>
        <v>133810464940.68166</v>
      </c>
      <c r="C221" s="1">
        <f>'1.a'!S210</f>
        <v>36315863486.150391</v>
      </c>
      <c r="D221" s="1">
        <f>'1.a'!T210</f>
        <v>0</v>
      </c>
      <c r="E221" s="1">
        <f>'1.a'!U210</f>
        <v>105821628081.11133</v>
      </c>
      <c r="F221" s="1">
        <f>'1.a'!V210</f>
        <v>28418655602.540283</v>
      </c>
      <c r="G221" s="1">
        <f>'1.a'!W210</f>
        <v>304366612110.48364</v>
      </c>
      <c r="H221" s="84">
        <f>'1.a'!$B$1*'1.a'!B209</f>
        <v>145661127059.03903</v>
      </c>
      <c r="I221" s="84">
        <f>'1.a'!C$1*'1.a'!C209</f>
        <v>37349391055.894539</v>
      </c>
      <c r="J221" s="84">
        <f>'1.a'!D$1*'1.a'!D209</f>
        <v>0</v>
      </c>
      <c r="K221" s="84">
        <f>'1.a'!E$1*'1.a'!E209</f>
        <v>110815488424.25977</v>
      </c>
      <c r="L221" s="84">
        <f>'1.a'!F$1*'1.a'!F209</f>
        <v>30943038120.997559</v>
      </c>
      <c r="M221" s="86">
        <f t="shared" si="56"/>
        <v>324769044660.19092</v>
      </c>
      <c r="N221" s="96">
        <f t="shared" si="65"/>
        <v>0.44850680646440833</v>
      </c>
      <c r="O221" s="86">
        <f t="shared" si="66"/>
        <v>0.1150029279883296</v>
      </c>
      <c r="P221" s="86">
        <f t="shared" si="57"/>
        <v>0</v>
      </c>
      <c r="Q221" s="86">
        <f t="shared" si="58"/>
        <v>0.34121321057617149</v>
      </c>
      <c r="R221" s="86">
        <f t="shared" si="59"/>
        <v>9.5277054971090513E-2</v>
      </c>
      <c r="S221" s="97">
        <f t="shared" si="67"/>
        <v>-3.6489506352912579E-2</v>
      </c>
      <c r="T221" s="97">
        <f t="shared" si="60"/>
        <v>-3.1823463065130974E-3</v>
      </c>
      <c r="U221" s="97">
        <f t="shared" si="61"/>
        <v>0</v>
      </c>
      <c r="V221" s="97">
        <f t="shared" si="61"/>
        <v>-1.5376651270362198E-2</v>
      </c>
      <c r="W221" s="97">
        <f t="shared" si="61"/>
        <v>-7.7728544636960807E-3</v>
      </c>
      <c r="X221" s="86">
        <f t="shared" si="62"/>
        <v>-6.2821358393483948E-2</v>
      </c>
      <c r="Y221" s="86">
        <f t="shared" si="63"/>
        <v>0.93717864160651609</v>
      </c>
      <c r="Z221" s="86">
        <f t="shared" si="68"/>
        <v>3.3629827801706575</v>
      </c>
      <c r="AA221" s="86">
        <f t="shared" si="64"/>
        <v>-0.19282511210762321</v>
      </c>
      <c r="AB221" s="86">
        <f t="shared" si="69"/>
        <v>-0.25903614457831298</v>
      </c>
      <c r="AC221" s="86">
        <f>'1.a'!B210/'1.a'!B209 -1</f>
        <v>-8.1357753833348423E-2</v>
      </c>
      <c r="AD221" s="86">
        <f>'1.a'!C210/'1.a'!C209 -1</f>
        <v>-2.7671872031258538E-2</v>
      </c>
      <c r="AE221" s="86">
        <v>0</v>
      </c>
      <c r="AF221" s="96">
        <f>'1.a'!E210/'1.a'!E209 -1</f>
        <v>-4.5064642263988652E-2</v>
      </c>
      <c r="AG221" s="86">
        <f>'1.a'!F210/'1.a'!F209 -1</f>
        <v>-8.1581598697131885E-2</v>
      </c>
      <c r="AH221" s="68">
        <f>'1.a'!Q210/'1.a'!Q209 -1</f>
        <v>-1.1928251121076232</v>
      </c>
    </row>
    <row r="222" spans="1:34" x14ac:dyDescent="0.25">
      <c r="A222" s="78">
        <v>43221</v>
      </c>
      <c r="B222" s="1">
        <f>'1.a'!R211</f>
        <v>133672986545.87109</v>
      </c>
      <c r="C222" s="1">
        <f>'1.a'!S211</f>
        <v>38738379672.726563</v>
      </c>
      <c r="D222" s="1">
        <f>'1.a'!T211</f>
        <v>0</v>
      </c>
      <c r="E222" s="1">
        <f>'1.a'!U211</f>
        <v>109934698999.53516</v>
      </c>
      <c r="F222" s="1">
        <f>'1.a'!V211</f>
        <v>28830605435.013428</v>
      </c>
      <c r="G222" s="1">
        <f>'1.a'!W211</f>
        <v>311176670653.14624</v>
      </c>
      <c r="H222" s="84">
        <f>'1.a'!$B$1*'1.a'!B210</f>
        <v>133810464940.68166</v>
      </c>
      <c r="I222" s="84">
        <f>'1.a'!C$1*'1.a'!C210</f>
        <v>36315863486.150391</v>
      </c>
      <c r="J222" s="84">
        <f>'1.a'!D$1*'1.a'!D210</f>
        <v>0</v>
      </c>
      <c r="K222" s="84">
        <f>'1.a'!E$1*'1.a'!E210</f>
        <v>105821628081.11133</v>
      </c>
      <c r="L222" s="84">
        <f>'1.a'!F$1*'1.a'!F210</f>
        <v>28418655602.540283</v>
      </c>
      <c r="M222" s="86">
        <f t="shared" si="56"/>
        <v>304366612110.48364</v>
      </c>
      <c r="N222" s="96">
        <f t="shared" si="65"/>
        <v>0.43963581949030955</v>
      </c>
      <c r="O222" s="86">
        <f t="shared" si="66"/>
        <v>0.11931618660251704</v>
      </c>
      <c r="P222" s="86">
        <f t="shared" si="57"/>
        <v>0</v>
      </c>
      <c r="Q222" s="86">
        <f t="shared" si="58"/>
        <v>0.34767817451244809</v>
      </c>
      <c r="R222" s="86">
        <f t="shared" si="59"/>
        <v>9.3369819394725356E-2</v>
      </c>
      <c r="S222" s="97">
        <f t="shared" si="67"/>
        <v>-4.5168684520710322E-4</v>
      </c>
      <c r="T222" s="97">
        <f t="shared" si="60"/>
        <v>7.9592047556675278E-3</v>
      </c>
      <c r="U222" s="97">
        <f t="shared" si="61"/>
        <v>0</v>
      </c>
      <c r="V222" s="97">
        <f t="shared" si="61"/>
        <v>1.3513541744620838E-2</v>
      </c>
      <c r="W222" s="97">
        <f t="shared" si="61"/>
        <v>1.3534659061868654E-3</v>
      </c>
      <c r="X222" s="86">
        <f t="shared" si="62"/>
        <v>2.2374525561268128E-2</v>
      </c>
      <c r="Y222" s="86">
        <f t="shared" si="63"/>
        <v>1.0223745255612682</v>
      </c>
      <c r="Z222" s="86">
        <f t="shared" si="68"/>
        <v>3.4382279243476908</v>
      </c>
      <c r="AA222" s="86">
        <f t="shared" si="64"/>
        <v>6.4883720930232549</v>
      </c>
      <c r="AB222" s="86">
        <f t="shared" si="69"/>
        <v>-1.6807228915662631</v>
      </c>
      <c r="AC222" s="86">
        <f>'1.a'!B211/'1.a'!B210 -1</f>
        <v>-1.0274113827457576E-3</v>
      </c>
      <c r="AD222" s="86">
        <f>'1.a'!C211/'1.a'!C210 -1</f>
        <v>6.6706831506293085E-2</v>
      </c>
      <c r="AE222" s="86">
        <v>0</v>
      </c>
      <c r="AF222" s="96">
        <f>'1.a'!E211/'1.a'!E210 -1</f>
        <v>3.8867961049240396E-2</v>
      </c>
      <c r="AG222" s="86">
        <f>'1.a'!F211/'1.a'!F210 -1</f>
        <v>1.4495753713146042E-2</v>
      </c>
      <c r="AH222" s="68">
        <f>'1.a'!Q211/'1.a'!Q210 -1</f>
        <v>5.4883720930232549</v>
      </c>
    </row>
    <row r="223" spans="1:34" x14ac:dyDescent="0.25">
      <c r="A223" s="78">
        <v>43252</v>
      </c>
      <c r="B223" s="1">
        <f>'1.a'!R212</f>
        <v>140661018338.67776</v>
      </c>
      <c r="C223" s="1">
        <f>'1.a'!S212</f>
        <v>38065400936.664063</v>
      </c>
      <c r="D223" s="1">
        <f>'1.a'!T212</f>
        <v>0</v>
      </c>
      <c r="E223" s="1">
        <f>'1.a'!U212</f>
        <v>110740908338.58398</v>
      </c>
      <c r="F223" s="1">
        <f>'1.a'!V212</f>
        <v>28025064759.910156</v>
      </c>
      <c r="G223" s="1">
        <f>'1.a'!W212</f>
        <v>317492392373.83594</v>
      </c>
      <c r="H223" s="84">
        <f>'1.a'!$B$1*'1.a'!B211</f>
        <v>133672986545.87109</v>
      </c>
      <c r="I223" s="84">
        <f>'1.a'!C$1*'1.a'!C211</f>
        <v>38738379672.726563</v>
      </c>
      <c r="J223" s="84">
        <f>'1.a'!D$1*'1.a'!D211</f>
        <v>0</v>
      </c>
      <c r="K223" s="84">
        <f>'1.a'!E$1*'1.a'!E211</f>
        <v>109934698999.53516</v>
      </c>
      <c r="L223" s="84">
        <f>'1.a'!F$1*'1.a'!F211</f>
        <v>28830605435.013428</v>
      </c>
      <c r="M223" s="86">
        <f t="shared" si="56"/>
        <v>311176670653.14624</v>
      </c>
      <c r="N223" s="96">
        <f t="shared" si="65"/>
        <v>0.42957264844211274</v>
      </c>
      <c r="O223" s="86">
        <f t="shared" si="66"/>
        <v>0.12448998696276425</v>
      </c>
      <c r="P223" s="86">
        <f t="shared" si="57"/>
        <v>0</v>
      </c>
      <c r="Q223" s="86">
        <f t="shared" si="58"/>
        <v>0.35328708533575803</v>
      </c>
      <c r="R223" s="86">
        <f t="shared" si="59"/>
        <v>9.2650279259364934E-2</v>
      </c>
      <c r="S223" s="97">
        <f t="shared" si="67"/>
        <v>2.2456798506581763E-2</v>
      </c>
      <c r="T223" s="97">
        <f t="shared" si="60"/>
        <v>-2.1626901999110288E-3</v>
      </c>
      <c r="U223" s="97">
        <f t="shared" si="61"/>
        <v>0</v>
      </c>
      <c r="V223" s="97">
        <f t="shared" si="61"/>
        <v>2.5908412007770994E-3</v>
      </c>
      <c r="W223" s="97">
        <f t="shared" si="61"/>
        <v>-2.588692376624754E-3</v>
      </c>
      <c r="X223" s="86">
        <f t="shared" si="62"/>
        <v>2.029625713082308E-2</v>
      </c>
      <c r="Y223" s="86">
        <f t="shared" si="63"/>
        <v>1.0202962571308232</v>
      </c>
      <c r="Z223" s="86">
        <f t="shared" si="68"/>
        <v>3.5080110823746278</v>
      </c>
      <c r="AA223" s="86">
        <f t="shared" si="64"/>
        <v>0.22222222222222221</v>
      </c>
      <c r="AB223" s="86">
        <f t="shared" si="69"/>
        <v>-0.373493975903614</v>
      </c>
      <c r="AC223" s="86">
        <f>'1.a'!B212/'1.a'!B211 -1</f>
        <v>5.2277067890666551E-2</v>
      </c>
      <c r="AD223" s="86">
        <f>'1.a'!C212/'1.a'!C211 -1</f>
        <v>-1.7372402814677002E-2</v>
      </c>
      <c r="AE223" s="86">
        <v>0</v>
      </c>
      <c r="AF223" s="96">
        <f>'1.a'!E212/'1.a'!E211 -1</f>
        <v>7.3335293259157996E-3</v>
      </c>
      <c r="AG223" s="86">
        <f>'1.a'!F212/'1.a'!F211 -1</f>
        <v>-2.7940470307466381E-2</v>
      </c>
      <c r="AH223" s="68">
        <f>'1.a'!Q212/'1.a'!Q211 -1</f>
        <v>-0.77777777777777779</v>
      </c>
    </row>
    <row r="224" spans="1:34" x14ac:dyDescent="0.25">
      <c r="A224" s="78">
        <v>43282</v>
      </c>
      <c r="B224" s="1">
        <f>'1.a'!R213</f>
        <v>153393794867.14453</v>
      </c>
      <c r="C224" s="1">
        <f>'1.a'!S213</f>
        <v>39794150295.101563</v>
      </c>
      <c r="D224" s="1">
        <f>'1.a'!T213</f>
        <v>0</v>
      </c>
      <c r="E224" s="1">
        <f>'1.a'!U213</f>
        <v>120226947329.52832</v>
      </c>
      <c r="F224" s="1">
        <f>'1.a'!V213</f>
        <v>29117310022.107666</v>
      </c>
      <c r="G224" s="1">
        <f>'1.a'!W213</f>
        <v>342532202513.88208</v>
      </c>
      <c r="H224" s="84">
        <f>'1.a'!$B$1*'1.a'!B212</f>
        <v>140661018338.67776</v>
      </c>
      <c r="I224" s="84">
        <f>'1.a'!C$1*'1.a'!C212</f>
        <v>38065400936.664063</v>
      </c>
      <c r="J224" s="84">
        <f>'1.a'!D$1*'1.a'!D212</f>
        <v>0</v>
      </c>
      <c r="K224" s="84">
        <f>'1.a'!E$1*'1.a'!E212</f>
        <v>110740908338.58398</v>
      </c>
      <c r="L224" s="84">
        <f>'1.a'!F$1*'1.a'!F212</f>
        <v>28025064759.910156</v>
      </c>
      <c r="M224" s="86">
        <f t="shared" si="56"/>
        <v>317492392373.83594</v>
      </c>
      <c r="N224" s="96">
        <f t="shared" si="65"/>
        <v>0.44303744504546883</v>
      </c>
      <c r="O224" s="86">
        <f t="shared" si="66"/>
        <v>0.11989389935316438</v>
      </c>
      <c r="P224" s="86">
        <f t="shared" si="57"/>
        <v>0</v>
      </c>
      <c r="Q224" s="86">
        <f t="shared" si="58"/>
        <v>0.34879862005698242</v>
      </c>
      <c r="R224" s="86">
        <f t="shared" si="59"/>
        <v>8.8270035544384465E-2</v>
      </c>
      <c r="S224" s="97">
        <f t="shared" si="67"/>
        <v>4.010419409821446E-2</v>
      </c>
      <c r="T224" s="97">
        <f t="shared" si="60"/>
        <v>5.4450103371357665E-3</v>
      </c>
      <c r="U224" s="97">
        <f t="shared" si="61"/>
        <v>0</v>
      </c>
      <c r="V224" s="97">
        <f t="shared" si="61"/>
        <v>2.9878004068125418E-2</v>
      </c>
      <c r="W224" s="97">
        <f t="shared" si="61"/>
        <v>3.4402249894272428E-3</v>
      </c>
      <c r="X224" s="86">
        <f t="shared" si="62"/>
        <v>7.8867433492902886E-2</v>
      </c>
      <c r="Y224" s="86">
        <f t="shared" si="63"/>
        <v>1.0788674334929029</v>
      </c>
      <c r="Z224" s="86">
        <f t="shared" si="68"/>
        <v>3.7846789131061751</v>
      </c>
      <c r="AA224" s="86">
        <f t="shared" si="64"/>
        <v>5.4032258064516121</v>
      </c>
      <c r="AB224" s="86">
        <f t="shared" si="69"/>
        <v>-2.0180722891566236</v>
      </c>
      <c r="AC224" s="86">
        <f>'1.a'!B213/'1.a'!B212 -1</f>
        <v>9.0521003465290795E-2</v>
      </c>
      <c r="AD224" s="86">
        <f>'1.a'!C213/'1.a'!C212 -1</f>
        <v>4.5415241029876929E-2</v>
      </c>
      <c r="AE224" s="86">
        <v>0</v>
      </c>
      <c r="AF224" s="96">
        <f>'1.a'!E213/'1.a'!E212 -1</f>
        <v>8.5659754225072104E-2</v>
      </c>
      <c r="AG224" s="86">
        <f>'1.a'!F213/'1.a'!F212 -1</f>
        <v>3.8973871124107662E-2</v>
      </c>
      <c r="AH224" s="68">
        <f>'1.a'!Q213/'1.a'!Q212 -1</f>
        <v>4.4032258064516121</v>
      </c>
    </row>
    <row r="225" spans="1:34" x14ac:dyDescent="0.25">
      <c r="A225" s="78">
        <v>43313</v>
      </c>
      <c r="B225" s="1">
        <f>'1.a'!R214</f>
        <v>159504932948.37891</v>
      </c>
      <c r="C225" s="1">
        <f>'1.a'!S214</f>
        <v>42244120855.289063</v>
      </c>
      <c r="D225" s="1">
        <f>'1.a'!T214</f>
        <v>0</v>
      </c>
      <c r="E225" s="1">
        <f>'1.a'!U214</f>
        <v>116648629034.09473</v>
      </c>
      <c r="F225" s="1">
        <f>'1.a'!V214</f>
        <v>28529179895.860352</v>
      </c>
      <c r="G225" s="1">
        <f>'1.a'!W214</f>
        <v>346926862733.62305</v>
      </c>
      <c r="H225" s="84">
        <f>'1.a'!$B$1*'1.a'!B213</f>
        <v>153393794867.14453</v>
      </c>
      <c r="I225" s="84">
        <f>'1.a'!C$1*'1.a'!C213</f>
        <v>39794150295.101563</v>
      </c>
      <c r="J225" s="84">
        <f>'1.a'!D$1*'1.a'!D213</f>
        <v>0</v>
      </c>
      <c r="K225" s="84">
        <f>'1.a'!E$1*'1.a'!E213</f>
        <v>120226947329.52832</v>
      </c>
      <c r="L225" s="84">
        <f>'1.a'!F$1*'1.a'!F213</f>
        <v>29117310022.107666</v>
      </c>
      <c r="M225" s="86">
        <f t="shared" si="56"/>
        <v>342532202513.88208</v>
      </c>
      <c r="N225" s="96">
        <f t="shared" si="65"/>
        <v>0.44782298931712211</v>
      </c>
      <c r="O225" s="86">
        <f t="shared" si="66"/>
        <v>0.11617637700352799</v>
      </c>
      <c r="P225" s="86">
        <f t="shared" si="57"/>
        <v>0</v>
      </c>
      <c r="Q225" s="86">
        <f t="shared" si="58"/>
        <v>0.35099458225290742</v>
      </c>
      <c r="R225" s="86">
        <f t="shared" si="59"/>
        <v>8.5006051426442464E-2</v>
      </c>
      <c r="S225" s="97">
        <f t="shared" si="67"/>
        <v>1.7841061472130312E-2</v>
      </c>
      <c r="T225" s="97">
        <f t="shared" si="60"/>
        <v>7.1525262214965253E-3</v>
      </c>
      <c r="U225" s="97">
        <f t="shared" si="61"/>
        <v>0</v>
      </c>
      <c r="V225" s="97">
        <f t="shared" si="61"/>
        <v>-1.0446662442748189E-2</v>
      </c>
      <c r="W225" s="97">
        <f t="shared" si="61"/>
        <v>-1.717006815508034E-3</v>
      </c>
      <c r="X225" s="86">
        <f t="shared" si="62"/>
        <v>1.2829918435370614E-2</v>
      </c>
      <c r="Y225" s="86">
        <f t="shared" si="63"/>
        <v>1.0128299184353706</v>
      </c>
      <c r="Z225" s="86">
        <f t="shared" si="68"/>
        <v>3.8332360348653944</v>
      </c>
      <c r="AA225" s="86">
        <f t="shared" si="64"/>
        <v>1.0746268656716418</v>
      </c>
      <c r="AB225" s="86">
        <f t="shared" si="69"/>
        <v>-2.1686746987951775</v>
      </c>
      <c r="AC225" s="86">
        <f>'1.a'!B214/'1.a'!B213 -1</f>
        <v>3.983953905389237E-2</v>
      </c>
      <c r="AD225" s="86">
        <f>'1.a'!C214/'1.a'!C213 -1</f>
        <v>6.1566098082739495E-2</v>
      </c>
      <c r="AE225" s="86">
        <v>0</v>
      </c>
      <c r="AF225" s="96">
        <f>'1.a'!E214/'1.a'!E213 -1</f>
        <v>-2.9763030459600937E-2</v>
      </c>
      <c r="AG225" s="86">
        <f>'1.a'!F214/'1.a'!F213 -1</f>
        <v>-2.0198642175419668E-2</v>
      </c>
      <c r="AH225" s="68">
        <f>'1.a'!Q214/'1.a'!Q213 -1</f>
        <v>7.4626865671641784E-2</v>
      </c>
    </row>
    <row r="226" spans="1:34" x14ac:dyDescent="0.25">
      <c r="A226" s="78">
        <v>43344</v>
      </c>
      <c r="B226" s="1">
        <f>'1.a'!R215</f>
        <v>152691825163.67578</v>
      </c>
      <c r="C226" s="1">
        <f>'1.a'!S215</f>
        <v>42441368668.097656</v>
      </c>
      <c r="D226" s="1">
        <f>'1.a'!T215</f>
        <v>0</v>
      </c>
      <c r="E226" s="1">
        <f>'1.a'!U215</f>
        <v>124493235705.42773</v>
      </c>
      <c r="F226" s="1">
        <f>'1.a'!V215</f>
        <v>27493493020.239746</v>
      </c>
      <c r="G226" s="1">
        <f>'1.a'!W215</f>
        <v>347119922557.44092</v>
      </c>
      <c r="H226" s="84">
        <f>'1.a'!$B$1*'1.a'!B214</f>
        <v>159504932948.37891</v>
      </c>
      <c r="I226" s="84">
        <f>'1.a'!C$1*'1.a'!C214</f>
        <v>42244120855.289063</v>
      </c>
      <c r="J226" s="84">
        <f>'1.a'!D$1*'1.a'!D214</f>
        <v>0</v>
      </c>
      <c r="K226" s="84">
        <f>'1.a'!E$1*'1.a'!E214</f>
        <v>116648629034.09473</v>
      </c>
      <c r="L226" s="84">
        <f>'1.a'!F$1*'1.a'!F214</f>
        <v>28529179895.860352</v>
      </c>
      <c r="M226" s="86">
        <f t="shared" si="56"/>
        <v>346926862733.62305</v>
      </c>
      <c r="N226" s="96">
        <f t="shared" si="65"/>
        <v>0.4597652994972885</v>
      </c>
      <c r="O226" s="86">
        <f t="shared" si="66"/>
        <v>0.12176664707490492</v>
      </c>
      <c r="P226" s="86">
        <f t="shared" si="57"/>
        <v>0</v>
      </c>
      <c r="Q226" s="86">
        <f t="shared" si="58"/>
        <v>0.33623406419139046</v>
      </c>
      <c r="R226" s="86">
        <f t="shared" si="59"/>
        <v>8.2233989236416061E-2</v>
      </c>
      <c r="S226" s="97">
        <f t="shared" si="67"/>
        <v>-1.9638455584035739E-2</v>
      </c>
      <c r="T226" s="97">
        <f t="shared" si="60"/>
        <v>5.6855733584413757E-4</v>
      </c>
      <c r="U226" s="97">
        <f t="shared" si="61"/>
        <v>0</v>
      </c>
      <c r="V226" s="97">
        <f t="shared" si="61"/>
        <v>2.2611701525564042E-2</v>
      </c>
      <c r="W226" s="97">
        <f t="shared" si="61"/>
        <v>-2.9853176184163745E-3</v>
      </c>
      <c r="X226" s="86">
        <f t="shared" si="62"/>
        <v>5.5648565895606615E-4</v>
      </c>
      <c r="Y226" s="86">
        <f t="shared" si="63"/>
        <v>1.0005564856589562</v>
      </c>
      <c r="Z226" s="86">
        <f t="shared" si="68"/>
        <v>3.835369175746191</v>
      </c>
      <c r="AA226" s="86">
        <f t="shared" si="64"/>
        <v>5.8333333333333348E-2</v>
      </c>
      <c r="AB226" s="86">
        <f t="shared" si="69"/>
        <v>-0.12650602409638539</v>
      </c>
      <c r="AC226" s="86">
        <f>'1.a'!B215/'1.a'!B214 -1</f>
        <v>-4.2714088265270567E-2</v>
      </c>
      <c r="AD226" s="86">
        <f>'1.a'!C215/'1.a'!C214 -1</f>
        <v>4.6692370160639207E-3</v>
      </c>
      <c r="AE226" s="86">
        <v>0</v>
      </c>
      <c r="AF226" s="96">
        <f>'1.a'!E215/'1.a'!E214 -1</f>
        <v>6.7249883142991296E-2</v>
      </c>
      <c r="AG226" s="86">
        <f>'1.a'!F215/'1.a'!F214 -1</f>
        <v>-3.6302721613490352E-2</v>
      </c>
      <c r="AH226" s="68">
        <f>'1.a'!Q215/'1.a'!Q214 -1</f>
        <v>-0.94166666666666665</v>
      </c>
    </row>
    <row r="227" spans="1:34" x14ac:dyDescent="0.25">
      <c r="A227" s="78">
        <v>43374</v>
      </c>
      <c r="B227" s="1">
        <f>'1.a'!R216</f>
        <v>164463827008.42969</v>
      </c>
      <c r="C227" s="1">
        <f>'1.a'!S216</f>
        <v>37619739198.207039</v>
      </c>
      <c r="D227" s="1">
        <f>'1.a'!T216</f>
        <v>0</v>
      </c>
      <c r="E227" s="1">
        <f>'1.a'!U216</f>
        <v>110602278616.40332</v>
      </c>
      <c r="F227" s="1">
        <f>'1.a'!V216</f>
        <v>23581929717.974854</v>
      </c>
      <c r="G227" s="1">
        <f>'1.a'!W216</f>
        <v>336267774541.01489</v>
      </c>
      <c r="H227" s="84">
        <f>'1.a'!$B$1*'1.a'!B215</f>
        <v>152691825163.67578</v>
      </c>
      <c r="I227" s="84">
        <f>'1.a'!C$1*'1.a'!C215</f>
        <v>42441368668.097656</v>
      </c>
      <c r="J227" s="84">
        <f>'1.a'!D$1*'1.a'!D215</f>
        <v>0</v>
      </c>
      <c r="K227" s="84">
        <f>'1.a'!E$1*'1.a'!E215</f>
        <v>124493235705.42773</v>
      </c>
      <c r="L227" s="84">
        <f>'1.a'!F$1*'1.a'!F215</f>
        <v>27493493020.239746</v>
      </c>
      <c r="M227" s="86">
        <f t="shared" si="56"/>
        <v>347119922557.44092</v>
      </c>
      <c r="N227" s="96">
        <f t="shared" si="65"/>
        <v>0.43988205585753598</v>
      </c>
      <c r="O227" s="86">
        <f t="shared" si="66"/>
        <v>0.12226716448715075</v>
      </c>
      <c r="P227" s="86">
        <f t="shared" si="57"/>
        <v>0</v>
      </c>
      <c r="Q227" s="86">
        <f t="shared" si="58"/>
        <v>0.3586461842587752</v>
      </c>
      <c r="R227" s="86">
        <f t="shared" si="59"/>
        <v>7.9204595396538097E-2</v>
      </c>
      <c r="S227" s="97">
        <f t="shared" si="67"/>
        <v>3.3913356969033893E-2</v>
      </c>
      <c r="T227" s="97">
        <f t="shared" si="60"/>
        <v>-1.3890385300753644E-2</v>
      </c>
      <c r="U227" s="97">
        <f t="shared" si="61"/>
        <v>0</v>
      </c>
      <c r="V227" s="97">
        <f t="shared" si="61"/>
        <v>-4.0017746566320338E-2</v>
      </c>
      <c r="W227" s="97">
        <f t="shared" si="61"/>
        <v>-1.1268622306222177E-2</v>
      </c>
      <c r="X227" s="86">
        <f t="shared" si="62"/>
        <v>-3.1263397204262265E-2</v>
      </c>
      <c r="Y227" s="86">
        <f t="shared" si="63"/>
        <v>0.9687366027957377</v>
      </c>
      <c r="Z227" s="86">
        <f t="shared" si="68"/>
        <v>3.7154625057798536</v>
      </c>
      <c r="AA227" s="86">
        <f t="shared" si="64"/>
        <v>-35.666666666666664</v>
      </c>
      <c r="AB227" s="86">
        <f t="shared" si="69"/>
        <v>4.5120481927710792</v>
      </c>
      <c r="AC227" s="86">
        <f>'1.a'!B216/'1.a'!B215 -1</f>
        <v>7.709647737942138E-2</v>
      </c>
      <c r="AD227" s="86">
        <f>'1.a'!C216/'1.a'!C215 -1</f>
        <v>-0.11360683270129657</v>
      </c>
      <c r="AE227" s="86">
        <v>0</v>
      </c>
      <c r="AF227" s="96">
        <f>'1.a'!E216/'1.a'!E215 -1</f>
        <v>-0.11158001485231528</v>
      </c>
      <c r="AG227" s="86">
        <f>'1.a'!F216/'1.a'!F215 -1</f>
        <v>-0.14227232965215941</v>
      </c>
      <c r="AH227" s="68">
        <f>'1.a'!Q216/'1.a'!Q215 -1</f>
        <v>-36.666666666666664</v>
      </c>
    </row>
    <row r="228" spans="1:34" x14ac:dyDescent="0.25">
      <c r="A228" s="78">
        <v>43405</v>
      </c>
      <c r="B228" s="1">
        <f>'1.a'!R217</f>
        <v>169120025491.99219</v>
      </c>
      <c r="C228" s="1">
        <f>'1.a'!S217</f>
        <v>37420226588.308594</v>
      </c>
      <c r="D228" s="1">
        <f>'1.a'!T217</f>
        <v>0</v>
      </c>
      <c r="E228" s="1">
        <f>'1.a'!U217</f>
        <v>108491911870.9248</v>
      </c>
      <c r="F228" s="1">
        <f>'1.a'!V217</f>
        <v>24054068416.558838</v>
      </c>
      <c r="G228" s="1">
        <f>'1.a'!W217</f>
        <v>339086232367.78442</v>
      </c>
      <c r="H228" s="84">
        <f>'1.a'!$B$1*'1.a'!B216</f>
        <v>164463827008.42969</v>
      </c>
      <c r="I228" s="84">
        <f>'1.a'!C$1*'1.a'!C216</f>
        <v>37619739198.207039</v>
      </c>
      <c r="J228" s="84">
        <f>'1.a'!D$1*'1.a'!D216</f>
        <v>0</v>
      </c>
      <c r="K228" s="84">
        <f>'1.a'!E$1*'1.a'!E216</f>
        <v>110602278616.40332</v>
      </c>
      <c r="L228" s="84">
        <f>'1.a'!F$1*'1.a'!F216</f>
        <v>23581929717.974854</v>
      </c>
      <c r="M228" s="86">
        <f t="shared" si="56"/>
        <v>336267774541.01489</v>
      </c>
      <c r="N228" s="96">
        <f t="shared" si="65"/>
        <v>0.4890858995718898</v>
      </c>
      <c r="O228" s="86">
        <f t="shared" si="66"/>
        <v>0.11187435147348181</v>
      </c>
      <c r="P228" s="86">
        <f t="shared" si="57"/>
        <v>0</v>
      </c>
      <c r="Q228" s="86">
        <f t="shared" si="58"/>
        <v>0.32891132302929926</v>
      </c>
      <c r="R228" s="86">
        <f t="shared" si="59"/>
        <v>7.0128425925329169E-2</v>
      </c>
      <c r="S228" s="97">
        <f t="shared" si="67"/>
        <v>1.3846698482832456E-2</v>
      </c>
      <c r="T228" s="97">
        <f t="shared" si="60"/>
        <v>-5.9331468848230909E-4</v>
      </c>
      <c r="U228" s="97">
        <f t="shared" si="61"/>
        <v>0</v>
      </c>
      <c r="V228" s="97">
        <f t="shared" si="61"/>
        <v>-6.2758518813140589E-3</v>
      </c>
      <c r="W228" s="97">
        <f t="shared" si="61"/>
        <v>1.4040557386993827E-3</v>
      </c>
      <c r="X228" s="86">
        <f t="shared" si="62"/>
        <v>8.3815876517354705E-3</v>
      </c>
      <c r="Y228" s="86">
        <f t="shared" si="63"/>
        <v>1.0083815876517355</v>
      </c>
      <c r="Z228" s="86">
        <f t="shared" si="68"/>
        <v>3.7466039804387843</v>
      </c>
      <c r="AA228" s="86">
        <f t="shared" si="64"/>
        <v>-0.24966622162883834</v>
      </c>
      <c r="AB228" s="86">
        <f t="shared" si="69"/>
        <v>-1.1265060240963838</v>
      </c>
      <c r="AC228" s="86">
        <f>'1.a'!B217/'1.a'!B216 -1</f>
        <v>2.8311383531917089E-2</v>
      </c>
      <c r="AD228" s="86">
        <f>'1.a'!C217/'1.a'!C216 -1</f>
        <v>-5.3034022603737352E-3</v>
      </c>
      <c r="AE228" s="86">
        <v>0</v>
      </c>
      <c r="AF228" s="96">
        <f>'1.a'!E217/'1.a'!E216 -1</f>
        <v>-1.9080680541834094E-2</v>
      </c>
      <c r="AG228" s="86">
        <f>'1.a'!F217/'1.a'!F216 -1</f>
        <v>2.0021207095028526E-2</v>
      </c>
      <c r="AH228" s="68">
        <f>'1.a'!Q217/'1.a'!Q216 -1</f>
        <v>-1.2496662216288383</v>
      </c>
    </row>
    <row r="229" spans="1:34" x14ac:dyDescent="0.25">
      <c r="A229" s="78">
        <v>43435</v>
      </c>
      <c r="B229" s="1">
        <f>'1.a'!R218</f>
        <v>147616921410.50391</v>
      </c>
      <c r="C229" s="1">
        <f>'1.a'!S218</f>
        <v>33356521759.066406</v>
      </c>
      <c r="D229" s="1">
        <f>'1.a'!T218</f>
        <v>0</v>
      </c>
      <c r="E229" s="1">
        <f>'1.a'!U218</f>
        <v>95358436230.191895</v>
      </c>
      <c r="F229" s="1">
        <f>'1.a'!V218</f>
        <v>23788262391.389648</v>
      </c>
      <c r="G229" s="1">
        <f>'1.a'!W218</f>
        <v>300120141791.15186</v>
      </c>
      <c r="H229" s="84">
        <f>'1.a'!$B$1*'1.a'!B217</f>
        <v>169120025491.99219</v>
      </c>
      <c r="I229" s="84">
        <f>'1.a'!C$1*'1.a'!C217</f>
        <v>37420226588.308594</v>
      </c>
      <c r="J229" s="84">
        <f>'1.a'!D$1*'1.a'!D217</f>
        <v>0</v>
      </c>
      <c r="K229" s="84">
        <f>'1.a'!E$1*'1.a'!E217</f>
        <v>108491911870.9248</v>
      </c>
      <c r="L229" s="84">
        <f>'1.a'!F$1*'1.a'!F217</f>
        <v>24054068416.558838</v>
      </c>
      <c r="M229" s="86">
        <f t="shared" si="56"/>
        <v>339086232367.78442</v>
      </c>
      <c r="N229" s="96">
        <f t="shared" si="65"/>
        <v>0.49875226225215441</v>
      </c>
      <c r="O229" s="86">
        <f t="shared" si="66"/>
        <v>0.11035607764729695</v>
      </c>
      <c r="P229" s="86">
        <f t="shared" si="57"/>
        <v>0</v>
      </c>
      <c r="Q229" s="86">
        <f t="shared" si="58"/>
        <v>0.31995375074164262</v>
      </c>
      <c r="R229" s="86">
        <f t="shared" si="59"/>
        <v>7.0937909358906023E-2</v>
      </c>
      <c r="S229" s="97">
        <f t="shared" si="67"/>
        <v>-6.3414854479155888E-2</v>
      </c>
      <c r="T229" s="97">
        <f t="shared" si="60"/>
        <v>-1.1984281404957053E-2</v>
      </c>
      <c r="U229" s="97">
        <f t="shared" si="61"/>
        <v>0</v>
      </c>
      <c r="V229" s="97">
        <f t="shared" si="61"/>
        <v>-3.8731963692609894E-2</v>
      </c>
      <c r="W229" s="97">
        <f t="shared" si="61"/>
        <v>-7.8388916976400978E-4</v>
      </c>
      <c r="X229" s="86">
        <f t="shared" si="62"/>
        <v>-0.11491498874648684</v>
      </c>
      <c r="Y229" s="86">
        <f t="shared" si="63"/>
        <v>0.88508501125351313</v>
      </c>
      <c r="Z229" s="86">
        <f t="shared" si="68"/>
        <v>3.3160630261891186</v>
      </c>
      <c r="AA229" s="86">
        <f t="shared" si="64"/>
        <v>-5.0053475935828882</v>
      </c>
      <c r="AB229" s="86">
        <f t="shared" si="69"/>
        <v>5.6385542168674618</v>
      </c>
      <c r="AC229" s="86">
        <f>'1.a'!B218/'1.a'!B217 -1</f>
        <v>-0.12714700118411737</v>
      </c>
      <c r="AD229" s="86">
        <f>'1.a'!C218/'1.a'!C217 -1</f>
        <v>-0.10859647842196207</v>
      </c>
      <c r="AE229" s="86">
        <v>0</v>
      </c>
      <c r="AF229" s="96">
        <f>'1.a'!E218/'1.a'!E217 -1</f>
        <v>-0.12105488247232743</v>
      </c>
      <c r="AG229" s="86">
        <f>'1.a'!F218/'1.a'!F217 -1</f>
        <v>-1.105035624602313E-2</v>
      </c>
      <c r="AH229" s="68">
        <f>'1.a'!Q218/'1.a'!Q217 -1</f>
        <v>-6.0053475935828882</v>
      </c>
    </row>
    <row r="230" spans="1:34" x14ac:dyDescent="0.25">
      <c r="A230" s="78">
        <v>43466</v>
      </c>
      <c r="B230" s="1">
        <f>'1.a'!R219</f>
        <v>159423727912.17188</v>
      </c>
      <c r="C230" s="1">
        <f>'1.a'!S219</f>
        <v>36549812450.183594</v>
      </c>
      <c r="D230" s="1">
        <f>'1.a'!T219</f>
        <v>0</v>
      </c>
      <c r="E230" s="1">
        <f>'1.a'!U219</f>
        <v>105737904652.63184</v>
      </c>
      <c r="F230" s="1">
        <f>'1.a'!V219</f>
        <v>25461580893.523193</v>
      </c>
      <c r="G230" s="1">
        <f>'1.a'!W219</f>
        <v>327173025908.5105</v>
      </c>
      <c r="H230" s="84">
        <f>'1.a'!$B$1*'1.a'!B218</f>
        <v>147616921410.50391</v>
      </c>
      <c r="I230" s="84">
        <f>'1.a'!C$1*'1.a'!C218</f>
        <v>33356521759.066406</v>
      </c>
      <c r="J230" s="84">
        <f>'1.a'!D$1*'1.a'!D218</f>
        <v>0</v>
      </c>
      <c r="K230" s="84">
        <f>'1.a'!E$1*'1.a'!E218</f>
        <v>95358436230.191895</v>
      </c>
      <c r="L230" s="84">
        <f>'1.a'!F$1*'1.a'!F218</f>
        <v>23788262391.389648</v>
      </c>
      <c r="M230" s="86">
        <f t="shared" si="56"/>
        <v>300120141791.15186</v>
      </c>
      <c r="N230" s="96">
        <f t="shared" si="65"/>
        <v>0.4918594284592463</v>
      </c>
      <c r="O230" s="86">
        <f t="shared" si="66"/>
        <v>0.1111438957745082</v>
      </c>
      <c r="P230" s="86">
        <f t="shared" si="57"/>
        <v>0</v>
      </c>
      <c r="Q230" s="86">
        <f t="shared" si="58"/>
        <v>0.31773421024354337</v>
      </c>
      <c r="R230" s="86">
        <f t="shared" si="59"/>
        <v>7.9262465522702136E-2</v>
      </c>
      <c r="S230" s="97">
        <f t="shared" si="67"/>
        <v>3.9340266971765347E-2</v>
      </c>
      <c r="T230" s="97">
        <f t="shared" si="60"/>
        <v>1.064004125834161E-2</v>
      </c>
      <c r="U230" s="97">
        <f t="shared" si="61"/>
        <v>0</v>
      </c>
      <c r="V230" s="97">
        <f t="shared" si="61"/>
        <v>3.4584377977746106E-2</v>
      </c>
      <c r="W230" s="97">
        <f t="shared" si="61"/>
        <v>5.5754955070558996E-3</v>
      </c>
      <c r="X230" s="86">
        <f t="shared" si="62"/>
        <v>9.0140181714908965E-2</v>
      </c>
      <c r="Y230" s="86">
        <f t="shared" si="63"/>
        <v>1.090140181714909</v>
      </c>
      <c r="Z230" s="86">
        <f t="shared" si="68"/>
        <v>3.614973549947897</v>
      </c>
      <c r="AA230" s="86">
        <f t="shared" si="64"/>
        <v>-0.920940170940171</v>
      </c>
      <c r="AB230" s="86">
        <f t="shared" si="69"/>
        <v>-5.192771084337342</v>
      </c>
      <c r="AC230" s="86">
        <f>'1.a'!B219/'1.a'!B218 -1</f>
        <v>7.9982744449972332E-2</v>
      </c>
      <c r="AD230" s="86">
        <f>'1.a'!C219/'1.a'!C218 -1</f>
        <v>9.5732124415797148E-2</v>
      </c>
      <c r="AE230" s="86">
        <v>0</v>
      </c>
      <c r="AF230" s="96">
        <f>'1.a'!E219/'1.a'!E218 -1</f>
        <v>0.10884688164751655</v>
      </c>
      <c r="AG230" s="86">
        <f>'1.a'!F219/'1.a'!F218 -1</f>
        <v>7.0342191228696782E-2</v>
      </c>
      <c r="AH230" s="68">
        <f>'1.a'!Q219/'1.a'!Q218 -1</f>
        <v>-1.920940170940171</v>
      </c>
    </row>
    <row r="231" spans="1:34" x14ac:dyDescent="0.25">
      <c r="A231" s="78">
        <v>43497</v>
      </c>
      <c r="B231" s="1">
        <f>'1.a'!R220</f>
        <v>168578507005.875</v>
      </c>
      <c r="C231" s="1">
        <f>'1.a'!S220</f>
        <v>38045976298.189453</v>
      </c>
      <c r="D231" s="1">
        <f>'1.a'!T220</f>
        <v>0</v>
      </c>
      <c r="E231" s="1">
        <f>'1.a'!U220</f>
        <v>112544111938.26855</v>
      </c>
      <c r="F231" s="1">
        <f>'1.a'!V220</f>
        <v>25820149323.938721</v>
      </c>
      <c r="G231" s="1">
        <f>'1.a'!W220</f>
        <v>344988744566.27173</v>
      </c>
      <c r="H231" s="84">
        <f>'1.a'!$B$1*'1.a'!B219</f>
        <v>159423727912.17188</v>
      </c>
      <c r="I231" s="84">
        <f>'1.a'!C$1*'1.a'!C219</f>
        <v>36549812450.183594</v>
      </c>
      <c r="J231" s="84">
        <f>'1.a'!D$1*'1.a'!D219</f>
        <v>0</v>
      </c>
      <c r="K231" s="84">
        <f>'1.a'!E$1*'1.a'!E219</f>
        <v>105737904652.63184</v>
      </c>
      <c r="L231" s="84">
        <f>'1.a'!F$1*'1.a'!F219</f>
        <v>25461580893.523193</v>
      </c>
      <c r="M231" s="86">
        <f t="shared" si="56"/>
        <v>327173025908.5105</v>
      </c>
      <c r="N231" s="96">
        <f t="shared" si="65"/>
        <v>0.4872765029130261</v>
      </c>
      <c r="O231" s="86">
        <f t="shared" si="66"/>
        <v>0.11171401538586574</v>
      </c>
      <c r="P231" s="86">
        <f t="shared" si="57"/>
        <v>0</v>
      </c>
      <c r="Q231" s="86">
        <f t="shared" si="58"/>
        <v>0.32318649851714853</v>
      </c>
      <c r="R231" s="86">
        <f t="shared" si="59"/>
        <v>7.782298318395961E-2</v>
      </c>
      <c r="S231" s="97">
        <f t="shared" si="67"/>
        <v>2.7981460477316748E-2</v>
      </c>
      <c r="T231" s="97">
        <f t="shared" si="60"/>
        <v>4.5730048919871641E-3</v>
      </c>
      <c r="U231" s="97">
        <f t="shared" si="61"/>
        <v>0</v>
      </c>
      <c r="V231" s="97">
        <f t="shared" si="61"/>
        <v>2.0803081998391818E-2</v>
      </c>
      <c r="W231" s="97">
        <f t="shared" si="61"/>
        <v>1.0959596360972487E-3</v>
      </c>
      <c r="X231" s="86">
        <f t="shared" si="62"/>
        <v>5.4453507003792978E-2</v>
      </c>
      <c r="Y231" s="86">
        <f t="shared" si="63"/>
        <v>1.054453507003793</v>
      </c>
      <c r="Z231" s="86">
        <f t="shared" si="68"/>
        <v>3.8118215374685112</v>
      </c>
      <c r="AA231" s="86">
        <f t="shared" si="64"/>
        <v>0.41531322505800472</v>
      </c>
      <c r="AB231" s="86">
        <f t="shared" si="69"/>
        <v>-2.1566265060240939</v>
      </c>
      <c r="AC231" s="86">
        <f>'1.a'!B220/'1.a'!B219 -1</f>
        <v>5.7424194087009273E-2</v>
      </c>
      <c r="AD231" s="86">
        <f>'1.a'!C220/'1.a'!C219 -1</f>
        <v>4.0934925453997684E-2</v>
      </c>
      <c r="AE231" s="86">
        <v>0</v>
      </c>
      <c r="AF231" s="96">
        <f>'1.a'!E220/'1.a'!E219 -1</f>
        <v>6.4368660491205487E-2</v>
      </c>
      <c r="AG231" s="86">
        <f>'1.a'!F220/'1.a'!F219 -1</f>
        <v>1.4082724553318604E-2</v>
      </c>
      <c r="AH231" s="68">
        <f>'1.a'!Q220/'1.a'!Q219 -1</f>
        <v>-0.58468677494199528</v>
      </c>
    </row>
    <row r="232" spans="1:34" x14ac:dyDescent="0.25">
      <c r="A232" s="78">
        <v>43525</v>
      </c>
      <c r="B232" s="1">
        <f>'1.a'!R221</f>
        <v>174289321573.48828</v>
      </c>
      <c r="C232" s="1">
        <f>'1.a'!S221</f>
        <v>38500388389.039063</v>
      </c>
      <c r="D232" s="1">
        <f>'1.a'!T221</f>
        <v>0</v>
      </c>
      <c r="E232" s="1">
        <f>'1.a'!U221</f>
        <v>116113703022.80859</v>
      </c>
      <c r="F232" s="1">
        <f>'1.a'!V221</f>
        <v>25534399595.791992</v>
      </c>
      <c r="G232" s="1">
        <f>'1.a'!W221</f>
        <v>354437812581.12793</v>
      </c>
      <c r="H232" s="84">
        <f>'1.a'!$B$1*'1.a'!B220</f>
        <v>168578507005.875</v>
      </c>
      <c r="I232" s="84">
        <f>'1.a'!C$1*'1.a'!C220</f>
        <v>38045976298.189453</v>
      </c>
      <c r="J232" s="84">
        <f>'1.a'!D$1*'1.a'!D220</f>
        <v>0</v>
      </c>
      <c r="K232" s="84">
        <f>'1.a'!E$1*'1.a'!E220</f>
        <v>112544111938.26855</v>
      </c>
      <c r="L232" s="84">
        <f>'1.a'!F$1*'1.a'!F220</f>
        <v>25820149323.938721</v>
      </c>
      <c r="M232" s="86">
        <f t="shared" si="56"/>
        <v>344988744566.27173</v>
      </c>
      <c r="N232" s="96">
        <f t="shared" si="65"/>
        <v>0.48864929555257236</v>
      </c>
      <c r="O232" s="86">
        <f t="shared" si="66"/>
        <v>0.11028179005092408</v>
      </c>
      <c r="P232" s="86">
        <f t="shared" si="57"/>
        <v>0</v>
      </c>
      <c r="Q232" s="86">
        <f t="shared" si="58"/>
        <v>0.32622546013714665</v>
      </c>
      <c r="R232" s="86">
        <f t="shared" si="59"/>
        <v>7.4843454259356901E-2</v>
      </c>
      <c r="S232" s="97">
        <f t="shared" si="67"/>
        <v>1.6553625756089669E-2</v>
      </c>
      <c r="T232" s="97">
        <f t="shared" si="60"/>
        <v>1.3171794674661315E-3</v>
      </c>
      <c r="U232" s="97">
        <f t="shared" si="61"/>
        <v>0</v>
      </c>
      <c r="V232" s="97">
        <f t="shared" si="61"/>
        <v>1.0346978389187179E-2</v>
      </c>
      <c r="W232" s="97">
        <f t="shared" si="61"/>
        <v>-8.2828710399227587E-4</v>
      </c>
      <c r="X232" s="86">
        <f t="shared" si="62"/>
        <v>2.7389496508750701E-2</v>
      </c>
      <c r="Y232" s="86">
        <f t="shared" si="63"/>
        <v>1.0273894965087507</v>
      </c>
      <c r="Z232" s="86">
        <f t="shared" si="68"/>
        <v>3.9162254101609855</v>
      </c>
      <c r="AA232" s="86">
        <f t="shared" si="64"/>
        <v>0.36033519553072613</v>
      </c>
      <c r="AB232" s="86">
        <f t="shared" si="69"/>
        <v>-0.77710843373493854</v>
      </c>
      <c r="AC232" s="86">
        <f>'1.a'!B221/'1.a'!B220 -1</f>
        <v>3.3876291047080231E-2</v>
      </c>
      <c r="AD232" s="86">
        <f>'1.a'!C221/'1.a'!C220 -1</f>
        <v>1.1943762128433955E-2</v>
      </c>
      <c r="AE232" s="86">
        <v>0</v>
      </c>
      <c r="AF232" s="96">
        <f>'1.a'!E221/'1.a'!E220 -1</f>
        <v>3.1717261996771384E-2</v>
      </c>
      <c r="AG232" s="86">
        <f>'1.a'!F221/'1.a'!F220 -1</f>
        <v>-1.106692779200158E-2</v>
      </c>
      <c r="AH232" s="68">
        <f>'1.a'!Q221/'1.a'!Q220 -1</f>
        <v>-0.63966480446927387</v>
      </c>
    </row>
    <row r="233" spans="1:34" x14ac:dyDescent="0.25">
      <c r="A233" s="78">
        <v>43556</v>
      </c>
      <c r="B233" s="1">
        <f>'1.a'!R222</f>
        <v>189765221015.21487</v>
      </c>
      <c r="C233" s="1">
        <f>'1.a'!S222</f>
        <v>39917373558.179688</v>
      </c>
      <c r="D233" s="1">
        <f>'1.a'!T222</f>
        <v>0</v>
      </c>
      <c r="E233" s="1">
        <f>'1.a'!U222</f>
        <v>128473710814.36816</v>
      </c>
      <c r="F233" s="1">
        <f>'1.a'!V222</f>
        <v>30246008725.232666</v>
      </c>
      <c r="G233" s="1">
        <f>'1.a'!W222</f>
        <v>388402314112.99536</v>
      </c>
      <c r="H233" s="84">
        <f>'1.a'!$B$1*'1.a'!B221</f>
        <v>174289321573.48828</v>
      </c>
      <c r="I233" s="84">
        <f>'1.a'!C$1*'1.a'!C221</f>
        <v>38500388389.039063</v>
      </c>
      <c r="J233" s="84">
        <f>'1.a'!D$1*'1.a'!D221</f>
        <v>0</v>
      </c>
      <c r="K233" s="84">
        <f>'1.a'!E$1*'1.a'!E221</f>
        <v>116113703022.80859</v>
      </c>
      <c r="L233" s="84">
        <f>'1.a'!F$1*'1.a'!F221</f>
        <v>25534399595.791992</v>
      </c>
      <c r="M233" s="86">
        <f t="shared" si="56"/>
        <v>354437812581.12793</v>
      </c>
      <c r="N233" s="96">
        <f t="shared" si="65"/>
        <v>0.49173455931312315</v>
      </c>
      <c r="O233" s="86">
        <f t="shared" si="66"/>
        <v>0.10862381783892382</v>
      </c>
      <c r="P233" s="86">
        <f t="shared" si="57"/>
        <v>0</v>
      </c>
      <c r="Q233" s="86">
        <f t="shared" si="58"/>
        <v>0.32759964908154687</v>
      </c>
      <c r="R233" s="86">
        <f t="shared" si="59"/>
        <v>7.2041973766406128E-2</v>
      </c>
      <c r="S233" s="97">
        <f t="shared" si="67"/>
        <v>4.3663229182649012E-2</v>
      </c>
      <c r="T233" s="97">
        <f t="shared" si="60"/>
        <v>3.997838601986878E-3</v>
      </c>
      <c r="U233" s="97">
        <f t="shared" si="61"/>
        <v>0</v>
      </c>
      <c r="V233" s="97">
        <f t="shared" si="61"/>
        <v>3.4872147815014694E-2</v>
      </c>
      <c r="W233" s="97">
        <f t="shared" si="61"/>
        <v>1.3293189840918068E-2</v>
      </c>
      <c r="X233" s="86">
        <f t="shared" si="62"/>
        <v>9.5826405440568654E-2</v>
      </c>
      <c r="Y233" s="86">
        <f t="shared" si="63"/>
        <v>1.0958264054405686</v>
      </c>
      <c r="Z233" s="86">
        <f t="shared" si="68"/>
        <v>4.2915032141117289</v>
      </c>
      <c r="AA233" s="86">
        <f t="shared" si="64"/>
        <v>3.2325581395348837</v>
      </c>
      <c r="AB233" s="86">
        <f t="shared" si="69"/>
        <v>-2.5120481927710805</v>
      </c>
      <c r="AC233" s="86">
        <f>'1.a'!B222/'1.a'!B221 -1</f>
        <v>8.8794306512927967E-2</v>
      </c>
      <c r="AD233" s="86">
        <f>'1.a'!C222/'1.a'!C221 -1</f>
        <v>3.6804438303901232E-2</v>
      </c>
      <c r="AE233" s="86">
        <v>0</v>
      </c>
      <c r="AF233" s="96">
        <f>'1.a'!E222/'1.a'!E221 -1</f>
        <v>0.10644745167701397</v>
      </c>
      <c r="AG233" s="86">
        <f>'1.a'!F222/'1.a'!F221 -1</f>
        <v>0.18452006720444425</v>
      </c>
      <c r="AH233" s="68">
        <f>'1.a'!Q222/'1.a'!Q221 -1</f>
        <v>2.2325581395348837</v>
      </c>
    </row>
    <row r="234" spans="1:34" x14ac:dyDescent="0.25">
      <c r="A234" s="78">
        <v>43586</v>
      </c>
      <c r="B234" s="1">
        <f>'1.a'!R223</f>
        <v>179671922979.46872</v>
      </c>
      <c r="C234" s="1">
        <f>'1.a'!S223</f>
        <v>33872694180.253906</v>
      </c>
      <c r="D234" s="1">
        <f>'1.a'!T223</f>
        <v>0</v>
      </c>
      <c r="E234" s="1">
        <f>'1.a'!U223</f>
        <v>113780451402.5625</v>
      </c>
      <c r="F234" s="1">
        <f>'1.a'!V223</f>
        <v>26634830443.003906</v>
      </c>
      <c r="G234" s="1">
        <f>'1.a'!W223</f>
        <v>353959899005.28906</v>
      </c>
      <c r="H234" s="84">
        <f>'1.a'!$B$1*'1.a'!B222</f>
        <v>189765221015.21487</v>
      </c>
      <c r="I234" s="84">
        <f>'1.a'!C$1*'1.a'!C222</f>
        <v>39917373558.179688</v>
      </c>
      <c r="J234" s="84">
        <f>'1.a'!D$1*'1.a'!D222</f>
        <v>0</v>
      </c>
      <c r="K234" s="84">
        <f>'1.a'!E$1*'1.a'!E222</f>
        <v>128473710814.36816</v>
      </c>
      <c r="L234" s="84">
        <f>'1.a'!F$1*'1.a'!F222</f>
        <v>30246008725.232666</v>
      </c>
      <c r="M234" s="86">
        <f t="shared" si="56"/>
        <v>388402314112.99536</v>
      </c>
      <c r="N234" s="96">
        <f t="shared" si="65"/>
        <v>0.48857901747724325</v>
      </c>
      <c r="O234" s="86">
        <f t="shared" si="66"/>
        <v>0.10277326397846019</v>
      </c>
      <c r="P234" s="86">
        <f t="shared" si="57"/>
        <v>0</v>
      </c>
      <c r="Q234" s="86">
        <f t="shared" si="58"/>
        <v>0.33077483358400417</v>
      </c>
      <c r="R234" s="86">
        <f t="shared" si="59"/>
        <v>7.787288496029246E-2</v>
      </c>
      <c r="S234" s="97">
        <f t="shared" si="67"/>
        <v>-2.5986709319166863E-2</v>
      </c>
      <c r="T234" s="97">
        <f t="shared" si="60"/>
        <v>-1.5562933479760996E-2</v>
      </c>
      <c r="U234" s="97">
        <f t="shared" si="61"/>
        <v>0</v>
      </c>
      <c r="V234" s="97">
        <f t="shared" si="61"/>
        <v>-3.7829999662491835E-2</v>
      </c>
      <c r="W234" s="97">
        <f t="shared" si="61"/>
        <v>-9.2975199966964725E-3</v>
      </c>
      <c r="X234" s="86">
        <f t="shared" si="62"/>
        <v>-8.867716245811616E-2</v>
      </c>
      <c r="Y234" s="86">
        <f t="shared" si="63"/>
        <v>0.91132283754188381</v>
      </c>
      <c r="Z234" s="86">
        <f t="shared" si="68"/>
        <v>3.9109448864044154</v>
      </c>
      <c r="AA234" s="86">
        <f t="shared" si="64"/>
        <v>-1.6139088729016784</v>
      </c>
      <c r="AB234" s="86">
        <f t="shared" si="69"/>
        <v>4.0542168674698731</v>
      </c>
      <c r="AC234" s="86">
        <f>'1.a'!B223/'1.a'!B222 -1</f>
        <v>-5.3188344954615774E-2</v>
      </c>
      <c r="AD234" s="86">
        <f>'1.a'!C223/'1.a'!C222 -1</f>
        <v>-0.15142978706040477</v>
      </c>
      <c r="AE234" s="86">
        <v>0</v>
      </c>
      <c r="AF234" s="96">
        <f>'1.a'!E223/'1.a'!E222 -1</f>
        <v>-0.11436782917429678</v>
      </c>
      <c r="AG234" s="86">
        <f>'1.a'!F223/'1.a'!F222 -1</f>
        <v>-0.11939354759281484</v>
      </c>
      <c r="AH234" s="68">
        <f>'1.a'!Q223/'1.a'!Q222 -1</f>
        <v>-2.6139088729016784</v>
      </c>
    </row>
    <row r="235" spans="1:34" x14ac:dyDescent="0.25">
      <c r="A235" s="78">
        <v>43617</v>
      </c>
      <c r="B235" s="1">
        <f>'1.a'!R224</f>
        <v>185281209389.60153</v>
      </c>
      <c r="C235" s="1">
        <f>'1.a'!S224</f>
        <v>37798925826.142586</v>
      </c>
      <c r="D235" s="1">
        <f>'1.a'!T224</f>
        <v>0</v>
      </c>
      <c r="E235" s="1">
        <f>'1.a'!U224</f>
        <v>117940868884.98633</v>
      </c>
      <c r="F235" s="1">
        <f>'1.a'!V224</f>
        <v>30445491104.509521</v>
      </c>
      <c r="G235" s="1">
        <f>'1.a'!W224</f>
        <v>371466495205.23999</v>
      </c>
      <c r="H235" s="84">
        <f>'1.a'!$B$1*'1.a'!B223</f>
        <v>179671922979.46872</v>
      </c>
      <c r="I235" s="84">
        <f>'1.a'!C$1*'1.a'!C223</f>
        <v>33872694180.253906</v>
      </c>
      <c r="J235" s="84">
        <f>'1.a'!D$1*'1.a'!D223</f>
        <v>0</v>
      </c>
      <c r="K235" s="84">
        <f>'1.a'!E$1*'1.a'!E223</f>
        <v>113780451402.5625</v>
      </c>
      <c r="L235" s="84">
        <f>'1.a'!F$1*'1.a'!F223</f>
        <v>26634830443.003906</v>
      </c>
      <c r="M235" s="86">
        <f t="shared" si="56"/>
        <v>353959899005.28906</v>
      </c>
      <c r="N235" s="96">
        <f t="shared" si="65"/>
        <v>0.50760530637620049</v>
      </c>
      <c r="O235" s="86">
        <f t="shared" si="66"/>
        <v>9.5696417236653591E-2</v>
      </c>
      <c r="P235" s="86">
        <f t="shared" si="57"/>
        <v>0</v>
      </c>
      <c r="Q235" s="86">
        <f t="shared" si="58"/>
        <v>0.32145011828264292</v>
      </c>
      <c r="R235" s="86">
        <f t="shared" si="59"/>
        <v>7.5248158104502999E-2</v>
      </c>
      <c r="S235" s="97">
        <f t="shared" si="67"/>
        <v>1.5847237005932692E-2</v>
      </c>
      <c r="T235" s="97">
        <f t="shared" si="60"/>
        <v>1.1092306379684008E-2</v>
      </c>
      <c r="U235" s="97">
        <f t="shared" si="61"/>
        <v>0</v>
      </c>
      <c r="V235" s="97">
        <f t="shared" si="61"/>
        <v>1.1753923238523855E-2</v>
      </c>
      <c r="W235" s="97">
        <f t="shared" si="61"/>
        <v>1.0765797685597923E-2</v>
      </c>
      <c r="X235" s="86">
        <f t="shared" si="62"/>
        <v>4.9459264309738474E-2</v>
      </c>
      <c r="Y235" s="86">
        <f t="shared" si="63"/>
        <v>1.0494592643097385</v>
      </c>
      <c r="Z235" s="86">
        <f t="shared" si="68"/>
        <v>4.1043773432419117</v>
      </c>
      <c r="AA235" s="86">
        <f t="shared" si="64"/>
        <v>-1.0564635958395243</v>
      </c>
      <c r="AB235" s="86">
        <f t="shared" si="69"/>
        <v>-4.2831325301204739</v>
      </c>
      <c r="AC235" s="86">
        <f>'1.a'!B224/'1.a'!B223 -1</f>
        <v>3.1219604694573189E-2</v>
      </c>
      <c r="AD235" s="86">
        <f>'1.a'!C224/'1.a'!C223 -1</f>
        <v>0.11591140713505665</v>
      </c>
      <c r="AE235" s="86">
        <v>0</v>
      </c>
      <c r="AF235" s="96">
        <f>'1.a'!E224/'1.a'!E223 -1</f>
        <v>3.6565310043497723E-2</v>
      </c>
      <c r="AG235" s="86">
        <f>'1.a'!F224/'1.a'!F223 -1</f>
        <v>0.14307058081935531</v>
      </c>
      <c r="AH235" s="68">
        <f>'1.a'!Q224/'1.a'!Q223 -1</f>
        <v>-2.0564635958395243</v>
      </c>
    </row>
    <row r="236" spans="1:34" x14ac:dyDescent="0.25">
      <c r="A236" s="78">
        <v>43647</v>
      </c>
      <c r="B236" s="1">
        <f>'1.a'!R225</f>
        <v>189181412247.48047</v>
      </c>
      <c r="C236" s="1">
        <f>'1.a'!S225</f>
        <v>36756508355.902344</v>
      </c>
      <c r="D236" s="1">
        <f>'1.a'!T225</f>
        <v>0</v>
      </c>
      <c r="E236" s="1">
        <f>'1.a'!U225</f>
        <v>121020742066.59082</v>
      </c>
      <c r="F236" s="1">
        <f>'1.a'!V225</f>
        <v>29371095909.971924</v>
      </c>
      <c r="G236" s="1">
        <f>'1.a'!W225</f>
        <v>376329758579.94556</v>
      </c>
      <c r="H236" s="84">
        <f>'1.a'!$B$1*'1.a'!B224</f>
        <v>185281209389.60153</v>
      </c>
      <c r="I236" s="84">
        <f>'1.a'!C$1*'1.a'!C224</f>
        <v>37798925826.142586</v>
      </c>
      <c r="J236" s="84">
        <f>'1.a'!D$1*'1.a'!D224</f>
        <v>0</v>
      </c>
      <c r="K236" s="84">
        <f>'1.a'!E$1*'1.a'!E224</f>
        <v>117940868884.98633</v>
      </c>
      <c r="L236" s="84">
        <f>'1.a'!F$1*'1.a'!F224</f>
        <v>30445491104.509521</v>
      </c>
      <c r="M236" s="86">
        <f t="shared" si="56"/>
        <v>371466495205.23999</v>
      </c>
      <c r="N236" s="96">
        <f t="shared" si="65"/>
        <v>0.49878309829055051</v>
      </c>
      <c r="O236" s="86">
        <f t="shared" si="66"/>
        <v>0.10175594922836365</v>
      </c>
      <c r="P236" s="86">
        <f t="shared" si="57"/>
        <v>0</v>
      </c>
      <c r="Q236" s="86">
        <f t="shared" si="58"/>
        <v>0.31750069092993832</v>
      </c>
      <c r="R236" s="86">
        <f t="shared" si="59"/>
        <v>8.1960261551147426E-2</v>
      </c>
      <c r="S236" s="97">
        <f t="shared" si="67"/>
        <v>1.0499474133525871E-2</v>
      </c>
      <c r="T236" s="97">
        <f t="shared" si="60"/>
        <v>-2.8062220515050504E-3</v>
      </c>
      <c r="U236" s="97">
        <f t="shared" si="61"/>
        <v>0</v>
      </c>
      <c r="V236" s="97">
        <f t="shared" si="61"/>
        <v>8.2911197143172386E-3</v>
      </c>
      <c r="W236" s="97">
        <f t="shared" si="61"/>
        <v>-2.8923071351131683E-3</v>
      </c>
      <c r="X236" s="86">
        <f t="shared" si="62"/>
        <v>1.3092064661224891E-2</v>
      </c>
      <c r="Y236" s="86">
        <f t="shared" si="63"/>
        <v>1.0130920646612249</v>
      </c>
      <c r="Z236" s="86">
        <f t="shared" si="68"/>
        <v>4.158112116813701</v>
      </c>
      <c r="AA236" s="86">
        <f t="shared" si="64"/>
        <v>0.19409282700421948</v>
      </c>
      <c r="AB236" s="86">
        <f t="shared" si="69"/>
        <v>-0.83132530120481807</v>
      </c>
      <c r="AC236" s="86">
        <f>'1.a'!B225/'1.a'!B224 -1</f>
        <v>2.1050180267755847E-2</v>
      </c>
      <c r="AD236" s="86">
        <f>'1.a'!C225/'1.a'!C224 -1</f>
        <v>-2.7577965443644437E-2</v>
      </c>
      <c r="AE236" s="86">
        <v>0</v>
      </c>
      <c r="AF236" s="96">
        <f>'1.a'!E225/'1.a'!E224 -1</f>
        <v>2.6113706052207641E-2</v>
      </c>
      <c r="AG236" s="86">
        <f>'1.a'!F225/'1.a'!F224 -1</f>
        <v>-3.5289139887727417E-2</v>
      </c>
      <c r="AH236" s="68">
        <f>'1.a'!Q225/'1.a'!Q224 -1</f>
        <v>-0.80590717299578052</v>
      </c>
    </row>
    <row r="237" spans="1:34" x14ac:dyDescent="0.25">
      <c r="A237" s="78">
        <v>43678</v>
      </c>
      <c r="B237" s="1">
        <f>'1.a'!R226</f>
        <v>194916415177.16013</v>
      </c>
      <c r="C237" s="1">
        <f>'1.a'!S226</f>
        <v>33759559558.757813</v>
      </c>
      <c r="D237" s="1">
        <f>'1.a'!T226</f>
        <v>0</v>
      </c>
      <c r="E237" s="1">
        <f>'1.a'!U226</f>
        <v>117977107038.8291</v>
      </c>
      <c r="F237" s="1">
        <f>'1.a'!V226</f>
        <v>28996007663.939453</v>
      </c>
      <c r="G237" s="1">
        <f>'1.a'!W226</f>
        <v>375649089438.68652</v>
      </c>
      <c r="H237" s="84">
        <f>'1.a'!$B$1*'1.a'!B225</f>
        <v>189181412247.48047</v>
      </c>
      <c r="I237" s="84">
        <f>'1.a'!C$1*'1.a'!C225</f>
        <v>36756508355.902344</v>
      </c>
      <c r="J237" s="84">
        <f>'1.a'!D$1*'1.a'!D225</f>
        <v>0</v>
      </c>
      <c r="K237" s="84">
        <f>'1.a'!E$1*'1.a'!E225</f>
        <v>121020742066.59082</v>
      </c>
      <c r="L237" s="84">
        <f>'1.a'!F$1*'1.a'!F225</f>
        <v>29371095909.971924</v>
      </c>
      <c r="M237" s="86">
        <f t="shared" si="56"/>
        <v>376329758579.94556</v>
      </c>
      <c r="N237" s="96">
        <f t="shared" si="65"/>
        <v>0.50270117612102616</v>
      </c>
      <c r="O237" s="86">
        <f t="shared" si="66"/>
        <v>9.7671011972586222E-2</v>
      </c>
      <c r="P237" s="86">
        <f t="shared" si="57"/>
        <v>0</v>
      </c>
      <c r="Q237" s="86">
        <f t="shared" si="58"/>
        <v>0.32158164298049208</v>
      </c>
      <c r="R237" s="86">
        <f t="shared" si="59"/>
        <v>7.8046168925895554E-2</v>
      </c>
      <c r="S237" s="97">
        <f t="shared" si="67"/>
        <v>1.5239302231426699E-2</v>
      </c>
      <c r="T237" s="97">
        <f t="shared" si="60"/>
        <v>-7.9636242652011118E-3</v>
      </c>
      <c r="U237" s="97">
        <f t="shared" si="61"/>
        <v>0</v>
      </c>
      <c r="V237" s="97">
        <f t="shared" si="61"/>
        <v>-8.0876809722586623E-3</v>
      </c>
      <c r="W237" s="97">
        <f t="shared" si="61"/>
        <v>-9.9670099820923131E-4</v>
      </c>
      <c r="X237" s="86">
        <f t="shared" si="62"/>
        <v>-1.8087040042423068E-3</v>
      </c>
      <c r="Y237" s="86">
        <f t="shared" si="63"/>
        <v>0.99819129599575773</v>
      </c>
      <c r="Z237" s="86">
        <f t="shared" si="68"/>
        <v>4.1505913227779319</v>
      </c>
      <c r="AA237" s="86">
        <f t="shared" si="64"/>
        <v>-1.7536231884057969</v>
      </c>
      <c r="AB237" s="86">
        <f t="shared" si="69"/>
        <v>1.4578313253012025</v>
      </c>
      <c r="AC237" s="86">
        <f>'1.a'!B226/'1.a'!B225 -1</f>
        <v>3.0314833056523049E-2</v>
      </c>
      <c r="AD237" s="86">
        <f>'1.a'!C226/'1.a'!C225 -1</f>
        <v>-8.1535187404798259E-2</v>
      </c>
      <c r="AE237" s="86">
        <v>0</v>
      </c>
      <c r="AF237" s="96">
        <f>'1.a'!E226/'1.a'!E225 -1</f>
        <v>-2.5149697281536931E-2</v>
      </c>
      <c r="AG237" s="86">
        <f>'1.a'!F226/'1.a'!F225 -1</f>
        <v>-1.2770658853935468E-2</v>
      </c>
      <c r="AH237" s="68">
        <f>'1.a'!Q226/'1.a'!Q225 -1</f>
        <v>-2.7536231884057969</v>
      </c>
    </row>
    <row r="238" spans="1:34" x14ac:dyDescent="0.25">
      <c r="A238" s="78">
        <v>43709</v>
      </c>
      <c r="B238" s="1">
        <f>'1.a'!R227</f>
        <v>198527634443.98828</v>
      </c>
      <c r="C238" s="1">
        <f>'1.a'!S227</f>
        <v>38205873260.40625</v>
      </c>
      <c r="D238" s="1">
        <f>'1.a'!T227</f>
        <v>0</v>
      </c>
      <c r="E238" s="1">
        <f>'1.a'!U227</f>
        <v>124401420823.13965</v>
      </c>
      <c r="F238" s="1">
        <f>'1.a'!V227</f>
        <v>29769763377.349365</v>
      </c>
      <c r="G238" s="1">
        <f>'1.a'!W227</f>
        <v>390904691904.88354</v>
      </c>
      <c r="H238" s="84">
        <f>'1.a'!$B$1*'1.a'!B226</f>
        <v>194916415177.16013</v>
      </c>
      <c r="I238" s="84">
        <f>'1.a'!C$1*'1.a'!C226</f>
        <v>33759559558.757813</v>
      </c>
      <c r="J238" s="84">
        <f>'1.a'!D$1*'1.a'!D226</f>
        <v>0</v>
      </c>
      <c r="K238" s="84">
        <f>'1.a'!E$1*'1.a'!E226</f>
        <v>117977107038.8291</v>
      </c>
      <c r="L238" s="84">
        <f>'1.a'!F$1*'1.a'!F226</f>
        <v>28996007663.939453</v>
      </c>
      <c r="M238" s="86">
        <f t="shared" si="56"/>
        <v>375649089438.68652</v>
      </c>
      <c r="N238" s="96">
        <f t="shared" si="65"/>
        <v>0.51887897683557249</v>
      </c>
      <c r="O238" s="86">
        <f t="shared" si="66"/>
        <v>8.9869935820164018E-2</v>
      </c>
      <c r="P238" s="86">
        <f t="shared" si="57"/>
        <v>0</v>
      </c>
      <c r="Q238" s="86">
        <f t="shared" si="58"/>
        <v>0.31406200721826943</v>
      </c>
      <c r="R238" s="86">
        <f t="shared" si="59"/>
        <v>7.7189080125993986E-2</v>
      </c>
      <c r="S238" s="97">
        <f t="shared" si="67"/>
        <v>9.613278371642579E-3</v>
      </c>
      <c r="T238" s="97">
        <f t="shared" si="60"/>
        <v>1.1836348940156732E-2</v>
      </c>
      <c r="U238" s="97">
        <f t="shared" si="61"/>
        <v>0</v>
      </c>
      <c r="V238" s="97">
        <f t="shared" si="61"/>
        <v>1.7101901654839824E-2</v>
      </c>
      <c r="W238" s="97">
        <f t="shared" si="61"/>
        <v>2.0597832795657659E-3</v>
      </c>
      <c r="X238" s="86">
        <f t="shared" si="62"/>
        <v>4.06113122462049E-2</v>
      </c>
      <c r="Y238" s="86">
        <f t="shared" si="63"/>
        <v>1.0406113122462048</v>
      </c>
      <c r="Z238" s="86">
        <f t="shared" si="68"/>
        <v>4.3191522829936551</v>
      </c>
      <c r="AA238" s="86">
        <f t="shared" si="64"/>
        <v>-0.665289256198347</v>
      </c>
      <c r="AB238" s="86">
        <f t="shared" si="69"/>
        <v>-0.96987951807228745</v>
      </c>
      <c r="AC238" s="86">
        <f>'1.a'!B227/'1.a'!B226 -1</f>
        <v>1.8527014584923007E-2</v>
      </c>
      <c r="AD238" s="86">
        <f>'1.a'!C227/'1.a'!C226 -1</f>
        <v>0.13170532316660477</v>
      </c>
      <c r="AE238" s="86">
        <v>0</v>
      </c>
      <c r="AF238" s="96">
        <f>'1.a'!E227/'1.a'!E226 -1</f>
        <v>5.445390165565045E-2</v>
      </c>
      <c r="AG238" s="86">
        <f>'1.a'!F227/'1.a'!F226 -1</f>
        <v>2.6684905121341362E-2</v>
      </c>
      <c r="AH238" s="68">
        <f>'1.a'!Q227/'1.a'!Q226 -1</f>
        <v>-1.665289256198347</v>
      </c>
    </row>
    <row r="239" spans="1:34" x14ac:dyDescent="0.25">
      <c r="A239" s="78">
        <v>43739</v>
      </c>
      <c r="B239" s="1">
        <f>'1.a'!R228</f>
        <v>197382596211.07031</v>
      </c>
      <c r="C239" s="1">
        <f>'1.a'!S228</f>
        <v>40085874461.664063</v>
      </c>
      <c r="D239" s="1">
        <f>'1.a'!T228</f>
        <v>0</v>
      </c>
      <c r="E239" s="1">
        <f>'1.a'!U228</f>
        <v>130834716121.17773</v>
      </c>
      <c r="F239" s="1">
        <f>'1.a'!V228</f>
        <v>28594054877.122559</v>
      </c>
      <c r="G239" s="1">
        <f>'1.a'!W228</f>
        <v>396897241671.03467</v>
      </c>
      <c r="H239" s="84">
        <f>'1.a'!$B$1*'1.a'!B227</f>
        <v>198527634443.98828</v>
      </c>
      <c r="I239" s="84">
        <f>'1.a'!C$1*'1.a'!C227</f>
        <v>38205873260.40625</v>
      </c>
      <c r="J239" s="84">
        <f>'1.a'!D$1*'1.a'!D227</f>
        <v>0</v>
      </c>
      <c r="K239" s="84">
        <f>'1.a'!E$1*'1.a'!E227</f>
        <v>124401420823.13965</v>
      </c>
      <c r="L239" s="84">
        <f>'1.a'!F$1*'1.a'!F227</f>
        <v>29769763377.349365</v>
      </c>
      <c r="M239" s="86">
        <f t="shared" si="56"/>
        <v>390904691904.88354</v>
      </c>
      <c r="N239" s="96">
        <f t="shared" si="65"/>
        <v>0.50786710560203463</v>
      </c>
      <c r="O239" s="86">
        <f t="shared" si="66"/>
        <v>9.7737054713333174E-2</v>
      </c>
      <c r="P239" s="86">
        <f t="shared" si="57"/>
        <v>0</v>
      </c>
      <c r="Q239" s="86">
        <f t="shared" si="58"/>
        <v>0.31823977404039316</v>
      </c>
      <c r="R239" s="86">
        <f t="shared" si="59"/>
        <v>7.6156065644239088E-2</v>
      </c>
      <c r="S239" s="97">
        <f t="shared" si="67"/>
        <v>-2.929200535655309E-3</v>
      </c>
      <c r="T239" s="97">
        <f t="shared" si="60"/>
        <v>4.809359519571229E-3</v>
      </c>
      <c r="U239" s="97">
        <f t="shared" si="61"/>
        <v>0</v>
      </c>
      <c r="V239" s="97">
        <f t="shared" si="61"/>
        <v>1.6457452241590009E-2</v>
      </c>
      <c r="W239" s="97">
        <f t="shared" si="61"/>
        <v>-3.007660241931514E-3</v>
      </c>
      <c r="X239" s="86">
        <f t="shared" si="62"/>
        <v>1.5329950983574417E-2</v>
      </c>
      <c r="Y239" s="86">
        <f t="shared" si="63"/>
        <v>1.0153299509835745</v>
      </c>
      <c r="Z239" s="86">
        <f t="shared" si="68"/>
        <v>4.385364675782542</v>
      </c>
      <c r="AA239" s="86">
        <f t="shared" si="64"/>
        <v>1.3726708074534162</v>
      </c>
      <c r="AB239" s="86">
        <f t="shared" si="69"/>
        <v>-1.331325301204817</v>
      </c>
      <c r="AC239" s="86">
        <f>'1.a'!B228/'1.a'!B227 -1</f>
        <v>-5.7676516225302343E-3</v>
      </c>
      <c r="AD239" s="86">
        <f>'1.a'!C228/'1.a'!C227 -1</f>
        <v>4.9207125523449413E-2</v>
      </c>
      <c r="AE239" s="86">
        <v>0</v>
      </c>
      <c r="AF239" s="96">
        <f>'1.a'!E228/'1.a'!E227 -1</f>
        <v>5.1714001781251628E-2</v>
      </c>
      <c r="AG239" s="86">
        <f>'1.a'!F228/'1.a'!F227 -1</f>
        <v>-3.9493377401896179E-2</v>
      </c>
      <c r="AH239" s="68">
        <f>'1.a'!Q228/'1.a'!Q227 -1</f>
        <v>0.37267080745341619</v>
      </c>
    </row>
    <row r="240" spans="1:34" x14ac:dyDescent="0.25">
      <c r="A240" s="78">
        <v>43770</v>
      </c>
      <c r="B240" s="1">
        <f>'1.a'!R229</f>
        <v>195341993929.26563</v>
      </c>
      <c r="C240" s="1">
        <f>'1.a'!S229</f>
        <v>42205880099.578125</v>
      </c>
      <c r="D240" s="1">
        <f>'1.a'!T229</f>
        <v>0</v>
      </c>
      <c r="E240" s="1">
        <f>'1.a'!U229</f>
        <v>135172163053.71387</v>
      </c>
      <c r="F240" s="1">
        <f>'1.a'!V229</f>
        <v>29619603619.749023</v>
      </c>
      <c r="G240" s="1">
        <f>'1.a'!W229</f>
        <v>402339640702.30664</v>
      </c>
      <c r="H240" s="84">
        <f>'1.a'!$B$1*'1.a'!B228</f>
        <v>197382596211.07031</v>
      </c>
      <c r="I240" s="84">
        <f>'1.a'!C$1*'1.a'!C228</f>
        <v>40085874461.664063</v>
      </c>
      <c r="J240" s="84">
        <f>'1.a'!D$1*'1.a'!D228</f>
        <v>0</v>
      </c>
      <c r="K240" s="84">
        <f>'1.a'!E$1*'1.a'!E228</f>
        <v>130834716121.17773</v>
      </c>
      <c r="L240" s="84">
        <f>'1.a'!F$1*'1.a'!F228</f>
        <v>28594054877.122559</v>
      </c>
      <c r="M240" s="86">
        <f t="shared" si="56"/>
        <v>396897241671.03467</v>
      </c>
      <c r="N240" s="96">
        <f t="shared" si="65"/>
        <v>0.4973141042251672</v>
      </c>
      <c r="O240" s="86">
        <f t="shared" si="66"/>
        <v>0.10099811803400978</v>
      </c>
      <c r="P240" s="86">
        <f t="shared" si="57"/>
        <v>0</v>
      </c>
      <c r="Q240" s="86">
        <f t="shared" si="58"/>
        <v>0.32964380294086076</v>
      </c>
      <c r="R240" s="86">
        <f t="shared" si="59"/>
        <v>7.2043974799962274E-2</v>
      </c>
      <c r="S240" s="97">
        <f t="shared" si="67"/>
        <v>-5.1413869071330835E-3</v>
      </c>
      <c r="T240" s="97">
        <f t="shared" si="60"/>
        <v>5.341447143820701E-3</v>
      </c>
      <c r="U240" s="97">
        <f t="shared" si="61"/>
        <v>0</v>
      </c>
      <c r="V240" s="97">
        <f t="shared" si="61"/>
        <v>1.0928387696206731E-2</v>
      </c>
      <c r="W240" s="97">
        <f t="shared" si="61"/>
        <v>2.5839150161604944E-3</v>
      </c>
      <c r="X240" s="86">
        <f t="shared" si="62"/>
        <v>1.3712362949054842E-2</v>
      </c>
      <c r="Y240" s="86">
        <f t="shared" si="63"/>
        <v>1.0137123629490548</v>
      </c>
      <c r="Z240" s="86">
        <f t="shared" si="68"/>
        <v>4.4454983878808356</v>
      </c>
      <c r="AA240" s="86">
        <f t="shared" si="64"/>
        <v>1.8054298642533935</v>
      </c>
      <c r="AB240" s="86">
        <f t="shared" si="69"/>
        <v>-2.403614457831321</v>
      </c>
      <c r="AC240" s="86">
        <f>'1.a'!B229/'1.a'!B228 -1</f>
        <v>-1.0338309055488271E-2</v>
      </c>
      <c r="AD240" s="86">
        <f>'1.a'!C229/'1.a'!C228 -1</f>
        <v>5.2886600738659695E-2</v>
      </c>
      <c r="AE240" s="86">
        <v>0</v>
      </c>
      <c r="AF240" s="96">
        <f>'1.a'!E229/'1.a'!E228 -1</f>
        <v>3.3152110243575006E-2</v>
      </c>
      <c r="AG240" s="86">
        <f>'1.a'!F229/'1.a'!F228 -1</f>
        <v>3.5865803120038953E-2</v>
      </c>
      <c r="AH240" s="68">
        <f>'1.a'!Q229/'1.a'!Q228 -1</f>
        <v>0.80542986425339347</v>
      </c>
    </row>
    <row r="241" spans="1:34" x14ac:dyDescent="0.25">
      <c r="A241" s="78">
        <v>43800</v>
      </c>
      <c r="B241" s="1">
        <f>'1.a'!R230</f>
        <v>198970125810.78513</v>
      </c>
      <c r="C241" s="1">
        <f>'1.a'!S230</f>
        <v>43875465637.472656</v>
      </c>
      <c r="D241" s="1">
        <f>'1.a'!T230</f>
        <v>0</v>
      </c>
      <c r="E241" s="1">
        <f>'1.a'!U230</f>
        <v>137145795789.04688</v>
      </c>
      <c r="F241" s="1">
        <f>'1.a'!V230</f>
        <v>30773748432.029297</v>
      </c>
      <c r="G241" s="1">
        <f>'1.a'!W230</f>
        <v>410765135669.33398</v>
      </c>
      <c r="H241" s="84">
        <f>'1.a'!$B$1*'1.a'!B229</f>
        <v>195341993929.26563</v>
      </c>
      <c r="I241" s="84">
        <f>'1.a'!C$1*'1.a'!C229</f>
        <v>42205880099.578125</v>
      </c>
      <c r="J241" s="84">
        <f>'1.a'!D$1*'1.a'!D229</f>
        <v>0</v>
      </c>
      <c r="K241" s="84">
        <f>'1.a'!E$1*'1.a'!E229</f>
        <v>135172163053.71387</v>
      </c>
      <c r="L241" s="84">
        <f>'1.a'!F$1*'1.a'!F229</f>
        <v>29619603619.749023</v>
      </c>
      <c r="M241" s="86">
        <f t="shared" si="56"/>
        <v>402339640702.30664</v>
      </c>
      <c r="N241" s="96">
        <f t="shared" si="65"/>
        <v>0.48551515726435779</v>
      </c>
      <c r="O241" s="86">
        <f t="shared" si="66"/>
        <v>0.10490112290676944</v>
      </c>
      <c r="P241" s="86">
        <f t="shared" si="57"/>
        <v>0</v>
      </c>
      <c r="Q241" s="86">
        <f t="shared" si="58"/>
        <v>0.33596531233602334</v>
      </c>
      <c r="R241" s="86">
        <f t="shared" si="59"/>
        <v>7.3618407492849397E-2</v>
      </c>
      <c r="S241" s="97">
        <f t="shared" si="67"/>
        <v>9.0175849319405667E-3</v>
      </c>
      <c r="T241" s="97">
        <f t="shared" si="60"/>
        <v>4.149691874706104E-3</v>
      </c>
      <c r="U241" s="97">
        <f t="shared" si="61"/>
        <v>0</v>
      </c>
      <c r="V241" s="97">
        <f t="shared" si="61"/>
        <v>4.9053897147393047E-3</v>
      </c>
      <c r="W241" s="97">
        <f t="shared" si="61"/>
        <v>2.8685833945311665E-3</v>
      </c>
      <c r="X241" s="86">
        <f t="shared" si="62"/>
        <v>2.0941249915917143E-2</v>
      </c>
      <c r="Y241" s="86">
        <f t="shared" si="63"/>
        <v>1.0209412499159172</v>
      </c>
      <c r="Z241" s="86">
        <f t="shared" si="68"/>
        <v>4.538592680622255</v>
      </c>
      <c r="AA241" s="86">
        <f t="shared" si="64"/>
        <v>0.72932330827067671</v>
      </c>
      <c r="AB241" s="86">
        <f t="shared" si="69"/>
        <v>-1.753012048192768</v>
      </c>
      <c r="AC241" s="86">
        <f>'1.a'!B230/'1.a'!B229 -1</f>
        <v>1.8573230509939753E-2</v>
      </c>
      <c r="AD241" s="86">
        <f>'1.a'!C230/'1.a'!C229 -1</f>
        <v>3.9558126354797274E-2</v>
      </c>
      <c r="AE241" s="86">
        <v>0</v>
      </c>
      <c r="AF241" s="96">
        <f>'1.a'!E230/'1.a'!E229 -1</f>
        <v>1.4600881503603169E-2</v>
      </c>
      <c r="AG241" s="86">
        <f>'1.a'!F230/'1.a'!F229 -1</f>
        <v>3.8965572500461843E-2</v>
      </c>
      <c r="AH241" s="68">
        <f>'1.a'!Q230/'1.a'!Q229 -1</f>
        <v>-0.27067669172932329</v>
      </c>
    </row>
    <row r="242" spans="1:34" x14ac:dyDescent="0.25">
      <c r="A242" s="78">
        <v>43831</v>
      </c>
      <c r="B242" s="1">
        <f>'1.a'!R231</f>
        <v>191094461583.11719</v>
      </c>
      <c r="C242" s="1">
        <f>'1.a'!S231</f>
        <v>41211638752.484375</v>
      </c>
      <c r="D242" s="1">
        <f>'1.a'!T231</f>
        <v>0</v>
      </c>
      <c r="E242" s="1">
        <f>'1.a'!U231</f>
        <v>137548738629.49512</v>
      </c>
      <c r="F242" s="1">
        <f>'1.a'!V231</f>
        <v>29598543815.1521</v>
      </c>
      <c r="G242" s="1">
        <f>'1.a'!W231</f>
        <v>399453382780.24878</v>
      </c>
      <c r="H242" s="84">
        <f>'1.a'!$B$1*'1.a'!B230</f>
        <v>198970125810.78513</v>
      </c>
      <c r="I242" s="84">
        <f>'1.a'!C$1*'1.a'!C230</f>
        <v>43875465637.472656</v>
      </c>
      <c r="J242" s="84">
        <f>'1.a'!D$1*'1.a'!D230</f>
        <v>0</v>
      </c>
      <c r="K242" s="84">
        <f>'1.a'!E$1*'1.a'!E230</f>
        <v>137145795789.04688</v>
      </c>
      <c r="L242" s="84">
        <f>'1.a'!F$1*'1.a'!F230</f>
        <v>30773748432.029297</v>
      </c>
      <c r="M242" s="86">
        <f t="shared" si="56"/>
        <v>410765135669.33398</v>
      </c>
      <c r="N242" s="96">
        <f t="shared" si="65"/>
        <v>0.48438903045305215</v>
      </c>
      <c r="O242" s="86">
        <f t="shared" si="66"/>
        <v>0.10681399619268665</v>
      </c>
      <c r="P242" s="86">
        <f t="shared" si="57"/>
        <v>0</v>
      </c>
      <c r="Q242" s="86">
        <f t="shared" si="58"/>
        <v>0.33387886137310657</v>
      </c>
      <c r="R242" s="86">
        <f t="shared" si="59"/>
        <v>7.4918111981154528E-2</v>
      </c>
      <c r="S242" s="97">
        <f t="shared" si="67"/>
        <v>-1.9173156492053995E-2</v>
      </c>
      <c r="T242" s="97">
        <f t="shared" si="60"/>
        <v>-6.4850364689486729E-3</v>
      </c>
      <c r="U242" s="97">
        <f t="shared" si="61"/>
        <v>0</v>
      </c>
      <c r="V242" s="97">
        <f t="shared" si="61"/>
        <v>9.8095676935107813E-4</v>
      </c>
      <c r="W242" s="97">
        <f t="shared" si="61"/>
        <v>-2.8610135447893451E-3</v>
      </c>
      <c r="X242" s="86">
        <f t="shared" si="62"/>
        <v>-2.7538249736440937E-2</v>
      </c>
      <c r="Y242" s="86">
        <f t="shared" si="63"/>
        <v>0.97246175026355908</v>
      </c>
      <c r="Z242" s="86">
        <f t="shared" si="68"/>
        <v>4.4136077819312964</v>
      </c>
      <c r="AA242" s="86">
        <f t="shared" si="64"/>
        <v>6.8728522336769515E-3</v>
      </c>
      <c r="AB242" s="86">
        <f t="shared" si="69"/>
        <v>-1.2048192771084274E-2</v>
      </c>
      <c r="AC242" s="86">
        <f>'1.a'!B231/'1.a'!B230 -1</f>
        <v>-3.9582144282089171E-2</v>
      </c>
      <c r="AD242" s="86">
        <f>'1.a'!C231/'1.a'!C230 -1</f>
        <v>-6.0713358736714795E-2</v>
      </c>
      <c r="AE242" s="86">
        <v>0</v>
      </c>
      <c r="AF242" s="96">
        <f>'1.a'!E231/'1.a'!E230 -1</f>
        <v>2.9380619225691795E-3</v>
      </c>
      <c r="AG242" s="86">
        <f>'1.a'!F231/'1.a'!F230 -1</f>
        <v>-3.8188543052299906E-2</v>
      </c>
      <c r="AH242" s="68">
        <f>'1.a'!Q231/'1.a'!Q230 -1</f>
        <v>-0.99312714776632305</v>
      </c>
    </row>
    <row r="243" spans="1:34" x14ac:dyDescent="0.25">
      <c r="A243" s="78">
        <v>43862</v>
      </c>
      <c r="B243" s="1">
        <f>'1.a'!R232</f>
        <v>179727732858.97263</v>
      </c>
      <c r="C243" s="1">
        <f>'1.a'!S232</f>
        <v>36885082488.064453</v>
      </c>
      <c r="D243" s="1">
        <f>'1.a'!T232</f>
        <v>0</v>
      </c>
      <c r="E243" s="1">
        <f>'1.a'!U232</f>
        <v>119590485132.16406</v>
      </c>
      <c r="F243" s="1">
        <f>'1.a'!V232</f>
        <v>26609150028.091064</v>
      </c>
      <c r="G243" s="1">
        <f>'1.a'!W232</f>
        <v>362812450507.29224</v>
      </c>
      <c r="H243" s="84">
        <f>'1.a'!$B$1*'1.a'!B231</f>
        <v>191094461583.11719</v>
      </c>
      <c r="I243" s="84">
        <f>'1.a'!C$1*'1.a'!C231</f>
        <v>41211638752.484375</v>
      </c>
      <c r="J243" s="84">
        <f>'1.a'!D$1*'1.a'!D231</f>
        <v>0</v>
      </c>
      <c r="K243" s="84">
        <f>'1.a'!E$1*'1.a'!E231</f>
        <v>137548738629.49512</v>
      </c>
      <c r="L243" s="84">
        <f>'1.a'!F$1*'1.a'!F231</f>
        <v>29598543815.1521</v>
      </c>
      <c r="M243" s="86">
        <f t="shared" si="56"/>
        <v>399453382780.24878</v>
      </c>
      <c r="N243" s="96">
        <f t="shared" si="65"/>
        <v>0.47838989434279983</v>
      </c>
      <c r="O243" s="86">
        <f t="shared" si="66"/>
        <v>0.10317008324136819</v>
      </c>
      <c r="P243" s="86">
        <f t="shared" si="57"/>
        <v>0</v>
      </c>
      <c r="Q243" s="86">
        <f t="shared" si="58"/>
        <v>0.34434240529429883</v>
      </c>
      <c r="R243" s="86">
        <f t="shared" si="59"/>
        <v>7.4097617121533163E-2</v>
      </c>
      <c r="S243" s="97">
        <f t="shared" si="67"/>
        <v>-2.8455707760016005E-2</v>
      </c>
      <c r="T243" s="97">
        <f t="shared" si="60"/>
        <v>-1.0831191951127092E-2</v>
      </c>
      <c r="U243" s="97">
        <f t="shared" si="61"/>
        <v>0</v>
      </c>
      <c r="V243" s="97">
        <f t="shared" si="61"/>
        <v>-4.4957069514192663E-2</v>
      </c>
      <c r="W243" s="97">
        <f t="shared" si="61"/>
        <v>-7.4837112812875884E-3</v>
      </c>
      <c r="X243" s="86">
        <f t="shared" si="62"/>
        <v>-9.1727680506623346E-2</v>
      </c>
      <c r="Y243" s="86">
        <f t="shared" si="63"/>
        <v>0.90827231949337661</v>
      </c>
      <c r="Z243" s="86">
        <f t="shared" si="68"/>
        <v>4.0087577774287562</v>
      </c>
      <c r="AA243" s="86">
        <f t="shared" si="64"/>
        <v>-400.50000000000028</v>
      </c>
      <c r="AB243" s="86">
        <f t="shared" si="69"/>
        <v>4.8253012048192554</v>
      </c>
      <c r="AC243" s="86">
        <f>'1.a'!B232/'1.a'!B231 -1</f>
        <v>-5.9482250976701234E-2</v>
      </c>
      <c r="AD243" s="86">
        <f>'1.a'!C232/'1.a'!C231 -1</f>
        <v>-0.10498384425829466</v>
      </c>
      <c r="AE243" s="86">
        <v>0</v>
      </c>
      <c r="AF243" s="96">
        <f>'1.a'!E232/'1.a'!E231 -1</f>
        <v>-0.1305592016056496</v>
      </c>
      <c r="AG243" s="86">
        <f>'1.a'!F232/'1.a'!F231 -1</f>
        <v>-0.10099800198720266</v>
      </c>
      <c r="AH243" s="68">
        <f>'1.a'!Q232/'1.a'!Q231 -1</f>
        <v>-401.50000000000028</v>
      </c>
    </row>
    <row r="244" spans="1:34" x14ac:dyDescent="0.25">
      <c r="A244" s="78">
        <v>43891</v>
      </c>
      <c r="B244" s="1">
        <f>'1.a'!R233</f>
        <v>152833037625.94922</v>
      </c>
      <c r="C244" s="1">
        <f>'1.a'!S233</f>
        <v>27597989198.910156</v>
      </c>
      <c r="D244" s="1">
        <f>'1.a'!T233</f>
        <v>0</v>
      </c>
      <c r="E244" s="1">
        <f>'1.a'!U233</f>
        <v>86795741931.395523</v>
      </c>
      <c r="F244" s="1">
        <f>'1.a'!V233</f>
        <v>20322678683.61377</v>
      </c>
      <c r="G244" s="1">
        <f>'1.a'!W233</f>
        <v>287549447439.86865</v>
      </c>
      <c r="H244" s="84">
        <f>'1.a'!$B$1*'1.a'!B232</f>
        <v>179727732858.97263</v>
      </c>
      <c r="I244" s="84">
        <f>'1.a'!C$1*'1.a'!C232</f>
        <v>36885082488.064453</v>
      </c>
      <c r="J244" s="84">
        <f>'1.a'!D$1*'1.a'!D232</f>
        <v>0</v>
      </c>
      <c r="K244" s="84">
        <f>'1.a'!E$1*'1.a'!E232</f>
        <v>119590485132.16406</v>
      </c>
      <c r="L244" s="84">
        <f>'1.a'!F$1*'1.a'!F232</f>
        <v>26609150028.091064</v>
      </c>
      <c r="M244" s="86">
        <f t="shared" si="56"/>
        <v>362812450507.29224</v>
      </c>
      <c r="N244" s="96">
        <f t="shared" si="65"/>
        <v>0.4953736637418959</v>
      </c>
      <c r="O244" s="86">
        <f t="shared" si="66"/>
        <v>0.10166432391306013</v>
      </c>
      <c r="P244" s="86">
        <f t="shared" si="57"/>
        <v>0</v>
      </c>
      <c r="Q244" s="86">
        <f t="shared" si="58"/>
        <v>0.32962067582011051</v>
      </c>
      <c r="R244" s="86">
        <f t="shared" si="59"/>
        <v>7.3341336524933409E-2</v>
      </c>
      <c r="S244" s="97">
        <f t="shared" si="67"/>
        <v>-7.4128369066217739E-2</v>
      </c>
      <c r="T244" s="97">
        <f t="shared" si="60"/>
        <v>-2.5597504374970822E-2</v>
      </c>
      <c r="U244" s="97">
        <f t="shared" si="61"/>
        <v>0</v>
      </c>
      <c r="V244" s="97">
        <f t="shared" si="61"/>
        <v>-9.0390346734006005E-2</v>
      </c>
      <c r="W244" s="97">
        <f t="shared" si="61"/>
        <v>-1.7327055164968606E-2</v>
      </c>
      <c r="X244" s="86">
        <f t="shared" si="62"/>
        <v>-0.20744327534016319</v>
      </c>
      <c r="Y244" s="86">
        <f t="shared" si="63"/>
        <v>0.79255672465983684</v>
      </c>
      <c r="Z244" s="86">
        <f t="shared" si="68"/>
        <v>3.1771679340335823</v>
      </c>
      <c r="AA244" s="86">
        <f t="shared" si="64"/>
        <v>1.6554307116104867</v>
      </c>
      <c r="AB244" s="86">
        <f t="shared" si="69"/>
        <v>7.9879518072288791</v>
      </c>
      <c r="AC244" s="86">
        <f>'1.a'!B233/'1.a'!B232 -1</f>
        <v>-0.14964132026372878</v>
      </c>
      <c r="AD244" s="86">
        <f>'1.a'!C233/'1.a'!C232 -1</f>
        <v>-0.25178453354847408</v>
      </c>
      <c r="AE244" s="86">
        <v>0</v>
      </c>
      <c r="AF244" s="96">
        <f>'1.a'!E233/'1.a'!E232 -1</f>
        <v>-0.27422535467203601</v>
      </c>
      <c r="AG244" s="86">
        <f>'1.a'!F233/'1.a'!F232 -1</f>
        <v>-0.23625224172289294</v>
      </c>
      <c r="AH244" s="68">
        <f>'1.a'!Q233/'1.a'!Q232 -1</f>
        <v>0.65543071161048672</v>
      </c>
    </row>
    <row r="245" spans="1:34" x14ac:dyDescent="0.25">
      <c r="A245" s="78">
        <v>43922</v>
      </c>
      <c r="B245" s="1">
        <f>'1.a'!R234</f>
        <v>168371777837.67188</v>
      </c>
      <c r="C245" s="1">
        <f>'1.a'!S234</f>
        <v>33030706677.117188</v>
      </c>
      <c r="D245" s="1">
        <f>'1.a'!T234</f>
        <v>0</v>
      </c>
      <c r="E245" s="1">
        <f>'1.a'!U234</f>
        <v>94757686242.172852</v>
      </c>
      <c r="F245" s="1">
        <f>'1.a'!V234</f>
        <v>23704413682.5979</v>
      </c>
      <c r="G245" s="1">
        <f>'1.a'!W234</f>
        <v>319864584439.55981</v>
      </c>
      <c r="H245" s="84">
        <f>'1.a'!$B$1*'1.a'!B233</f>
        <v>152833037625.94922</v>
      </c>
      <c r="I245" s="84">
        <f>'1.a'!C$1*'1.a'!C233</f>
        <v>27597989198.910156</v>
      </c>
      <c r="J245" s="84">
        <f>'1.a'!D$1*'1.a'!D233</f>
        <v>0</v>
      </c>
      <c r="K245" s="84">
        <f>'1.a'!E$1*'1.a'!E233</f>
        <v>86795741931.395523</v>
      </c>
      <c r="L245" s="84">
        <f>'1.a'!F$1*'1.a'!F233</f>
        <v>20322678683.61377</v>
      </c>
      <c r="M245" s="86">
        <f t="shared" si="56"/>
        <v>287549447439.86865</v>
      </c>
      <c r="N245" s="96">
        <f t="shared" si="65"/>
        <v>0.53150176078119271</v>
      </c>
      <c r="O245" s="86">
        <f t="shared" si="66"/>
        <v>9.5976498806110047E-2</v>
      </c>
      <c r="P245" s="86">
        <f t="shared" si="57"/>
        <v>0</v>
      </c>
      <c r="Q245" s="86">
        <f t="shared" si="58"/>
        <v>0.30184631792605321</v>
      </c>
      <c r="R245" s="86">
        <f t="shared" si="59"/>
        <v>7.0675422486644074E-2</v>
      </c>
      <c r="S245" s="97">
        <f t="shared" si="67"/>
        <v>5.4038497900337878E-2</v>
      </c>
      <c r="T245" s="97">
        <f t="shared" si="60"/>
        <v>1.88931591647141E-2</v>
      </c>
      <c r="U245" s="97">
        <f t="shared" si="61"/>
        <v>0</v>
      </c>
      <c r="V245" s="97">
        <f t="shared" si="61"/>
        <v>2.7688957087779884E-2</v>
      </c>
      <c r="W245" s="97">
        <f t="shared" si="61"/>
        <v>1.1760533811115423E-2</v>
      </c>
      <c r="X245" s="86">
        <f t="shared" si="62"/>
        <v>0.11238114796394728</v>
      </c>
      <c r="Y245" s="86">
        <f t="shared" si="63"/>
        <v>1.1123811479639474</v>
      </c>
      <c r="Z245" s="86">
        <f t="shared" si="68"/>
        <v>3.5342217137345195</v>
      </c>
      <c r="AA245" s="86">
        <f t="shared" si="64"/>
        <v>-1.0294117647058822</v>
      </c>
      <c r="AB245" s="86">
        <f t="shared" si="69"/>
        <v>-8.2228915662650213</v>
      </c>
      <c r="AC245" s="86">
        <f>'1.a'!B234/'1.a'!B233 -1</f>
        <v>0.10167134314082604</v>
      </c>
      <c r="AD245" s="86">
        <f>'1.a'!C234/'1.a'!C233 -1</f>
        <v>0.19685193145961399</v>
      </c>
      <c r="AE245" s="86">
        <v>0</v>
      </c>
      <c r="AF245" s="96">
        <f>'1.a'!E234/'1.a'!E233 -1</f>
        <v>9.1731969029892779E-2</v>
      </c>
      <c r="AG245" s="86">
        <f>'1.a'!F234/'1.a'!F233 -1</f>
        <v>0.16640203054092639</v>
      </c>
      <c r="AH245" s="68">
        <f>'1.a'!Q234/'1.a'!Q233 -1</f>
        <v>-2.0294117647058822</v>
      </c>
    </row>
    <row r="246" spans="1:34" x14ac:dyDescent="0.25">
      <c r="A246" s="78">
        <v>43952</v>
      </c>
      <c r="B246" s="1">
        <f>'1.a'!R235</f>
        <v>177186328292.70703</v>
      </c>
      <c r="C246" s="1">
        <f>'1.a'!S235</f>
        <v>35341641572.726563</v>
      </c>
      <c r="D246" s="1">
        <f>'1.a'!T235</f>
        <v>0</v>
      </c>
      <c r="E246" s="1">
        <f>'1.a'!U235</f>
        <v>94333688282.992691</v>
      </c>
      <c r="F246" s="1">
        <f>'1.a'!V235</f>
        <v>26218126471.127197</v>
      </c>
      <c r="G246" s="1">
        <f>'1.a'!W235</f>
        <v>333079784619.55347</v>
      </c>
      <c r="H246" s="84">
        <f>'1.a'!$B$1*'1.a'!B234</f>
        <v>168371777837.67188</v>
      </c>
      <c r="I246" s="84">
        <f>'1.a'!C$1*'1.a'!C234</f>
        <v>33030706677.117188</v>
      </c>
      <c r="J246" s="84">
        <f>'1.a'!D$1*'1.a'!D234</f>
        <v>0</v>
      </c>
      <c r="K246" s="84">
        <f>'1.a'!E$1*'1.a'!E234</f>
        <v>94757686242.172852</v>
      </c>
      <c r="L246" s="84">
        <f>'1.a'!F$1*'1.a'!F234</f>
        <v>23704413682.5979</v>
      </c>
      <c r="M246" s="86">
        <f t="shared" si="56"/>
        <v>319864584439.55981</v>
      </c>
      <c r="N246" s="96">
        <f t="shared" si="65"/>
        <v>0.526384557804919</v>
      </c>
      <c r="O246" s="86">
        <f t="shared" si="66"/>
        <v>0.10326465724547421</v>
      </c>
      <c r="P246" s="86">
        <f t="shared" si="57"/>
        <v>0</v>
      </c>
      <c r="Q246" s="86">
        <f t="shared" si="58"/>
        <v>0.29624313178715739</v>
      </c>
      <c r="R246" s="86">
        <f t="shared" si="59"/>
        <v>7.4107653162449383E-2</v>
      </c>
      <c r="S246" s="97">
        <f t="shared" si="67"/>
        <v>2.7557131623306433E-2</v>
      </c>
      <c r="T246" s="97">
        <f t="shared" si="60"/>
        <v>7.2247288634920311E-3</v>
      </c>
      <c r="U246" s="97">
        <f t="shared" si="61"/>
        <v>0</v>
      </c>
      <c r="V246" s="97">
        <f t="shared" si="61"/>
        <v>-1.3255545621690533E-3</v>
      </c>
      <c r="W246" s="97">
        <f t="shared" si="61"/>
        <v>7.8586780494427511E-3</v>
      </c>
      <c r="X246" s="86">
        <f t="shared" si="62"/>
        <v>4.1314983974072156E-2</v>
      </c>
      <c r="Y246" s="86">
        <f t="shared" si="63"/>
        <v>1.0413149839740721</v>
      </c>
      <c r="Z246" s="86">
        <f t="shared" si="68"/>
        <v>3.6802380271982789</v>
      </c>
      <c r="AA246" s="86">
        <f t="shared" si="64"/>
        <v>0.40952380952380951</v>
      </c>
      <c r="AB246" s="86">
        <f t="shared" si="69"/>
        <v>-3.3674698795180564</v>
      </c>
      <c r="AC246" s="86">
        <f>'1.a'!B235/'1.a'!B234 -1</f>
        <v>5.2351709818811321E-2</v>
      </c>
      <c r="AD246" s="86">
        <f>'1.a'!C235/'1.a'!C234 -1</f>
        <v>6.99632290098815E-2</v>
      </c>
      <c r="AE246" s="86">
        <v>0</v>
      </c>
      <c r="AF246" s="96">
        <f>'1.a'!E235/'1.a'!E234 -1</f>
        <v>-4.4745495167173299E-3</v>
      </c>
      <c r="AG246" s="86">
        <f>'1.a'!F235/'1.a'!F234 -1</f>
        <v>0.10604408200885751</v>
      </c>
      <c r="AH246" s="68">
        <f>'1.a'!Q235/'1.a'!Q234 -1</f>
        <v>-0.59047619047619049</v>
      </c>
    </row>
    <row r="247" spans="1:34" x14ac:dyDescent="0.25">
      <c r="A247" s="78">
        <v>43983</v>
      </c>
      <c r="B247" s="1">
        <f>'1.a'!R236</f>
        <v>174412222238.88281</v>
      </c>
      <c r="C247" s="1">
        <f>'1.a'!S236</f>
        <v>36276094564.322266</v>
      </c>
      <c r="D247" s="1">
        <f>'1.a'!T236</f>
        <v>0</v>
      </c>
      <c r="E247" s="1">
        <f>'1.a'!U236</f>
        <v>90891682086.184586</v>
      </c>
      <c r="F247" s="1">
        <f>'1.a'!V236</f>
        <v>26477142668.1604</v>
      </c>
      <c r="G247" s="1">
        <f>'1.a'!W236</f>
        <v>328057141557.55005</v>
      </c>
      <c r="H247" s="84">
        <f>'1.a'!$B$1*'1.a'!B235</f>
        <v>177186328292.70703</v>
      </c>
      <c r="I247" s="84">
        <f>'1.a'!C$1*'1.a'!C235</f>
        <v>35341641572.726563</v>
      </c>
      <c r="J247" s="84">
        <f>'1.a'!D$1*'1.a'!D235</f>
        <v>0</v>
      </c>
      <c r="K247" s="84">
        <f>'1.a'!E$1*'1.a'!E235</f>
        <v>94333688282.992691</v>
      </c>
      <c r="L247" s="84">
        <f>'1.a'!F$1*'1.a'!F235</f>
        <v>26218126471.127197</v>
      </c>
      <c r="M247" s="86">
        <f t="shared" si="56"/>
        <v>333079784619.55347</v>
      </c>
      <c r="N247" s="96">
        <f t="shared" si="65"/>
        <v>0.53196362095373262</v>
      </c>
      <c r="O247" s="86">
        <f t="shared" si="66"/>
        <v>0.10610563355892068</v>
      </c>
      <c r="P247" s="86">
        <f t="shared" si="57"/>
        <v>0</v>
      </c>
      <c r="Q247" s="86">
        <f t="shared" si="58"/>
        <v>0.28321649238107149</v>
      </c>
      <c r="R247" s="86">
        <f t="shared" si="59"/>
        <v>7.8714253106275306E-2</v>
      </c>
      <c r="S247" s="97">
        <f t="shared" si="67"/>
        <v>-8.3286533194826939E-3</v>
      </c>
      <c r="T247" s="97">
        <f t="shared" si="60"/>
        <v>2.8054929621833388E-3</v>
      </c>
      <c r="U247" s="97">
        <f t="shared" si="61"/>
        <v>0</v>
      </c>
      <c r="V247" s="97">
        <f t="shared" si="61"/>
        <v>-1.0333879015622632E-2</v>
      </c>
      <c r="W247" s="97">
        <f t="shared" si="61"/>
        <v>7.776401000410603E-4</v>
      </c>
      <c r="X247" s="86">
        <f t="shared" si="62"/>
        <v>-1.5079399272880928E-2</v>
      </c>
      <c r="Y247" s="86">
        <f t="shared" si="63"/>
        <v>0.98492060072711907</v>
      </c>
      <c r="Z247" s="86">
        <f t="shared" si="68"/>
        <v>3.6247422485669163</v>
      </c>
      <c r="AA247" s="86">
        <f t="shared" si="64"/>
        <v>0.44186046511627897</v>
      </c>
      <c r="AB247" s="86">
        <f t="shared" si="69"/>
        <v>-1.4879518072289084</v>
      </c>
      <c r="AC247" s="86">
        <f>'1.a'!B236/'1.a'!B235 -1</f>
        <v>-1.5656433995525187E-2</v>
      </c>
      <c r="AD247" s="86">
        <f>'1.a'!C236/'1.a'!C235 -1</f>
        <v>2.6440565576807407E-2</v>
      </c>
      <c r="AE247" s="86">
        <v>0</v>
      </c>
      <c r="AF247" s="96">
        <f>'1.a'!E236/'1.a'!E235 -1</f>
        <v>-3.648756090700489E-2</v>
      </c>
      <c r="AG247" s="86">
        <f>'1.a'!F236/'1.a'!F235 -1</f>
        <v>9.8792794106949966E-3</v>
      </c>
      <c r="AH247" s="68">
        <f>'1.a'!Q236/'1.a'!Q235 -1</f>
        <v>-0.55813953488372103</v>
      </c>
    </row>
    <row r="248" spans="1:34" x14ac:dyDescent="0.25">
      <c r="A248" s="78">
        <v>44013</v>
      </c>
      <c r="B248" s="1">
        <f>'1.a'!R237</f>
        <v>192642271898.48438</v>
      </c>
      <c r="C248" s="1">
        <f>'1.a'!S237</f>
        <v>36264395400.365234</v>
      </c>
      <c r="D248" s="1">
        <f>'1.a'!T237</f>
        <v>0</v>
      </c>
      <c r="E248" s="1">
        <f>'1.a'!U237</f>
        <v>83605004273.393539</v>
      </c>
      <c r="F248" s="1">
        <f>'1.a'!V237</f>
        <v>28918686763.941895</v>
      </c>
      <c r="G248" s="1">
        <f>'1.a'!W237</f>
        <v>341430358336.18506</v>
      </c>
      <c r="H248" s="84">
        <f>'1.a'!$B$1*'1.a'!B236</f>
        <v>174412222238.88281</v>
      </c>
      <c r="I248" s="84">
        <f>'1.a'!C$1*'1.a'!C236</f>
        <v>36276094564.322266</v>
      </c>
      <c r="J248" s="84">
        <f>'1.a'!D$1*'1.a'!D236</f>
        <v>0</v>
      </c>
      <c r="K248" s="84">
        <f>'1.a'!E$1*'1.a'!E236</f>
        <v>90891682086.184586</v>
      </c>
      <c r="L248" s="84">
        <f>'1.a'!F$1*'1.a'!F236</f>
        <v>26477142668.1604</v>
      </c>
      <c r="M248" s="86">
        <f t="shared" si="56"/>
        <v>328057141557.55005</v>
      </c>
      <c r="N248" s="96">
        <f t="shared" si="65"/>
        <v>0.53165195981044122</v>
      </c>
      <c r="O248" s="86">
        <f t="shared" si="66"/>
        <v>0.11057858515772766</v>
      </c>
      <c r="P248" s="86">
        <f t="shared" si="57"/>
        <v>0</v>
      </c>
      <c r="Q248" s="86">
        <f t="shared" si="58"/>
        <v>0.2770605195626864</v>
      </c>
      <c r="R248" s="86">
        <f t="shared" si="59"/>
        <v>8.0708935469144774E-2</v>
      </c>
      <c r="S248" s="97">
        <f t="shared" si="67"/>
        <v>5.5569738774924757E-2</v>
      </c>
      <c r="T248" s="97">
        <f t="shared" si="60"/>
        <v>-3.5661970050362061E-5</v>
      </c>
      <c r="U248" s="97">
        <f t="shared" si="61"/>
        <v>0</v>
      </c>
      <c r="V248" s="97">
        <f t="shared" si="61"/>
        <v>-2.2211611605817631E-2</v>
      </c>
      <c r="W248" s="97">
        <f t="shared" si="61"/>
        <v>7.4424354372824532E-3</v>
      </c>
      <c r="X248" s="86">
        <f t="shared" si="62"/>
        <v>4.0764900636339217E-2</v>
      </c>
      <c r="Y248" s="86">
        <f t="shared" si="63"/>
        <v>1.0407649006363393</v>
      </c>
      <c r="Z248" s="86">
        <f t="shared" si="68"/>
        <v>3.7725045061620879</v>
      </c>
      <c r="AA248" s="86">
        <f t="shared" si="64"/>
        <v>2.3400809716599187</v>
      </c>
      <c r="AB248" s="86">
        <f t="shared" si="69"/>
        <v>-3.4819277108433559</v>
      </c>
      <c r="AC248" s="86">
        <f>'1.a'!B237/'1.a'!B236 -1</f>
        <v>0.10452277613109517</v>
      </c>
      <c r="AD248" s="86">
        <f>'1.a'!C237/'1.a'!C236 -1</f>
        <v>-3.2250340334427641E-4</v>
      </c>
      <c r="AE248" s="86">
        <v>0</v>
      </c>
      <c r="AF248" s="96">
        <f>'1.a'!E237/'1.a'!E236 -1</f>
        <v>-8.016880803109927E-2</v>
      </c>
      <c r="AG248" s="86">
        <f>'1.a'!F237/'1.a'!F236 -1</f>
        <v>9.2213277179547415E-2</v>
      </c>
      <c r="AH248" s="68">
        <f>'1.a'!Q237/'1.a'!Q236 -1</f>
        <v>1.3400809716599187</v>
      </c>
    </row>
    <row r="249" spans="1:34" x14ac:dyDescent="0.25">
      <c r="A249" s="78">
        <v>44044</v>
      </c>
      <c r="B249" s="1">
        <f>'1.a'!R238</f>
        <v>201689278984.19531</v>
      </c>
      <c r="C249" s="1">
        <f>'1.a'!S238</f>
        <v>40627119788.007813</v>
      </c>
      <c r="D249" s="1">
        <f>'1.a'!T238</f>
        <v>0</v>
      </c>
      <c r="E249" s="1">
        <f>'1.a'!U238</f>
        <v>89977157078.688004</v>
      </c>
      <c r="F249" s="1">
        <f>'1.a'!V238</f>
        <v>31363480907.328369</v>
      </c>
      <c r="G249" s="1">
        <f>'1.a'!W238</f>
        <v>363657036758.21948</v>
      </c>
      <c r="H249" s="84">
        <f>'1.a'!$B$1*'1.a'!B237</f>
        <v>192642271898.48438</v>
      </c>
      <c r="I249" s="84">
        <f>'1.a'!C$1*'1.a'!C237</f>
        <v>36264395400.365234</v>
      </c>
      <c r="J249" s="84">
        <f>'1.a'!D$1*'1.a'!D237</f>
        <v>0</v>
      </c>
      <c r="K249" s="84">
        <f>'1.a'!E$1*'1.a'!E237</f>
        <v>83605004273.393539</v>
      </c>
      <c r="L249" s="84">
        <f>'1.a'!F$1*'1.a'!F237</f>
        <v>28918686763.941895</v>
      </c>
      <c r="M249" s="86">
        <f t="shared" si="56"/>
        <v>341430358336.18506</v>
      </c>
      <c r="N249" s="96">
        <f t="shared" si="65"/>
        <v>0.56422127439763747</v>
      </c>
      <c r="O249" s="86">
        <f t="shared" si="66"/>
        <v>0.10621315449828266</v>
      </c>
      <c r="P249" s="86">
        <f t="shared" si="57"/>
        <v>0</v>
      </c>
      <c r="Q249" s="86">
        <f t="shared" si="58"/>
        <v>0.24486693181241059</v>
      </c>
      <c r="R249" s="86">
        <f t="shared" si="59"/>
        <v>8.4698639291669195E-2</v>
      </c>
      <c r="S249" s="97">
        <f t="shared" si="67"/>
        <v>2.6497371615686566E-2</v>
      </c>
      <c r="T249" s="97">
        <f t="shared" si="60"/>
        <v>1.2777786980930621E-2</v>
      </c>
      <c r="U249" s="97">
        <f t="shared" si="61"/>
        <v>0</v>
      </c>
      <c r="V249" s="97">
        <f t="shared" si="61"/>
        <v>1.8663111377519057E-2</v>
      </c>
      <c r="W249" s="97">
        <f t="shared" si="61"/>
        <v>7.1604474637233014E-3</v>
      </c>
      <c r="X249" s="86">
        <f t="shared" si="62"/>
        <v>6.5098717437859541E-2</v>
      </c>
      <c r="Y249" s="86">
        <f t="shared" si="63"/>
        <v>1.0650987174378594</v>
      </c>
      <c r="Z249" s="86">
        <f t="shared" si="68"/>
        <v>4.0180897110417853</v>
      </c>
      <c r="AA249" s="86">
        <f t="shared" si="64"/>
        <v>1.3217993079584776</v>
      </c>
      <c r="AB249" s="86">
        <f t="shared" si="69"/>
        <v>-4.6024096385541942</v>
      </c>
      <c r="AC249" s="86">
        <f>'1.a'!B238/'1.a'!B237 -1</f>
        <v>4.6962730435812006E-2</v>
      </c>
      <c r="AD249" s="86">
        <f>'1.a'!C238/'1.a'!C237 -1</f>
        <v>0.12030324342863974</v>
      </c>
      <c r="AE249" s="86">
        <v>0</v>
      </c>
      <c r="AF249" s="96">
        <f>'1.a'!E238/'1.a'!E237 -1</f>
        <v>7.6217361157678187E-2</v>
      </c>
      <c r="AG249" s="86">
        <f>'1.a'!F238/'1.a'!F237 -1</f>
        <v>8.4540289237298172E-2</v>
      </c>
      <c r="AH249" s="68">
        <f>'1.a'!Q238/'1.a'!Q237 -1</f>
        <v>0.32179930795847755</v>
      </c>
    </row>
    <row r="250" spans="1:34" x14ac:dyDescent="0.25">
      <c r="A250" s="78">
        <v>44075</v>
      </c>
      <c r="B250" s="1">
        <f>'1.a'!R239</f>
        <v>208215694338.67969</v>
      </c>
      <c r="C250" s="1">
        <f>'1.a'!S239</f>
        <v>38615284519.382813</v>
      </c>
      <c r="D250" s="1">
        <f>'1.a'!T239</f>
        <v>0</v>
      </c>
      <c r="E250" s="1">
        <f>'1.a'!U239</f>
        <v>85505282200.341797</v>
      </c>
      <c r="F250" s="1">
        <f>'1.a'!V239</f>
        <v>31896188903.952148</v>
      </c>
      <c r="G250" s="1">
        <f>'1.a'!W239</f>
        <v>364232449962.35645</v>
      </c>
      <c r="H250" s="84">
        <f>'1.a'!$B$1*'1.a'!B238</f>
        <v>201689278984.19531</v>
      </c>
      <c r="I250" s="84">
        <f>'1.a'!C$1*'1.a'!C238</f>
        <v>40627119788.007813</v>
      </c>
      <c r="J250" s="84">
        <f>'1.a'!D$1*'1.a'!D238</f>
        <v>0</v>
      </c>
      <c r="K250" s="84">
        <f>'1.a'!E$1*'1.a'!E238</f>
        <v>89977157078.688004</v>
      </c>
      <c r="L250" s="84">
        <f>'1.a'!F$1*'1.a'!F238</f>
        <v>31363480907.328369</v>
      </c>
      <c r="M250" s="86">
        <f t="shared" si="56"/>
        <v>363657036758.21948</v>
      </c>
      <c r="N250" s="96">
        <f t="shared" si="65"/>
        <v>0.55461398679957397</v>
      </c>
      <c r="O250" s="86">
        <f t="shared" si="66"/>
        <v>0.11171822811452732</v>
      </c>
      <c r="P250" s="86">
        <f t="shared" si="57"/>
        <v>0</v>
      </c>
      <c r="Q250" s="86">
        <f t="shared" si="58"/>
        <v>0.24742311569378511</v>
      </c>
      <c r="R250" s="86">
        <f t="shared" si="59"/>
        <v>8.6244669392113671E-2</v>
      </c>
      <c r="S250" s="97">
        <f t="shared" si="67"/>
        <v>1.7946621939900837E-2</v>
      </c>
      <c r="T250" s="97">
        <f t="shared" si="60"/>
        <v>-5.5322324752994818E-3</v>
      </c>
      <c r="U250" s="97">
        <f t="shared" si="61"/>
        <v>0</v>
      </c>
      <c r="V250" s="97">
        <f t="shared" si="61"/>
        <v>-1.2296956820113366E-2</v>
      </c>
      <c r="W250" s="97">
        <f t="shared" si="61"/>
        <v>1.4648637116238589E-3</v>
      </c>
      <c r="X250" s="86">
        <f t="shared" si="62"/>
        <v>1.5822963561118485E-3</v>
      </c>
      <c r="Y250" s="86">
        <f t="shared" si="63"/>
        <v>1.0015822963561118</v>
      </c>
      <c r="Z250" s="86">
        <f t="shared" si="68"/>
        <v>4.0244475197500975</v>
      </c>
      <c r="AA250" s="86">
        <f t="shared" si="64"/>
        <v>-0.47382198952879584</v>
      </c>
      <c r="AB250" s="86">
        <f t="shared" si="69"/>
        <v>2.1807228915662544</v>
      </c>
      <c r="AC250" s="86">
        <f>'1.a'!B239/'1.a'!B238 -1</f>
        <v>3.2358761890342258E-2</v>
      </c>
      <c r="AD250" s="86">
        <f>'1.a'!C239/'1.a'!C238 -1</f>
        <v>-4.9519515021560712E-2</v>
      </c>
      <c r="AE250" s="86">
        <v>0</v>
      </c>
      <c r="AF250" s="96">
        <f>'1.a'!E239/'1.a'!E238 -1</f>
        <v>-4.9700113045752281E-2</v>
      </c>
      <c r="AG250" s="86">
        <f>'1.a'!F239/'1.a'!F238 -1</f>
        <v>1.6984976833336995E-2</v>
      </c>
      <c r="AH250" s="68">
        <f>'1.a'!Q239/'1.a'!Q238 -1</f>
        <v>-1.4738219895287958</v>
      </c>
    </row>
    <row r="251" spans="1:34" x14ac:dyDescent="0.25">
      <c r="A251" s="78">
        <v>44105</v>
      </c>
      <c r="B251" s="1">
        <f>'1.a'!R240</f>
        <v>190121732636.58987</v>
      </c>
      <c r="C251" s="1">
        <f>'1.a'!S240</f>
        <v>38155928765.390617</v>
      </c>
      <c r="D251" s="1">
        <f>'1.a'!T240</f>
        <v>0</v>
      </c>
      <c r="E251" s="1">
        <f>'1.a'!U240</f>
        <v>80720314296.481934</v>
      </c>
      <c r="F251" s="1">
        <f>'1.a'!V240</f>
        <v>31615538475.303467</v>
      </c>
      <c r="G251" s="1">
        <f>'1.a'!W240</f>
        <v>340613514173.76587</v>
      </c>
      <c r="H251" s="84">
        <f>'1.a'!$B$1*'1.a'!B239</f>
        <v>208215694338.67969</v>
      </c>
      <c r="I251" s="84">
        <f>'1.a'!C$1*'1.a'!C239</f>
        <v>38615284519.382813</v>
      </c>
      <c r="J251" s="84">
        <f>'1.a'!D$1*'1.a'!D239</f>
        <v>0</v>
      </c>
      <c r="K251" s="84">
        <f>'1.a'!E$1*'1.a'!E239</f>
        <v>85505282200.341797</v>
      </c>
      <c r="L251" s="84">
        <f>'1.a'!F$1*'1.a'!F239</f>
        <v>31896188903.952148</v>
      </c>
      <c r="M251" s="86">
        <f t="shared" si="56"/>
        <v>364232449962.35645</v>
      </c>
      <c r="N251" s="96">
        <f t="shared" si="65"/>
        <v>0.57165607940807817</v>
      </c>
      <c r="O251" s="86">
        <f t="shared" si="66"/>
        <v>0.10601824335907939</v>
      </c>
      <c r="P251" s="86">
        <f t="shared" si="57"/>
        <v>0</v>
      </c>
      <c r="Q251" s="86">
        <f t="shared" si="58"/>
        <v>0.2347547073556428</v>
      </c>
      <c r="R251" s="86">
        <f t="shared" si="59"/>
        <v>8.7570969877199659E-2</v>
      </c>
      <c r="S251" s="97">
        <f t="shared" si="67"/>
        <v>-4.9676962346325321E-2</v>
      </c>
      <c r="T251" s="97">
        <f t="shared" si="60"/>
        <v>-1.2611609812351089E-3</v>
      </c>
      <c r="U251" s="97">
        <f t="shared" si="61"/>
        <v>0</v>
      </c>
      <c r="V251" s="97">
        <f t="shared" si="61"/>
        <v>-1.3137126865973609E-2</v>
      </c>
      <c r="W251" s="97">
        <f t="shared" si="61"/>
        <v>-7.7052560439819597E-4</v>
      </c>
      <c r="X251" s="86">
        <f t="shared" si="62"/>
        <v>-6.4845775797932229E-2</v>
      </c>
      <c r="Y251" s="86">
        <f t="shared" si="63"/>
        <v>0.93515422420206773</v>
      </c>
      <c r="Z251" s="86">
        <f t="shared" si="68"/>
        <v>3.7634790981738382</v>
      </c>
      <c r="AA251" s="86">
        <f t="shared" si="64"/>
        <v>0.57734806629834268</v>
      </c>
      <c r="AB251" s="86">
        <f t="shared" si="69"/>
        <v>1.2590361445783074</v>
      </c>
      <c r="AC251" s="86">
        <f>'1.a'!B240/'1.a'!B239 -1</f>
        <v>-8.6900085795927118E-2</v>
      </c>
      <c r="AD251" s="86">
        <f>'1.a'!C240/'1.a'!C239 -1</f>
        <v>-1.1895697771218572E-2</v>
      </c>
      <c r="AE251" s="86">
        <v>0</v>
      </c>
      <c r="AF251" s="96">
        <f>'1.a'!E240/'1.a'!E239 -1</f>
        <v>-5.5961079604982977E-2</v>
      </c>
      <c r="AG251" s="86">
        <f>'1.a'!F240/'1.a'!F239 -1</f>
        <v>-8.7988702817691777E-3</v>
      </c>
      <c r="AH251" s="68">
        <f>'1.a'!Q240/'1.a'!Q239 -1</f>
        <v>-0.42265193370165732</v>
      </c>
    </row>
    <row r="252" spans="1:34" x14ac:dyDescent="0.25">
      <c r="A252" s="78">
        <v>44136</v>
      </c>
      <c r="B252" s="1">
        <f>'1.a'!R241</f>
        <v>227270701816.03128</v>
      </c>
      <c r="C252" s="1">
        <f>'1.a'!S241</f>
        <v>45240598391.625</v>
      </c>
      <c r="D252" s="1">
        <f>'1.a'!T241</f>
        <v>0</v>
      </c>
      <c r="E252" s="1">
        <f>'1.a'!U241</f>
        <v>106576976853.36328</v>
      </c>
      <c r="F252" s="1">
        <f>'1.a'!V241</f>
        <v>37192640320.783928</v>
      </c>
      <c r="G252" s="1">
        <f>'1.a'!W241</f>
        <v>416280917381.80347</v>
      </c>
      <c r="H252" s="84">
        <f>'1.a'!$B$1*'1.a'!B240</f>
        <v>190121732636.58987</v>
      </c>
      <c r="I252" s="84">
        <f>'1.a'!C$1*'1.a'!C240</f>
        <v>38155928765.390617</v>
      </c>
      <c r="J252" s="84">
        <f>'1.a'!D$1*'1.a'!D240</f>
        <v>0</v>
      </c>
      <c r="K252" s="84">
        <f>'1.a'!E$1*'1.a'!E240</f>
        <v>80720314296.481934</v>
      </c>
      <c r="L252" s="84">
        <f>'1.a'!F$1*'1.a'!F240</f>
        <v>31615538475.303467</v>
      </c>
      <c r="M252" s="86">
        <f t="shared" si="56"/>
        <v>340613514173.76587</v>
      </c>
      <c r="N252" s="96">
        <f t="shared" si="65"/>
        <v>0.5581743669148671</v>
      </c>
      <c r="O252" s="86">
        <f t="shared" si="66"/>
        <v>0.11202118288802</v>
      </c>
      <c r="P252" s="86">
        <f t="shared" si="57"/>
        <v>0</v>
      </c>
      <c r="Q252" s="86">
        <f t="shared" si="58"/>
        <v>0.23698506059657404</v>
      </c>
      <c r="R252" s="86">
        <f t="shared" si="59"/>
        <v>9.281938960053894E-2</v>
      </c>
      <c r="S252" s="97">
        <f t="shared" si="67"/>
        <v>0.10906487157315094</v>
      </c>
      <c r="T252" s="97">
        <f t="shared" si="60"/>
        <v>2.0799731459333993E-2</v>
      </c>
      <c r="U252" s="97">
        <f t="shared" si="61"/>
        <v>0</v>
      </c>
      <c r="V252" s="97">
        <f t="shared" si="61"/>
        <v>7.5912027799608775E-2</v>
      </c>
      <c r="W252" s="97">
        <f t="shared" si="61"/>
        <v>1.637369515125953E-2</v>
      </c>
      <c r="X252" s="86">
        <f t="shared" si="62"/>
        <v>0.22215032598335321</v>
      </c>
      <c r="Y252" s="86">
        <f t="shared" si="63"/>
        <v>1.2221503259833533</v>
      </c>
      <c r="Z252" s="86">
        <f t="shared" si="68"/>
        <v>4.5995372066646931</v>
      </c>
      <c r="AA252" s="86">
        <f t="shared" si="64"/>
        <v>-5.9712918660287082</v>
      </c>
      <c r="AB252" s="86">
        <f t="shared" si="69"/>
        <v>-7.5180722891565912</v>
      </c>
      <c r="AC252" s="86">
        <f>'1.a'!B241/'1.a'!B240 -1</f>
        <v>0.19539570076636203</v>
      </c>
      <c r="AD252" s="86">
        <f>'1.a'!C241/'1.a'!C240 -1</f>
        <v>0.18567677043837394</v>
      </c>
      <c r="AE252" s="86">
        <v>0</v>
      </c>
      <c r="AF252" s="96">
        <f>'1.a'!E241/'1.a'!E240 -1</f>
        <v>0.3203241065428839</v>
      </c>
      <c r="AG252" s="86">
        <f>'1.a'!F241/'1.a'!F240 -1</f>
        <v>0.1764038227543403</v>
      </c>
      <c r="AH252" s="68">
        <f>'1.a'!Q241/'1.a'!Q240 -1</f>
        <v>-6.9712918660287082</v>
      </c>
    </row>
    <row r="253" spans="1:34" x14ac:dyDescent="0.25">
      <c r="A253" s="78">
        <v>44166</v>
      </c>
      <c r="B253" s="1">
        <f>'1.a'!R242</f>
        <v>237041908112.21487</v>
      </c>
      <c r="C253" s="1">
        <f>'1.a'!S242</f>
        <v>47652547812.789063</v>
      </c>
      <c r="D253" s="1">
        <f>'1.a'!T242</f>
        <v>0</v>
      </c>
      <c r="E253" s="1">
        <f>'1.a'!U242</f>
        <v>107037010680.04102</v>
      </c>
      <c r="F253" s="1">
        <f>'1.a'!V242</f>
        <v>39682305276.453125</v>
      </c>
      <c r="G253" s="1">
        <f>'1.a'!W242</f>
        <v>431413771881.49805</v>
      </c>
      <c r="H253" s="84">
        <f>'1.a'!$B$1*'1.a'!B241</f>
        <v>227270701816.03128</v>
      </c>
      <c r="I253" s="84">
        <f>'1.a'!C$1*'1.a'!C241</f>
        <v>45240598391.625</v>
      </c>
      <c r="J253" s="84">
        <f>'1.a'!D$1*'1.a'!D241</f>
        <v>0</v>
      </c>
      <c r="K253" s="84">
        <f>'1.a'!E$1*'1.a'!E241</f>
        <v>106576976853.36328</v>
      </c>
      <c r="L253" s="84">
        <f>'1.a'!F$1*'1.a'!F241</f>
        <v>37192640320.783928</v>
      </c>
      <c r="M253" s="86">
        <f t="shared" si="56"/>
        <v>416280917381.80347</v>
      </c>
      <c r="N253" s="96">
        <f t="shared" si="65"/>
        <v>0.54595512867956841</v>
      </c>
      <c r="O253" s="86">
        <f t="shared" si="66"/>
        <v>0.10867805009214809</v>
      </c>
      <c r="P253" s="86">
        <f t="shared" si="57"/>
        <v>0</v>
      </c>
      <c r="Q253" s="86">
        <f t="shared" si="58"/>
        <v>0.25602176896235984</v>
      </c>
      <c r="R253" s="86">
        <f t="shared" si="59"/>
        <v>8.9345052265923777E-2</v>
      </c>
      <c r="S253" s="97">
        <f t="shared" si="67"/>
        <v>2.3472626027730398E-2</v>
      </c>
      <c r="T253" s="97">
        <f t="shared" si="60"/>
        <v>5.7940427256046338E-3</v>
      </c>
      <c r="U253" s="97">
        <f t="shared" si="61"/>
        <v>0</v>
      </c>
      <c r="V253" s="97">
        <f t="shared" si="61"/>
        <v>1.1051042876793584E-3</v>
      </c>
      <c r="W253" s="97">
        <f t="shared" si="61"/>
        <v>5.9807328458098188E-3</v>
      </c>
      <c r="X253" s="86">
        <f t="shared" si="62"/>
        <v>3.6352505886824212E-2</v>
      </c>
      <c r="Y253" s="86">
        <f t="shared" si="63"/>
        <v>1.0363525058868241</v>
      </c>
      <c r="Z253" s="86">
        <f t="shared" si="68"/>
        <v>4.7667419100466377</v>
      </c>
      <c r="AA253" s="86">
        <f t="shared" si="64"/>
        <v>0.37179487179487181</v>
      </c>
      <c r="AB253" s="86">
        <f t="shared" si="69"/>
        <v>-2.7951807228915531</v>
      </c>
      <c r="AC253" s="86">
        <f>'1.a'!B242/'1.a'!B241 -1</f>
        <v>4.2993690863387668E-2</v>
      </c>
      <c r="AD253" s="86">
        <f>'1.a'!C242/'1.a'!C241 -1</f>
        <v>5.3313826671456344E-2</v>
      </c>
      <c r="AE253" s="86">
        <v>0</v>
      </c>
      <c r="AF253" s="96">
        <f>'1.a'!E242/'1.a'!E241 -1</f>
        <v>4.3164465746732272E-3</v>
      </c>
      <c r="AG253" s="86">
        <f>'1.a'!F242/'1.a'!F241 -1</f>
        <v>6.6939720713453221E-2</v>
      </c>
      <c r="AH253" s="68">
        <f>'1.a'!Q242/'1.a'!Q241 -1</f>
        <v>-0.62820512820512819</v>
      </c>
    </row>
    <row r="254" spans="1:34" x14ac:dyDescent="0.25">
      <c r="A254" s="78">
        <v>44197</v>
      </c>
      <c r="B254" s="1">
        <f>'1.a'!R243</f>
        <v>224239810851.24609</v>
      </c>
      <c r="C254" s="1">
        <f>'1.a'!S243</f>
        <v>47047769208.890625</v>
      </c>
      <c r="D254" s="1">
        <f>'1.a'!T243</f>
        <v>0</v>
      </c>
      <c r="E254" s="1">
        <f>'1.a'!U243</f>
        <v>99882246682.769531</v>
      </c>
      <c r="F254" s="1">
        <f>'1.a'!V243</f>
        <v>39462702835.02636</v>
      </c>
      <c r="G254" s="1">
        <f>'1.a'!W243</f>
        <v>410632529577.93262</v>
      </c>
      <c r="H254" s="84">
        <f>'1.a'!$B$1*'1.a'!B242</f>
        <v>237041908112.21487</v>
      </c>
      <c r="I254" s="84">
        <f>'1.a'!C$1*'1.a'!C242</f>
        <v>47652547812.789063</v>
      </c>
      <c r="J254" s="84">
        <f>'1.a'!D$1*'1.a'!D242</f>
        <v>0</v>
      </c>
      <c r="K254" s="84">
        <f>'1.a'!E$1*'1.a'!E242</f>
        <v>107037010680.04102</v>
      </c>
      <c r="L254" s="84">
        <f>'1.a'!F$1*'1.a'!F242</f>
        <v>39682305276.453125</v>
      </c>
      <c r="M254" s="86">
        <f t="shared" si="56"/>
        <v>431413771881.49805</v>
      </c>
      <c r="N254" s="96">
        <f t="shared" si="65"/>
        <v>0.54945373458621583</v>
      </c>
      <c r="O254" s="86">
        <f t="shared" si="66"/>
        <v>0.11045671445527798</v>
      </c>
      <c r="P254" s="86">
        <f t="shared" si="57"/>
        <v>0</v>
      </c>
      <c r="Q254" s="86">
        <f t="shared" si="58"/>
        <v>0.24810754235597801</v>
      </c>
      <c r="R254" s="86">
        <f t="shared" si="59"/>
        <v>9.1982008602528281E-2</v>
      </c>
      <c r="S254" s="97">
        <f t="shared" si="67"/>
        <v>-2.9674753323557096E-2</v>
      </c>
      <c r="T254" s="97">
        <f t="shared" si="60"/>
        <v>-1.4018527996008437E-3</v>
      </c>
      <c r="U254" s="97">
        <f t="shared" si="61"/>
        <v>0</v>
      </c>
      <c r="V254" s="97">
        <f t="shared" si="61"/>
        <v>-1.6584458966314074E-2</v>
      </c>
      <c r="W254" s="97">
        <f t="shared" si="61"/>
        <v>-5.0902974299830517E-4</v>
      </c>
      <c r="X254" s="86">
        <f t="shared" si="62"/>
        <v>-4.8170094832470318E-2</v>
      </c>
      <c r="Y254" s="86">
        <f t="shared" si="63"/>
        <v>0.95182990516752963</v>
      </c>
      <c r="Z254" s="86">
        <f t="shared" si="68"/>
        <v>4.53712750019778</v>
      </c>
      <c r="AA254" s="86">
        <f t="shared" si="64"/>
        <v>-6.4655172413792261E-3</v>
      </c>
      <c r="AB254" s="86">
        <f t="shared" si="69"/>
        <v>1.8072289156626186E-2</v>
      </c>
      <c r="AC254" s="86">
        <f>'1.a'!B243/'1.a'!B242 -1</f>
        <v>-5.4007737968884029E-2</v>
      </c>
      <c r="AD254" s="86">
        <f>'1.a'!C243/'1.a'!C242 -1</f>
        <v>-1.2691422214703207E-2</v>
      </c>
      <c r="AE254" s="86">
        <v>0</v>
      </c>
      <c r="AF254" s="96">
        <f>'1.a'!E243/'1.a'!E242 -1</f>
        <v>-6.6843832351211385E-2</v>
      </c>
      <c r="AG254" s="86">
        <f>'1.a'!F243/'1.a'!F242 -1</f>
        <v>-5.5340142135612558E-3</v>
      </c>
      <c r="AH254" s="68">
        <f>'1.a'!Q243/'1.a'!Q242 -1</f>
        <v>-1.0064655172413792</v>
      </c>
    </row>
    <row r="255" spans="1:34" x14ac:dyDescent="0.25">
      <c r="A255" s="78">
        <v>44228</v>
      </c>
      <c r="B255" s="1">
        <f>'1.a'!R244</f>
        <v>239580426865.21872</v>
      </c>
      <c r="C255" s="1">
        <f>'1.a'!S244</f>
        <v>50931365477.644531</v>
      </c>
      <c r="D255" s="1">
        <f>'1.a'!T244</f>
        <v>0</v>
      </c>
      <c r="E255" s="1">
        <f>'1.a'!U244</f>
        <v>107755473982.14551</v>
      </c>
      <c r="F255" s="1">
        <f>'1.a'!V244</f>
        <v>42619063408.813972</v>
      </c>
      <c r="G255" s="1">
        <f>'1.a'!W244</f>
        <v>440886329733.82275</v>
      </c>
      <c r="H255" s="84">
        <f>'1.a'!$B$1*'1.a'!B243</f>
        <v>224239810851.24609</v>
      </c>
      <c r="I255" s="84">
        <f>'1.a'!C$1*'1.a'!C243</f>
        <v>47047769208.890625</v>
      </c>
      <c r="J255" s="84">
        <f>'1.a'!D$1*'1.a'!D243</f>
        <v>0</v>
      </c>
      <c r="K255" s="84">
        <f>'1.a'!E$1*'1.a'!E243</f>
        <v>99882246682.769531</v>
      </c>
      <c r="L255" s="84">
        <f>'1.a'!F$1*'1.a'!F243</f>
        <v>39462702835.02636</v>
      </c>
      <c r="M255" s="86">
        <f t="shared" si="56"/>
        <v>410632529577.93262</v>
      </c>
      <c r="N255" s="96">
        <f t="shared" si="65"/>
        <v>0.54608389423441517</v>
      </c>
      <c r="O255" s="86">
        <f t="shared" si="66"/>
        <v>0.11457389714655225</v>
      </c>
      <c r="P255" s="86">
        <f t="shared" si="57"/>
        <v>0</v>
      </c>
      <c r="Q255" s="86">
        <f t="shared" si="58"/>
        <v>0.24323997610572448</v>
      </c>
      <c r="R255" s="86">
        <f t="shared" si="59"/>
        <v>9.6102232513308128E-2</v>
      </c>
      <c r="S255" s="97">
        <f t="shared" si="67"/>
        <v>3.7358501601761664E-2</v>
      </c>
      <c r="T255" s="97">
        <f t="shared" si="60"/>
        <v>9.4575952683184847E-3</v>
      </c>
      <c r="U255" s="97">
        <f t="shared" si="61"/>
        <v>0</v>
      </c>
      <c r="V255" s="97">
        <f t="shared" si="61"/>
        <v>1.9173413532211976E-2</v>
      </c>
      <c r="W255" s="97">
        <f t="shared" si="61"/>
        <v>7.6865819106729611E-3</v>
      </c>
      <c r="X255" s="86">
        <f t="shared" si="62"/>
        <v>7.3676092312965083E-2</v>
      </c>
      <c r="Y255" s="86">
        <f t="shared" si="63"/>
        <v>1.0736760923129651</v>
      </c>
      <c r="Z255" s="86">
        <f t="shared" si="68"/>
        <v>4.8714053247380447</v>
      </c>
      <c r="AA255" s="86">
        <f t="shared" si="64"/>
        <v>-92.666666666666671</v>
      </c>
      <c r="AB255" s="86">
        <f t="shared" si="69"/>
        <v>-1.6746987951806933</v>
      </c>
      <c r="AC255" s="86">
        <f>'1.a'!B244/'1.a'!B243 -1</f>
        <v>6.8411652488188812E-2</v>
      </c>
      <c r="AD255" s="86">
        <f>'1.a'!C244/'1.a'!C243 -1</f>
        <v>8.2545811077903819E-2</v>
      </c>
      <c r="AE255" s="86">
        <v>0</v>
      </c>
      <c r="AF255" s="96">
        <f>'1.a'!E244/'1.a'!E243 -1</f>
        <v>7.8825092154581666E-2</v>
      </c>
      <c r="AG255" s="86">
        <f>'1.a'!F244/'1.a'!F243 -1</f>
        <v>7.998338550156503E-2</v>
      </c>
      <c r="AH255" s="68">
        <f>'1.a'!Q244/'1.a'!Q243 -1</f>
        <v>-93.666666666666671</v>
      </c>
    </row>
    <row r="256" spans="1:34" x14ac:dyDescent="0.25">
      <c r="A256" s="78">
        <v>44256</v>
      </c>
      <c r="B256" s="1">
        <f>'1.a'!R245</f>
        <v>245897139789.35153</v>
      </c>
      <c r="C256" s="1">
        <f>'1.a'!S245</f>
        <v>53812237704.75</v>
      </c>
      <c r="D256" s="1">
        <f>'1.a'!T245</f>
        <v>0</v>
      </c>
      <c r="E256" s="1">
        <f>'1.a'!U245</f>
        <v>116370306141.51855</v>
      </c>
      <c r="F256" s="1">
        <f>'1.a'!V245</f>
        <v>42474700829.150871</v>
      </c>
      <c r="G256" s="1">
        <f>'1.a'!W245</f>
        <v>458554384464.771</v>
      </c>
      <c r="H256" s="84">
        <f>'1.a'!$B$1*'1.a'!B244</f>
        <v>239580426865.21872</v>
      </c>
      <c r="I256" s="84">
        <f>'1.a'!C$1*'1.a'!C244</f>
        <v>50931365477.644531</v>
      </c>
      <c r="J256" s="84">
        <f>'1.a'!D$1*'1.a'!D244</f>
        <v>0</v>
      </c>
      <c r="K256" s="84">
        <f>'1.a'!E$1*'1.a'!E244</f>
        <v>107755473982.14551</v>
      </c>
      <c r="L256" s="84">
        <f>'1.a'!F$1*'1.a'!F244</f>
        <v>42619063408.813972</v>
      </c>
      <c r="M256" s="86">
        <f t="shared" si="56"/>
        <v>440886329733.82275</v>
      </c>
      <c r="N256" s="96">
        <f t="shared" si="65"/>
        <v>0.54340634015543443</v>
      </c>
      <c r="O256" s="86">
        <f t="shared" si="66"/>
        <v>0.11552040070825836</v>
      </c>
      <c r="P256" s="86">
        <f t="shared" si="57"/>
        <v>0</v>
      </c>
      <c r="Q256" s="86">
        <f t="shared" si="58"/>
        <v>0.24440647558113437</v>
      </c>
      <c r="R256" s="86">
        <f t="shared" si="59"/>
        <v>9.6666783555172761E-2</v>
      </c>
      <c r="S256" s="97">
        <f t="shared" si="67"/>
        <v>1.4327305017477913E-2</v>
      </c>
      <c r="T256" s="97">
        <f t="shared" si="60"/>
        <v>6.5342743306301704E-3</v>
      </c>
      <c r="U256" s="97">
        <f t="shared" si="61"/>
        <v>0</v>
      </c>
      <c r="V256" s="97">
        <f t="shared" si="61"/>
        <v>1.9539803297085864E-2</v>
      </c>
      <c r="W256" s="97">
        <f t="shared" si="61"/>
        <v>-3.2743718715492836E-4</v>
      </c>
      <c r="X256" s="86">
        <f t="shared" si="62"/>
        <v>4.0073945458039016E-2</v>
      </c>
      <c r="Y256" s="86">
        <f t="shared" si="63"/>
        <v>1.040073945458039</v>
      </c>
      <c r="Z256" s="86">
        <f t="shared" si="68"/>
        <v>5.0666217560255982</v>
      </c>
      <c r="AA256" s="86">
        <f t="shared" si="64"/>
        <v>1.1079136690647482</v>
      </c>
      <c r="AB256" s="86">
        <f t="shared" si="69"/>
        <v>-1.8554216867469551</v>
      </c>
      <c r="AC256" s="86">
        <f>'1.a'!B245/'1.a'!B244 -1</f>
        <v>2.6365730317720937E-2</v>
      </c>
      <c r="AD256" s="86">
        <f>'1.a'!C245/'1.a'!C244 -1</f>
        <v>5.6563812889917076E-2</v>
      </c>
      <c r="AE256" s="86">
        <v>0</v>
      </c>
      <c r="AF256" s="96">
        <f>'1.a'!E245/'1.a'!E244 -1</f>
        <v>7.9947977035491169E-2</v>
      </c>
      <c r="AG256" s="86">
        <f>'1.a'!F245/'1.a'!F244 -1</f>
        <v>-3.38727715056375E-3</v>
      </c>
      <c r="AH256" s="68">
        <f>'1.a'!Q245/'1.a'!Q244 -1</f>
        <v>0.1079136690647482</v>
      </c>
    </row>
    <row r="257" spans="1:34" x14ac:dyDescent="0.25">
      <c r="A257" s="78">
        <v>44287</v>
      </c>
      <c r="B257" s="1">
        <f>'1.a'!R246</f>
        <v>255167701209.07031</v>
      </c>
      <c r="C257" s="1">
        <f>'1.a'!S246</f>
        <v>53973276216.207031</v>
      </c>
      <c r="D257" s="1">
        <f>'1.a'!T246</f>
        <v>0</v>
      </c>
      <c r="E257" s="1">
        <f>'1.a'!U246</f>
        <v>125361263751.57422</v>
      </c>
      <c r="F257" s="1">
        <f>'1.a'!V246</f>
        <v>44238040611.108887</v>
      </c>
      <c r="G257" s="1">
        <f>'1.a'!W246</f>
        <v>478740281787.96045</v>
      </c>
      <c r="H257" s="84">
        <f>'1.a'!$B$1*'1.a'!B245</f>
        <v>245897139789.35153</v>
      </c>
      <c r="I257" s="84">
        <f>'1.a'!C$1*'1.a'!C245</f>
        <v>53812237704.75</v>
      </c>
      <c r="J257" s="84">
        <f>'1.a'!D$1*'1.a'!D245</f>
        <v>0</v>
      </c>
      <c r="K257" s="84">
        <f>'1.a'!E$1*'1.a'!E245</f>
        <v>116370306141.51855</v>
      </c>
      <c r="L257" s="84">
        <f>'1.a'!F$1*'1.a'!F245</f>
        <v>42474700829.150871</v>
      </c>
      <c r="M257" s="86">
        <f t="shared" si="56"/>
        <v>458554384464.771</v>
      </c>
      <c r="N257" s="96">
        <f t="shared" si="65"/>
        <v>0.53624422341172251</v>
      </c>
      <c r="O257" s="86">
        <f t="shared" si="66"/>
        <v>0.11735192057439414</v>
      </c>
      <c r="P257" s="86">
        <f t="shared" si="57"/>
        <v>0</v>
      </c>
      <c r="Q257" s="86">
        <f t="shared" si="58"/>
        <v>0.25377645505962632</v>
      </c>
      <c r="R257" s="86">
        <f t="shared" si="59"/>
        <v>9.2627400954257019E-2</v>
      </c>
      <c r="S257" s="97">
        <f t="shared" si="67"/>
        <v>2.0216928970245161E-2</v>
      </c>
      <c r="T257" s="97">
        <f t="shared" si="60"/>
        <v>3.5118737692366712E-4</v>
      </c>
      <c r="U257" s="97">
        <f t="shared" si="61"/>
        <v>0</v>
      </c>
      <c r="V257" s="97">
        <f t="shared" si="61"/>
        <v>1.9607178373291515E-2</v>
      </c>
      <c r="W257" s="97">
        <f t="shared" si="61"/>
        <v>3.8454321705291444E-3</v>
      </c>
      <c r="X257" s="86">
        <f t="shared" si="62"/>
        <v>4.4020726890989487E-2</v>
      </c>
      <c r="Y257" s="86">
        <f t="shared" si="63"/>
        <v>1.0440207268909896</v>
      </c>
      <c r="Z257" s="86">
        <f t="shared" si="68"/>
        <v>5.289658128607547</v>
      </c>
      <c r="AA257" s="86">
        <f t="shared" si="64"/>
        <v>1.6006493506493504</v>
      </c>
      <c r="AB257" s="86">
        <f t="shared" si="69"/>
        <v>-2.9698795180722359</v>
      </c>
      <c r="AC257" s="86">
        <f>'1.a'!B246/'1.a'!B245 -1</f>
        <v>3.770097296642172E-2</v>
      </c>
      <c r="AD257" s="86">
        <f>'1.a'!C246/'1.a'!C245 -1</f>
        <v>2.9926001654232426E-3</v>
      </c>
      <c r="AE257" s="86">
        <v>0</v>
      </c>
      <c r="AF257" s="96">
        <f>'1.a'!E246/'1.a'!E245 -1</f>
        <v>7.7261613449067568E-2</v>
      </c>
      <c r="AG257" s="86">
        <f>'1.a'!F246/'1.a'!F245 -1</f>
        <v>4.1515060672253634E-2</v>
      </c>
      <c r="AH257" s="68">
        <f>'1.a'!Q246/'1.a'!Q245 -1</f>
        <v>0.60064935064935043</v>
      </c>
    </row>
    <row r="258" spans="1:34" x14ac:dyDescent="0.25">
      <c r="A258" s="78">
        <v>44317</v>
      </c>
      <c r="B258" s="1">
        <f>'1.a'!R247</f>
        <v>261769707381.23438</v>
      </c>
      <c r="C258" s="1">
        <f>'1.a'!S247</f>
        <v>57074849488.207031</v>
      </c>
      <c r="D258" s="1">
        <f>'1.a'!T247</f>
        <v>0</v>
      </c>
      <c r="E258" s="1">
        <f>'1.a'!U247</f>
        <v>133599207551.7627</v>
      </c>
      <c r="F258" s="1">
        <f>'1.a'!V247</f>
        <v>44636103418.466782</v>
      </c>
      <c r="G258" s="1">
        <f>'1.a'!W247</f>
        <v>497079867839.6709</v>
      </c>
      <c r="H258" s="84">
        <f>'1.a'!$B$1*'1.a'!B246</f>
        <v>255167701209.07031</v>
      </c>
      <c r="I258" s="84">
        <f>'1.a'!C$1*'1.a'!C246</f>
        <v>53973276216.207031</v>
      </c>
      <c r="J258" s="84">
        <f>'1.a'!D$1*'1.a'!D246</f>
        <v>0</v>
      </c>
      <c r="K258" s="84">
        <f>'1.a'!E$1*'1.a'!E246</f>
        <v>125361263751.57422</v>
      </c>
      <c r="L258" s="84">
        <f>'1.a'!F$1*'1.a'!F246</f>
        <v>44238040611.108887</v>
      </c>
      <c r="M258" s="86">
        <f>SUM(H258:L258)</f>
        <v>478740281787.96045</v>
      </c>
      <c r="N258" s="96">
        <f>H258/M258</f>
        <v>0.53299818485315387</v>
      </c>
      <c r="O258" s="86">
        <f>I258/$M258</f>
        <v>0.11274020229639338</v>
      </c>
      <c r="P258" s="86">
        <f>J258/$M258</f>
        <v>0</v>
      </c>
      <c r="Q258" s="86">
        <f>K258/$M258</f>
        <v>0.26185651912010643</v>
      </c>
      <c r="R258" s="86">
        <f>L258/$M258</f>
        <v>9.2405093730346305E-2</v>
      </c>
      <c r="S258" s="97">
        <f>N258*AC258</f>
        <v>1.3790371153869583E-2</v>
      </c>
      <c r="T258" s="97">
        <f t="shared" si="60"/>
        <v>6.4786135405537426E-3</v>
      </c>
      <c r="U258" s="97">
        <f t="shared" si="61"/>
        <v>0</v>
      </c>
      <c r="V258" s="97">
        <f t="shared" si="61"/>
        <v>1.7207542614592789E-2</v>
      </c>
      <c r="W258" s="97">
        <f t="shared" si="61"/>
        <v>8.3147966131289506E-4</v>
      </c>
      <c r="X258" s="96">
        <f>SUM(S258:W258)</f>
        <v>3.830800697032901E-2</v>
      </c>
      <c r="Y258" s="86">
        <f t="shared" si="63"/>
        <v>1.038308006970329</v>
      </c>
      <c r="Z258" s="86">
        <f>Z257*Y258</f>
        <v>5.4922943890689027</v>
      </c>
      <c r="AA258" s="86">
        <f t="shared" si="64"/>
        <v>5.8823529411764719E-2</v>
      </c>
      <c r="AB258" s="86">
        <f t="shared" si="69"/>
        <v>-0.17469879518071979</v>
      </c>
      <c r="AC258" s="86">
        <f>'1.a'!B247/'1.a'!B246 -1</f>
        <v>2.5873204723331211E-2</v>
      </c>
      <c r="AD258" s="86">
        <f>'1.a'!C247/'1.a'!C246 -1</f>
        <v>5.7464980624404971E-2</v>
      </c>
      <c r="AE258" s="86">
        <v>0</v>
      </c>
      <c r="AF258" s="96">
        <f>'1.a'!E247/'1.a'!E246 -1</f>
        <v>6.5713630779228982E-2</v>
      </c>
      <c r="AG258" s="86">
        <f>'1.a'!F247/'1.a'!F246 -1</f>
        <v>8.9982015898311118E-3</v>
      </c>
      <c r="AH258" s="68">
        <f>'1.a'!Q247/'1.a'!Q246 -1</f>
        <v>-0.94117647058823528</v>
      </c>
    </row>
    <row r="259" spans="1:34" x14ac:dyDescent="0.25">
      <c r="H259" s="84"/>
      <c r="I259" s="84"/>
      <c r="J259" s="93"/>
      <c r="K259" s="93"/>
      <c r="L259" s="93"/>
      <c r="M259" s="93"/>
      <c r="N259" s="86"/>
      <c r="O259" s="95"/>
      <c r="P259" s="92"/>
      <c r="Q259" s="92"/>
      <c r="R259" s="92"/>
      <c r="S259" s="92"/>
      <c r="T259" s="97"/>
      <c r="U259" s="90"/>
      <c r="V259" s="90"/>
      <c r="W259" s="90"/>
      <c r="X259" s="90"/>
      <c r="Y259" s="90"/>
      <c r="Z259" s="90"/>
      <c r="AA259" s="86"/>
      <c r="AB259" s="86"/>
      <c r="AC259" s="86"/>
      <c r="AD259" s="92"/>
      <c r="AH259" s="68"/>
    </row>
    <row r="260" spans="1:34" x14ac:dyDescent="0.25">
      <c r="H260" s="84"/>
      <c r="I260" s="84"/>
      <c r="J260" s="93"/>
      <c r="K260" s="93"/>
      <c r="L260" s="93"/>
      <c r="M260" s="93"/>
      <c r="N260" s="93"/>
      <c r="O260" s="95"/>
      <c r="P260" s="92"/>
      <c r="Q260" s="92"/>
      <c r="R260" s="92"/>
      <c r="S260" s="92"/>
      <c r="T260" s="92"/>
      <c r="U260" s="90"/>
      <c r="V260" s="90"/>
      <c r="W260" s="90"/>
      <c r="X260" s="90"/>
      <c r="Y260" s="90"/>
      <c r="Z260" s="90"/>
      <c r="AA260" s="90"/>
      <c r="AB260" s="92"/>
      <c r="AC260" s="86"/>
      <c r="AD260" s="92"/>
    </row>
    <row r="261" spans="1:34" x14ac:dyDescent="0.25">
      <c r="I261" s="84"/>
      <c r="J261" s="93"/>
      <c r="K261" s="93"/>
      <c r="L261" s="93"/>
      <c r="M261" s="93"/>
      <c r="N261" s="93"/>
      <c r="O261" s="95"/>
      <c r="P261" s="92"/>
      <c r="Q261" s="92"/>
      <c r="R261" s="92"/>
      <c r="S261" s="92"/>
      <c r="T261" s="92"/>
      <c r="U261" s="90"/>
      <c r="V261" s="90"/>
      <c r="W261" s="90"/>
      <c r="X261" s="90"/>
      <c r="Y261" s="90"/>
      <c r="Z261" s="90"/>
      <c r="AA261" s="90"/>
      <c r="AB261" s="92"/>
      <c r="AC261" s="91"/>
      <c r="AD261" s="92"/>
    </row>
    <row r="262" spans="1:34" x14ac:dyDescent="0.25">
      <c r="I262" s="94"/>
      <c r="J262" s="93"/>
      <c r="K262" s="93"/>
      <c r="L262" s="93"/>
      <c r="M262" s="93"/>
      <c r="N262" s="93"/>
      <c r="O262" s="95"/>
      <c r="P262" s="92"/>
      <c r="Q262" s="92"/>
      <c r="R262" s="92"/>
      <c r="S262" s="92"/>
      <c r="T262" s="92"/>
      <c r="U262" s="90"/>
      <c r="V262" s="90"/>
      <c r="W262" s="90"/>
      <c r="X262" s="90"/>
      <c r="Y262" s="90"/>
      <c r="Z262" s="90"/>
      <c r="AA262" s="90"/>
      <c r="AB262" s="92"/>
      <c r="AC262" s="91"/>
      <c r="AD262" s="92"/>
    </row>
    <row r="263" spans="1:34" x14ac:dyDescent="0.25">
      <c r="I263" s="94"/>
      <c r="J263" s="93"/>
      <c r="K263" s="93"/>
      <c r="L263" s="93"/>
      <c r="M263" s="93"/>
      <c r="N263" s="93"/>
      <c r="O263" s="95"/>
      <c r="P263" s="92"/>
      <c r="Q263" s="92"/>
      <c r="R263" s="92"/>
      <c r="S263" s="92"/>
      <c r="T263" s="92"/>
      <c r="U263" s="90"/>
      <c r="V263" s="90"/>
      <c r="W263" s="90"/>
      <c r="X263" s="90"/>
      <c r="Y263" s="90"/>
      <c r="Z263" s="90"/>
      <c r="AA263" s="90"/>
      <c r="AB263" s="92"/>
      <c r="AC263" s="91"/>
      <c r="AD263" s="92"/>
    </row>
    <row r="264" spans="1:34" x14ac:dyDescent="0.25">
      <c r="I264" s="94"/>
      <c r="J264" s="93"/>
      <c r="K264" s="93"/>
      <c r="L264" s="93"/>
      <c r="M264" s="93"/>
      <c r="N264" s="93"/>
      <c r="O264" s="95"/>
      <c r="P264" s="92"/>
      <c r="Q264" s="92"/>
      <c r="R264" s="92"/>
      <c r="S264" s="92"/>
      <c r="T264" s="92"/>
      <c r="U264" s="90"/>
      <c r="V264" s="90"/>
      <c r="W264" s="90"/>
      <c r="X264" s="90"/>
      <c r="Y264" s="90"/>
      <c r="Z264" s="90"/>
      <c r="AA264" s="90"/>
      <c r="AB264" s="92"/>
      <c r="AC264" s="91"/>
      <c r="AD264" s="92"/>
    </row>
    <row r="265" spans="1:34" x14ac:dyDescent="0.25">
      <c r="I265" s="94"/>
      <c r="J265" s="93"/>
      <c r="K265" s="93"/>
      <c r="L265" s="93"/>
      <c r="M265" s="93"/>
      <c r="N265" s="93"/>
      <c r="O265" s="95"/>
      <c r="P265" s="92"/>
      <c r="Q265" s="92"/>
      <c r="R265" s="92"/>
      <c r="S265" s="92"/>
      <c r="T265" s="92"/>
      <c r="U265" s="90"/>
      <c r="V265" s="90"/>
      <c r="W265" s="90"/>
      <c r="X265" s="90"/>
      <c r="Y265" s="90"/>
      <c r="Z265" s="90"/>
      <c r="AA265" s="90"/>
      <c r="AB265" s="92"/>
      <c r="AC265" s="91"/>
      <c r="AD265" s="92"/>
    </row>
    <row r="266" spans="1:34" x14ac:dyDescent="0.25">
      <c r="I266" s="94"/>
      <c r="J266" s="93"/>
      <c r="K266" s="93"/>
      <c r="L266" s="93"/>
      <c r="M266" s="93"/>
      <c r="N266" s="93"/>
      <c r="O266" s="95"/>
      <c r="P266" s="92"/>
      <c r="Q266" s="92"/>
      <c r="R266" s="92"/>
      <c r="S266" s="92"/>
      <c r="T266" s="92"/>
      <c r="U266" s="90"/>
      <c r="V266" s="90"/>
      <c r="W266" s="90"/>
      <c r="X266" s="90"/>
      <c r="Y266" s="90"/>
      <c r="Z266" s="90"/>
      <c r="AA266" s="90"/>
      <c r="AB266" s="92"/>
      <c r="AC266" s="91"/>
      <c r="AD266" s="92"/>
    </row>
    <row r="267" spans="1:34" x14ac:dyDescent="0.25">
      <c r="I267" s="94"/>
      <c r="J267" s="93"/>
      <c r="K267" s="93"/>
      <c r="L267" s="93"/>
      <c r="M267" s="93"/>
      <c r="N267" s="93"/>
      <c r="O267" s="95"/>
      <c r="P267" s="92"/>
      <c r="Q267" s="92"/>
      <c r="R267" s="92"/>
      <c r="S267" s="92"/>
      <c r="T267" s="92"/>
      <c r="U267" s="90"/>
      <c r="V267" s="90"/>
      <c r="W267" s="90"/>
      <c r="X267" s="90"/>
      <c r="Y267" s="90"/>
      <c r="Z267" s="90"/>
      <c r="AA267" s="90"/>
      <c r="AB267" s="92"/>
      <c r="AC267" s="91"/>
      <c r="AD267" s="92"/>
    </row>
    <row r="268" spans="1:34" x14ac:dyDescent="0.25">
      <c r="I268" s="94"/>
      <c r="J268" s="93"/>
      <c r="K268" s="93"/>
      <c r="L268" s="93"/>
      <c r="M268" s="93"/>
      <c r="N268" s="93"/>
      <c r="O268" s="95"/>
      <c r="P268" s="92"/>
      <c r="Q268" s="92"/>
      <c r="R268" s="92"/>
      <c r="S268" s="92"/>
      <c r="T268" s="92"/>
      <c r="U268" s="90"/>
      <c r="V268" s="90"/>
      <c r="W268" s="90"/>
      <c r="X268" s="90"/>
      <c r="Y268" s="90"/>
      <c r="Z268" s="90"/>
      <c r="AA268" s="90"/>
      <c r="AB268" s="92"/>
      <c r="AC268" s="91"/>
      <c r="AD268" s="92"/>
    </row>
    <row r="269" spans="1:34" x14ac:dyDescent="0.25">
      <c r="I269" s="94"/>
      <c r="J269" s="93"/>
      <c r="K269" s="93"/>
      <c r="L269" s="93"/>
      <c r="M269" s="93"/>
      <c r="N269" s="93"/>
      <c r="O269" s="95"/>
      <c r="P269" s="92"/>
      <c r="Q269" s="92"/>
      <c r="R269" s="92"/>
      <c r="S269" s="92"/>
      <c r="T269" s="92"/>
      <c r="U269" s="90"/>
      <c r="V269" s="90"/>
      <c r="W269" s="90"/>
      <c r="X269" s="90"/>
      <c r="Y269" s="90"/>
      <c r="Z269" s="90"/>
      <c r="AA269" s="90"/>
      <c r="AB269" s="92"/>
      <c r="AC269" s="91"/>
      <c r="AD269" s="92"/>
    </row>
    <row r="270" spans="1:34" x14ac:dyDescent="0.25">
      <c r="I270" s="94"/>
      <c r="J270" s="93"/>
      <c r="K270" s="93"/>
      <c r="L270" s="93"/>
      <c r="M270" s="93"/>
      <c r="N270" s="93"/>
      <c r="O270" s="95"/>
      <c r="P270" s="92"/>
      <c r="Q270" s="92"/>
      <c r="R270" s="92"/>
      <c r="S270" s="92"/>
      <c r="T270" s="92"/>
      <c r="U270" s="90"/>
      <c r="V270" s="90"/>
      <c r="W270" s="90"/>
      <c r="X270" s="90"/>
      <c r="Y270" s="90"/>
      <c r="Z270" s="90"/>
      <c r="AA270" s="90"/>
      <c r="AB270" s="92"/>
      <c r="AC270" s="91"/>
      <c r="AD270" s="92"/>
    </row>
    <row r="271" spans="1:34" x14ac:dyDescent="0.25">
      <c r="I271" s="94"/>
      <c r="J271" s="93"/>
      <c r="K271" s="93"/>
      <c r="L271" s="93"/>
      <c r="M271" s="93"/>
      <c r="N271" s="93"/>
      <c r="O271" s="95"/>
      <c r="P271" s="92"/>
      <c r="Q271" s="92"/>
      <c r="R271" s="92"/>
      <c r="S271" s="92"/>
      <c r="T271" s="92"/>
      <c r="U271" s="90"/>
      <c r="V271" s="90"/>
      <c r="W271" s="90"/>
      <c r="X271" s="90"/>
      <c r="Y271" s="90"/>
      <c r="Z271" s="90"/>
      <c r="AA271" s="90"/>
      <c r="AB271" s="92"/>
      <c r="AC271" s="91"/>
      <c r="AD271" s="92"/>
    </row>
    <row r="272" spans="1:34" x14ac:dyDescent="0.25">
      <c r="I272" s="94"/>
      <c r="J272" s="93"/>
      <c r="K272" s="93"/>
      <c r="L272" s="93"/>
      <c r="M272" s="93"/>
      <c r="N272" s="93"/>
      <c r="O272" s="95"/>
      <c r="P272" s="92"/>
      <c r="Q272" s="92"/>
      <c r="R272" s="92"/>
      <c r="S272" s="92"/>
      <c r="T272" s="92"/>
      <c r="U272" s="90"/>
      <c r="V272" s="90"/>
      <c r="W272" s="90"/>
      <c r="X272" s="90"/>
      <c r="Y272" s="90"/>
      <c r="Z272" s="90"/>
      <c r="AA272" s="90"/>
      <c r="AB272" s="92"/>
      <c r="AC272" s="91"/>
      <c r="AD272" s="92"/>
    </row>
    <row r="273" spans="9:30" x14ac:dyDescent="0.25">
      <c r="I273" s="94"/>
      <c r="J273" s="93"/>
      <c r="K273" s="93"/>
      <c r="L273" s="93"/>
      <c r="M273" s="93"/>
      <c r="N273" s="93"/>
      <c r="O273" s="95"/>
      <c r="P273" s="92"/>
      <c r="Q273" s="92"/>
      <c r="R273" s="92"/>
      <c r="S273" s="92"/>
      <c r="T273" s="92"/>
      <c r="U273" s="90"/>
      <c r="V273" s="90"/>
      <c r="W273" s="90"/>
      <c r="X273" s="90"/>
      <c r="Y273" s="90"/>
      <c r="Z273" s="90"/>
      <c r="AA273" s="90"/>
      <c r="AB273" s="92"/>
      <c r="AC273" s="91"/>
      <c r="AD273" s="92"/>
    </row>
    <row r="274" spans="9:30" x14ac:dyDescent="0.25">
      <c r="I274" s="94"/>
      <c r="J274" s="93"/>
      <c r="K274" s="93"/>
      <c r="L274" s="93"/>
      <c r="M274" s="93"/>
      <c r="N274" s="93"/>
      <c r="O274" s="95"/>
      <c r="P274" s="92"/>
      <c r="Q274" s="92"/>
      <c r="R274" s="92"/>
      <c r="S274" s="92"/>
      <c r="T274" s="92"/>
      <c r="U274" s="90"/>
      <c r="V274" s="90"/>
      <c r="W274" s="90"/>
      <c r="X274" s="90"/>
      <c r="Y274" s="90"/>
      <c r="Z274" s="90"/>
      <c r="AA274" s="90"/>
      <c r="AB274" s="92"/>
      <c r="AC274" s="91"/>
      <c r="AD274" s="92"/>
    </row>
    <row r="275" spans="9:30" x14ac:dyDescent="0.25">
      <c r="I275" s="94"/>
      <c r="J275" s="93"/>
      <c r="K275" s="93"/>
      <c r="L275" s="93"/>
      <c r="M275" s="93"/>
      <c r="N275" s="93"/>
      <c r="O275" s="95"/>
      <c r="P275" s="92"/>
      <c r="Q275" s="92"/>
      <c r="R275" s="92"/>
      <c r="S275" s="92"/>
      <c r="T275" s="92"/>
      <c r="U275" s="90"/>
      <c r="V275" s="90"/>
      <c r="W275" s="90"/>
      <c r="X275" s="90"/>
      <c r="Y275" s="90"/>
      <c r="Z275" s="90"/>
      <c r="AA275" s="90"/>
      <c r="AB275" s="92"/>
      <c r="AC275" s="91"/>
      <c r="AD275" s="92"/>
    </row>
    <row r="276" spans="9:30" x14ac:dyDescent="0.25">
      <c r="I276" s="94"/>
      <c r="J276" s="93"/>
      <c r="K276" s="93"/>
      <c r="L276" s="93"/>
      <c r="M276" s="93"/>
      <c r="N276" s="93"/>
      <c r="O276" s="95"/>
      <c r="P276" s="92"/>
      <c r="Q276" s="92"/>
      <c r="R276" s="92"/>
      <c r="S276" s="92"/>
      <c r="T276" s="92"/>
      <c r="U276" s="90"/>
      <c r="V276" s="90"/>
      <c r="W276" s="90"/>
      <c r="X276" s="90"/>
      <c r="Y276" s="90"/>
      <c r="Z276" s="90"/>
      <c r="AA276" s="90"/>
      <c r="AB276" s="92"/>
      <c r="AC276" s="91"/>
      <c r="AD276" s="92"/>
    </row>
    <row r="277" spans="9:30" x14ac:dyDescent="0.25">
      <c r="I277" s="94"/>
      <c r="J277" s="93"/>
      <c r="K277" s="93"/>
      <c r="L277" s="93"/>
      <c r="M277" s="93"/>
      <c r="N277" s="93"/>
      <c r="O277" s="95"/>
      <c r="P277" s="92"/>
      <c r="Q277" s="92"/>
      <c r="R277" s="92"/>
      <c r="S277" s="92"/>
      <c r="T277" s="92"/>
      <c r="U277" s="90"/>
      <c r="V277" s="90"/>
      <c r="W277" s="90"/>
      <c r="X277" s="90"/>
      <c r="Y277" s="90"/>
      <c r="Z277" s="90"/>
      <c r="AA277" s="90"/>
      <c r="AB277" s="92"/>
      <c r="AC277" s="91"/>
      <c r="AD277" s="92"/>
    </row>
    <row r="278" spans="9:30" x14ac:dyDescent="0.25">
      <c r="I278" s="94"/>
      <c r="J278" s="93"/>
      <c r="K278" s="93"/>
      <c r="L278" s="93"/>
      <c r="M278" s="93"/>
      <c r="N278" s="93"/>
      <c r="O278" s="95"/>
      <c r="P278" s="92"/>
      <c r="Q278" s="92"/>
      <c r="R278" s="92"/>
      <c r="S278" s="92"/>
      <c r="T278" s="92"/>
      <c r="U278" s="90"/>
      <c r="V278" s="90"/>
      <c r="W278" s="90"/>
      <c r="X278" s="90"/>
      <c r="Y278" s="90"/>
      <c r="Z278" s="90"/>
      <c r="AA278" s="90"/>
      <c r="AB278" s="92"/>
      <c r="AC278" s="91"/>
      <c r="AD278" s="92"/>
    </row>
    <row r="279" spans="9:30" x14ac:dyDescent="0.25">
      <c r="I279" s="94"/>
      <c r="J279" s="93"/>
      <c r="K279" s="93"/>
      <c r="L279" s="93"/>
      <c r="M279" s="93"/>
      <c r="N279" s="93"/>
      <c r="O279" s="95"/>
      <c r="P279" s="92"/>
      <c r="Q279" s="92"/>
      <c r="R279" s="92"/>
      <c r="S279" s="92"/>
      <c r="T279" s="92"/>
      <c r="U279" s="90"/>
      <c r="V279" s="90"/>
      <c r="W279" s="90"/>
      <c r="X279" s="90"/>
      <c r="Y279" s="90"/>
      <c r="Z279" s="90"/>
      <c r="AA279" s="90"/>
      <c r="AB279" s="92"/>
      <c r="AC279" s="91"/>
      <c r="AD279" s="92"/>
    </row>
    <row r="280" spans="9:30" x14ac:dyDescent="0.25">
      <c r="I280" s="94"/>
      <c r="J280" s="93"/>
      <c r="K280" s="93"/>
      <c r="L280" s="93"/>
      <c r="M280" s="93"/>
      <c r="N280" s="93"/>
      <c r="O280" s="95"/>
      <c r="P280" s="92"/>
      <c r="Q280" s="92"/>
      <c r="R280" s="92"/>
      <c r="S280" s="92"/>
      <c r="T280" s="92"/>
      <c r="U280" s="90"/>
      <c r="V280" s="90"/>
      <c r="W280" s="90"/>
      <c r="X280" s="90"/>
      <c r="Y280" s="90"/>
      <c r="Z280" s="90"/>
      <c r="AA280" s="90"/>
      <c r="AB280" s="92"/>
      <c r="AC280" s="91"/>
      <c r="AD280" s="92"/>
    </row>
    <row r="281" spans="9:30" x14ac:dyDescent="0.25">
      <c r="I281" s="94"/>
      <c r="J281" s="93"/>
      <c r="K281" s="93"/>
      <c r="L281" s="93"/>
      <c r="M281" s="93"/>
      <c r="N281" s="93"/>
      <c r="O281" s="95"/>
      <c r="P281" s="92"/>
      <c r="Q281" s="92"/>
      <c r="R281" s="92"/>
      <c r="S281" s="92"/>
      <c r="T281" s="92"/>
      <c r="U281" s="90"/>
      <c r="V281" s="90"/>
      <c r="W281" s="90"/>
      <c r="X281" s="90"/>
      <c r="Y281" s="90"/>
      <c r="Z281" s="90"/>
      <c r="AA281" s="90"/>
      <c r="AB281" s="92"/>
      <c r="AC281" s="91"/>
      <c r="AD281" s="92"/>
    </row>
    <row r="282" spans="9:30" x14ac:dyDescent="0.25">
      <c r="I282" s="94"/>
      <c r="J282" s="93"/>
      <c r="K282" s="93"/>
      <c r="L282" s="93"/>
      <c r="M282" s="93"/>
      <c r="N282" s="93"/>
      <c r="O282" s="95"/>
      <c r="P282" s="92"/>
      <c r="Q282" s="92"/>
      <c r="R282" s="92"/>
      <c r="S282" s="92"/>
      <c r="T282" s="92"/>
      <c r="U282" s="90"/>
      <c r="V282" s="90"/>
      <c r="W282" s="90"/>
      <c r="X282" s="90"/>
      <c r="Y282" s="90"/>
      <c r="Z282" s="90"/>
      <c r="AA282" s="90"/>
      <c r="AB282" s="92"/>
      <c r="AC282" s="91"/>
      <c r="AD282" s="92"/>
    </row>
    <row r="283" spans="9:30" x14ac:dyDescent="0.25">
      <c r="I283" s="94"/>
      <c r="J283" s="93"/>
      <c r="K283" s="93"/>
      <c r="L283" s="93"/>
      <c r="M283" s="93"/>
      <c r="N283" s="93"/>
      <c r="O283" s="95"/>
      <c r="P283" s="92"/>
      <c r="Q283" s="92"/>
      <c r="R283" s="92"/>
      <c r="S283" s="92"/>
      <c r="T283" s="92"/>
      <c r="U283" s="90"/>
      <c r="V283" s="90"/>
      <c r="W283" s="90"/>
      <c r="X283" s="90"/>
      <c r="Y283" s="90"/>
      <c r="Z283" s="90"/>
      <c r="AA283" s="90"/>
      <c r="AB283" s="92"/>
      <c r="AC283" s="91"/>
      <c r="AD283" s="92"/>
    </row>
    <row r="284" spans="9:30" x14ac:dyDescent="0.25">
      <c r="I284" s="94"/>
      <c r="J284" s="93"/>
      <c r="K284" s="93"/>
      <c r="L284" s="93"/>
      <c r="M284" s="93"/>
      <c r="N284" s="93"/>
      <c r="O284" s="95"/>
      <c r="P284" s="92"/>
      <c r="Q284" s="92"/>
      <c r="R284" s="92"/>
      <c r="S284" s="92"/>
      <c r="T284" s="92"/>
      <c r="U284" s="90"/>
      <c r="V284" s="90"/>
      <c r="W284" s="90"/>
      <c r="X284" s="90"/>
      <c r="Y284" s="90"/>
      <c r="Z284" s="90"/>
      <c r="AA284" s="90"/>
      <c r="AB284" s="92"/>
      <c r="AC284" s="91"/>
      <c r="AD284" s="92"/>
    </row>
    <row r="285" spans="9:30" x14ac:dyDescent="0.25">
      <c r="I285" s="94"/>
      <c r="J285" s="93"/>
      <c r="K285" s="93"/>
      <c r="L285" s="93"/>
      <c r="M285" s="93"/>
      <c r="N285" s="93"/>
      <c r="O285" s="95"/>
      <c r="P285" s="92"/>
      <c r="Q285" s="92"/>
      <c r="R285" s="92"/>
      <c r="S285" s="92"/>
      <c r="T285" s="92"/>
      <c r="U285" s="90"/>
      <c r="V285" s="90"/>
      <c r="W285" s="90"/>
      <c r="X285" s="90"/>
      <c r="Y285" s="90"/>
      <c r="Z285" s="90"/>
      <c r="AA285" s="90"/>
      <c r="AB285" s="92"/>
      <c r="AC285" s="91"/>
      <c r="AD285" s="92"/>
    </row>
    <row r="286" spans="9:30" x14ac:dyDescent="0.25">
      <c r="I286" s="94"/>
      <c r="J286" s="93"/>
      <c r="K286" s="93"/>
      <c r="L286" s="93"/>
      <c r="M286" s="93"/>
      <c r="N286" s="93"/>
      <c r="O286" s="95"/>
      <c r="P286" s="92"/>
      <c r="Q286" s="92"/>
      <c r="R286" s="92"/>
      <c r="S286" s="92"/>
      <c r="T286" s="92"/>
      <c r="U286" s="90"/>
      <c r="V286" s="90"/>
      <c r="W286" s="90"/>
      <c r="X286" s="90"/>
      <c r="Y286" s="90"/>
      <c r="Z286" s="90"/>
      <c r="AA286" s="90"/>
      <c r="AB286" s="92"/>
      <c r="AC286" s="91"/>
      <c r="AD286" s="92"/>
    </row>
    <row r="287" spans="9:30" x14ac:dyDescent="0.25">
      <c r="I287" s="94"/>
      <c r="J287" s="93"/>
      <c r="K287" s="93"/>
      <c r="L287" s="93"/>
      <c r="M287" s="93"/>
      <c r="N287" s="93"/>
      <c r="O287" s="95"/>
      <c r="P287" s="92"/>
      <c r="Q287" s="92"/>
      <c r="R287" s="92"/>
      <c r="S287" s="92"/>
      <c r="T287" s="92"/>
      <c r="U287" s="90"/>
      <c r="V287" s="90"/>
      <c r="W287" s="90"/>
      <c r="X287" s="90"/>
      <c r="Y287" s="90"/>
      <c r="Z287" s="90"/>
      <c r="AA287" s="90"/>
      <c r="AB287" s="92"/>
      <c r="AC287" s="91"/>
      <c r="AD287" s="92"/>
    </row>
    <row r="288" spans="9:30" x14ac:dyDescent="0.25">
      <c r="I288" s="94"/>
      <c r="J288" s="93"/>
      <c r="K288" s="93"/>
      <c r="L288" s="93"/>
      <c r="M288" s="93"/>
      <c r="N288" s="93"/>
      <c r="O288" s="95"/>
      <c r="P288" s="92"/>
      <c r="Q288" s="92"/>
      <c r="R288" s="92"/>
      <c r="S288" s="92"/>
      <c r="T288" s="92"/>
      <c r="U288" s="90"/>
      <c r="V288" s="90"/>
      <c r="W288" s="90"/>
      <c r="X288" s="90"/>
      <c r="Y288" s="90"/>
      <c r="Z288" s="90"/>
      <c r="AA288" s="90"/>
      <c r="AB288" s="92"/>
      <c r="AC288" s="91"/>
      <c r="AD288" s="92"/>
    </row>
    <row r="289" spans="9:30" x14ac:dyDescent="0.25">
      <c r="I289" s="94"/>
      <c r="J289" s="93"/>
      <c r="K289" s="93"/>
      <c r="L289" s="93"/>
      <c r="M289" s="93"/>
      <c r="N289" s="93"/>
      <c r="O289" s="95"/>
      <c r="P289" s="92"/>
      <c r="Q289" s="92"/>
      <c r="R289" s="92"/>
      <c r="S289" s="92"/>
      <c r="T289" s="92"/>
      <c r="U289" s="90"/>
      <c r="V289" s="90"/>
      <c r="W289" s="90"/>
      <c r="X289" s="90"/>
      <c r="Y289" s="90"/>
      <c r="Z289" s="90"/>
      <c r="AA289" s="90"/>
      <c r="AB289" s="92"/>
      <c r="AC289" s="91"/>
      <c r="AD289" s="92"/>
    </row>
    <row r="290" spans="9:30" x14ac:dyDescent="0.25">
      <c r="I290" s="94"/>
      <c r="J290" s="93"/>
      <c r="K290" s="93"/>
      <c r="L290" s="93"/>
      <c r="M290" s="93"/>
      <c r="N290" s="93"/>
      <c r="O290" s="95"/>
      <c r="P290" s="92"/>
      <c r="Q290" s="92"/>
      <c r="R290" s="92"/>
      <c r="S290" s="92"/>
      <c r="T290" s="92"/>
      <c r="U290" s="90"/>
      <c r="V290" s="90"/>
      <c r="W290" s="90"/>
      <c r="X290" s="90"/>
      <c r="Y290" s="90"/>
      <c r="Z290" s="90"/>
      <c r="AA290" s="90"/>
      <c r="AB290" s="92"/>
      <c r="AC290" s="91"/>
      <c r="AD290" s="92"/>
    </row>
    <row r="291" spans="9:30" x14ac:dyDescent="0.25">
      <c r="I291" s="94"/>
      <c r="J291" s="93"/>
      <c r="K291" s="93"/>
      <c r="L291" s="93"/>
      <c r="M291" s="93"/>
      <c r="N291" s="93"/>
      <c r="O291" s="95"/>
      <c r="P291" s="92"/>
      <c r="Q291" s="92"/>
      <c r="R291" s="92"/>
      <c r="S291" s="92"/>
      <c r="T291" s="92"/>
      <c r="U291" s="90"/>
      <c r="V291" s="90"/>
      <c r="W291" s="90"/>
      <c r="X291" s="90"/>
      <c r="Y291" s="90"/>
      <c r="Z291" s="90"/>
      <c r="AA291" s="90"/>
      <c r="AB291" s="92"/>
      <c r="AC291" s="91"/>
      <c r="AD291" s="92"/>
    </row>
    <row r="292" spans="9:30" x14ac:dyDescent="0.25">
      <c r="I292" s="94"/>
      <c r="J292" s="93"/>
      <c r="K292" s="93"/>
      <c r="L292" s="93"/>
      <c r="M292" s="93"/>
      <c r="N292" s="93"/>
      <c r="O292" s="95"/>
      <c r="P292" s="92"/>
      <c r="Q292" s="92"/>
      <c r="R292" s="92"/>
      <c r="S292" s="92"/>
      <c r="T292" s="92"/>
      <c r="U292" s="90"/>
      <c r="V292" s="90"/>
      <c r="W292" s="90"/>
      <c r="X292" s="90"/>
      <c r="Y292" s="90"/>
      <c r="Z292" s="90"/>
      <c r="AA292" s="90"/>
      <c r="AB292" s="92"/>
      <c r="AC292" s="91"/>
      <c r="AD292" s="92"/>
    </row>
    <row r="293" spans="9:30" x14ac:dyDescent="0.25">
      <c r="I293" s="94"/>
      <c r="J293" s="93"/>
      <c r="K293" s="93"/>
      <c r="L293" s="93"/>
      <c r="M293" s="93"/>
      <c r="N293" s="93"/>
      <c r="O293" s="95"/>
      <c r="P293" s="92"/>
      <c r="Q293" s="92"/>
      <c r="R293" s="92"/>
      <c r="S293" s="92"/>
      <c r="T293" s="92"/>
      <c r="U293" s="90"/>
      <c r="V293" s="90"/>
      <c r="W293" s="90"/>
      <c r="X293" s="90"/>
      <c r="Y293" s="90"/>
      <c r="Z293" s="90"/>
      <c r="AA293" s="90"/>
      <c r="AB293" s="92"/>
      <c r="AC293" s="91"/>
      <c r="AD293" s="92"/>
    </row>
    <row r="294" spans="9:30" x14ac:dyDescent="0.25">
      <c r="I294" s="94"/>
      <c r="J294" s="93"/>
      <c r="K294" s="93"/>
      <c r="L294" s="93"/>
      <c r="M294" s="93"/>
      <c r="N294" s="93"/>
      <c r="O294" s="95"/>
      <c r="P294" s="92"/>
      <c r="Q294" s="92"/>
      <c r="R294" s="92"/>
      <c r="S294" s="92"/>
      <c r="T294" s="92"/>
      <c r="U294" s="90"/>
      <c r="V294" s="90"/>
      <c r="W294" s="90"/>
      <c r="X294" s="90"/>
      <c r="Y294" s="90"/>
      <c r="Z294" s="90"/>
      <c r="AA294" s="90"/>
      <c r="AB294" s="92"/>
      <c r="AC294" s="91"/>
      <c r="AD294" s="92"/>
    </row>
    <row r="295" spans="9:30" x14ac:dyDescent="0.25">
      <c r="I295" s="94"/>
      <c r="J295" s="93"/>
      <c r="K295" s="93"/>
      <c r="L295" s="93"/>
      <c r="M295" s="93"/>
      <c r="N295" s="93"/>
      <c r="O295" s="95"/>
      <c r="P295" s="92"/>
      <c r="Q295" s="92"/>
      <c r="R295" s="92"/>
      <c r="S295" s="92"/>
      <c r="T295" s="92"/>
      <c r="U295" s="90"/>
      <c r="V295" s="90"/>
      <c r="W295" s="90"/>
      <c r="X295" s="90"/>
      <c r="Y295" s="90"/>
      <c r="Z295" s="90"/>
      <c r="AA295" s="90"/>
      <c r="AB295" s="92"/>
      <c r="AC295" s="91"/>
      <c r="AD295" s="92"/>
    </row>
    <row r="296" spans="9:30" x14ac:dyDescent="0.25">
      <c r="I296" s="94"/>
      <c r="J296" s="93"/>
      <c r="K296" s="93"/>
      <c r="L296" s="93"/>
      <c r="M296" s="93"/>
      <c r="N296" s="93"/>
      <c r="O296" s="95"/>
      <c r="P296" s="92"/>
      <c r="Q296" s="92"/>
      <c r="R296" s="92"/>
      <c r="S296" s="92"/>
      <c r="T296" s="92"/>
      <c r="U296" s="90"/>
      <c r="V296" s="90"/>
      <c r="W296" s="90"/>
      <c r="X296" s="90"/>
      <c r="Y296" s="90"/>
      <c r="Z296" s="90"/>
      <c r="AA296" s="90"/>
      <c r="AB296" s="92"/>
      <c r="AC296" s="91"/>
      <c r="AD296" s="92"/>
    </row>
    <row r="297" spans="9:30" x14ac:dyDescent="0.25">
      <c r="I297" s="94"/>
      <c r="J297" s="93"/>
      <c r="K297" s="93"/>
      <c r="L297" s="93"/>
      <c r="M297" s="93"/>
      <c r="N297" s="93"/>
      <c r="O297" s="95"/>
      <c r="P297" s="92"/>
      <c r="Q297" s="92"/>
      <c r="R297" s="92"/>
      <c r="S297" s="92"/>
      <c r="T297" s="92"/>
      <c r="U297" s="90"/>
      <c r="V297" s="90"/>
      <c r="W297" s="90"/>
      <c r="X297" s="90"/>
      <c r="Y297" s="90"/>
      <c r="Z297" s="90"/>
      <c r="AA297" s="90"/>
      <c r="AB297" s="92"/>
      <c r="AC297" s="91"/>
      <c r="AD297" s="92"/>
    </row>
    <row r="298" spans="9:30" x14ac:dyDescent="0.25">
      <c r="I298" s="94"/>
      <c r="J298" s="93"/>
      <c r="K298" s="93"/>
      <c r="L298" s="93"/>
      <c r="M298" s="93"/>
      <c r="N298" s="93"/>
      <c r="O298" s="95"/>
      <c r="P298" s="92"/>
      <c r="Q298" s="92"/>
      <c r="R298" s="92"/>
      <c r="S298" s="92"/>
      <c r="T298" s="92"/>
      <c r="U298" s="90"/>
      <c r="V298" s="90"/>
      <c r="W298" s="90"/>
      <c r="X298" s="90"/>
      <c r="Y298" s="90"/>
      <c r="Z298" s="90"/>
      <c r="AA298" s="90"/>
      <c r="AB298" s="92"/>
      <c r="AC298" s="91"/>
      <c r="AD298" s="92"/>
    </row>
    <row r="299" spans="9:30" x14ac:dyDescent="0.25">
      <c r="I299" s="94"/>
      <c r="J299" s="93"/>
      <c r="K299" s="93"/>
      <c r="L299" s="93"/>
      <c r="M299" s="93"/>
      <c r="N299" s="93"/>
      <c r="O299" s="95"/>
      <c r="P299" s="92"/>
      <c r="Q299" s="92"/>
      <c r="R299" s="92"/>
      <c r="S299" s="92"/>
      <c r="T299" s="92"/>
      <c r="U299" s="90"/>
      <c r="V299" s="90"/>
      <c r="W299" s="90"/>
      <c r="X299" s="90"/>
      <c r="Y299" s="90"/>
      <c r="Z299" s="90"/>
      <c r="AA299" s="90"/>
      <c r="AB299" s="92"/>
      <c r="AC299" s="91"/>
      <c r="AD299" s="92"/>
    </row>
    <row r="300" spans="9:30" x14ac:dyDescent="0.25">
      <c r="I300" s="94"/>
      <c r="J300" s="93"/>
      <c r="K300" s="93"/>
      <c r="L300" s="93"/>
      <c r="M300" s="93"/>
      <c r="N300" s="93"/>
      <c r="O300" s="95"/>
      <c r="P300" s="92"/>
      <c r="Q300" s="92"/>
      <c r="R300" s="92"/>
      <c r="S300" s="92"/>
      <c r="T300" s="92"/>
      <c r="U300" s="90"/>
      <c r="V300" s="90"/>
      <c r="W300" s="90"/>
      <c r="X300" s="90"/>
      <c r="Y300" s="90"/>
      <c r="Z300" s="90"/>
      <c r="AA300" s="90"/>
      <c r="AB300" s="92"/>
      <c r="AC300" s="91"/>
      <c r="AD300" s="92"/>
    </row>
    <row r="301" spans="9:30" x14ac:dyDescent="0.25">
      <c r="I301" s="94"/>
      <c r="J301" s="93"/>
      <c r="K301" s="93"/>
      <c r="L301" s="93"/>
      <c r="M301" s="93"/>
      <c r="N301" s="93"/>
      <c r="O301" s="95"/>
      <c r="P301" s="92"/>
      <c r="Q301" s="92"/>
      <c r="R301" s="92"/>
      <c r="S301" s="92"/>
      <c r="T301" s="92"/>
      <c r="U301" s="90"/>
      <c r="V301" s="90"/>
      <c r="W301" s="90"/>
      <c r="X301" s="90"/>
      <c r="Y301" s="90"/>
      <c r="Z301" s="90"/>
      <c r="AA301" s="90"/>
      <c r="AB301" s="92"/>
      <c r="AC301" s="91"/>
      <c r="AD301" s="92"/>
    </row>
    <row r="302" spans="9:30" x14ac:dyDescent="0.25">
      <c r="I302" s="94"/>
      <c r="J302" s="93"/>
      <c r="K302" s="93"/>
      <c r="L302" s="93"/>
      <c r="M302" s="93"/>
      <c r="N302" s="93"/>
      <c r="O302" s="95"/>
      <c r="P302" s="92"/>
      <c r="Q302" s="92"/>
      <c r="R302" s="92"/>
      <c r="S302" s="92"/>
      <c r="T302" s="92"/>
      <c r="U302" s="90"/>
      <c r="V302" s="90"/>
      <c r="W302" s="90"/>
      <c r="X302" s="90"/>
      <c r="Y302" s="90"/>
      <c r="Z302" s="90"/>
      <c r="AA302" s="90"/>
      <c r="AB302" s="92"/>
      <c r="AC302" s="91"/>
      <c r="AD302" s="92"/>
    </row>
    <row r="303" spans="9:30" x14ac:dyDescent="0.25">
      <c r="I303" s="94"/>
      <c r="J303" s="93"/>
      <c r="K303" s="93"/>
      <c r="L303" s="93"/>
      <c r="M303" s="93"/>
      <c r="N303" s="93"/>
      <c r="O303" s="95"/>
      <c r="P303" s="92"/>
      <c r="Q303" s="92"/>
      <c r="R303" s="92"/>
      <c r="S303" s="92"/>
      <c r="T303" s="92"/>
      <c r="U303" s="90"/>
      <c r="V303" s="90"/>
      <c r="W303" s="90"/>
      <c r="X303" s="90"/>
      <c r="Y303" s="90"/>
      <c r="Z303" s="90"/>
      <c r="AA303" s="90"/>
      <c r="AB303" s="92"/>
      <c r="AC303" s="91"/>
      <c r="AD303" s="92"/>
    </row>
    <row r="304" spans="9:30" x14ac:dyDescent="0.25">
      <c r="I304" s="94"/>
      <c r="J304" s="93"/>
      <c r="K304" s="93"/>
      <c r="L304" s="93"/>
      <c r="M304" s="93"/>
      <c r="N304" s="93"/>
      <c r="O304" s="95"/>
      <c r="P304" s="92"/>
      <c r="Q304" s="92"/>
      <c r="R304" s="92"/>
      <c r="S304" s="92"/>
      <c r="T304" s="92"/>
      <c r="U304" s="90"/>
      <c r="V304" s="90"/>
      <c r="W304" s="90"/>
      <c r="X304" s="90"/>
      <c r="Y304" s="90"/>
      <c r="Z304" s="90"/>
      <c r="AA304" s="90"/>
      <c r="AB304" s="92"/>
      <c r="AC304" s="91"/>
      <c r="AD304" s="92"/>
    </row>
    <row r="305" spans="9:30" x14ac:dyDescent="0.25">
      <c r="I305" s="94"/>
      <c r="J305" s="93"/>
      <c r="K305" s="93"/>
      <c r="L305" s="93"/>
      <c r="M305" s="93"/>
      <c r="N305" s="93"/>
      <c r="O305" s="95"/>
      <c r="P305" s="92"/>
      <c r="Q305" s="92"/>
      <c r="R305" s="92"/>
      <c r="S305" s="92"/>
      <c r="T305" s="92"/>
      <c r="U305" s="90"/>
      <c r="V305" s="90"/>
      <c r="W305" s="90"/>
      <c r="X305" s="90"/>
      <c r="Y305" s="90"/>
      <c r="Z305" s="90"/>
      <c r="AA305" s="90"/>
      <c r="AB305" s="92"/>
      <c r="AC305" s="91"/>
      <c r="AD305" s="92"/>
    </row>
    <row r="306" spans="9:30" x14ac:dyDescent="0.25">
      <c r="I306" s="94"/>
      <c r="J306" s="93"/>
      <c r="K306" s="93"/>
      <c r="L306" s="93"/>
      <c r="M306" s="93"/>
      <c r="N306" s="93"/>
      <c r="O306" s="95"/>
      <c r="P306" s="92"/>
      <c r="Q306" s="92"/>
      <c r="R306" s="92"/>
      <c r="S306" s="92"/>
      <c r="T306" s="92"/>
      <c r="U306" s="90"/>
      <c r="V306" s="90"/>
      <c r="W306" s="90"/>
      <c r="X306" s="90"/>
      <c r="Y306" s="90"/>
      <c r="Z306" s="90"/>
      <c r="AA306" s="90"/>
      <c r="AB306" s="92"/>
      <c r="AC306" s="91"/>
      <c r="AD306" s="92"/>
    </row>
    <row r="307" spans="9:30" x14ac:dyDescent="0.25">
      <c r="I307" s="94"/>
      <c r="J307" s="93"/>
      <c r="K307" s="93"/>
      <c r="L307" s="93"/>
      <c r="M307" s="93"/>
      <c r="N307" s="93"/>
      <c r="O307" s="95"/>
      <c r="P307" s="92"/>
      <c r="Q307" s="92"/>
      <c r="R307" s="92"/>
      <c r="S307" s="92"/>
      <c r="T307" s="92"/>
      <c r="U307" s="90"/>
      <c r="V307" s="90"/>
      <c r="W307" s="90"/>
      <c r="X307" s="90"/>
      <c r="Y307" s="90"/>
      <c r="Z307" s="90"/>
      <c r="AA307" s="90"/>
      <c r="AB307" s="92"/>
      <c r="AC307" s="91"/>
      <c r="AD307" s="92"/>
    </row>
    <row r="308" spans="9:30" x14ac:dyDescent="0.25">
      <c r="I308" s="94"/>
      <c r="J308" s="93"/>
      <c r="K308" s="93"/>
      <c r="L308" s="93"/>
      <c r="M308" s="93"/>
      <c r="N308" s="93"/>
      <c r="O308" s="95"/>
      <c r="P308" s="92"/>
      <c r="Q308" s="92"/>
      <c r="R308" s="92"/>
      <c r="S308" s="92"/>
      <c r="T308" s="92"/>
      <c r="U308" s="90"/>
      <c r="V308" s="90"/>
      <c r="W308" s="90"/>
      <c r="X308" s="90"/>
      <c r="Y308" s="90"/>
      <c r="Z308" s="90"/>
      <c r="AA308" s="90"/>
      <c r="AB308" s="92"/>
      <c r="AC308" s="91"/>
      <c r="AD308" s="92"/>
    </row>
    <row r="309" spans="9:30" x14ac:dyDescent="0.25">
      <c r="I309" s="94"/>
      <c r="J309" s="93"/>
      <c r="K309" s="93"/>
      <c r="L309" s="93"/>
      <c r="M309" s="93"/>
      <c r="N309" s="93"/>
      <c r="O309" s="95"/>
      <c r="P309" s="92"/>
      <c r="Q309" s="92"/>
      <c r="R309" s="92"/>
      <c r="S309" s="92"/>
      <c r="T309" s="92"/>
      <c r="U309" s="90"/>
      <c r="V309" s="90"/>
      <c r="W309" s="90"/>
      <c r="X309" s="90"/>
      <c r="Y309" s="90"/>
      <c r="Z309" s="90"/>
      <c r="AA309" s="90"/>
      <c r="AB309" s="92"/>
      <c r="AC309" s="91"/>
      <c r="AD309" s="92"/>
    </row>
    <row r="310" spans="9:30" x14ac:dyDescent="0.25">
      <c r="I310" s="94"/>
      <c r="J310" s="93"/>
      <c r="K310" s="93"/>
      <c r="L310" s="93"/>
      <c r="M310" s="93"/>
      <c r="N310" s="93"/>
      <c r="O310" s="95"/>
      <c r="P310" s="92"/>
      <c r="Q310" s="92"/>
      <c r="R310" s="92"/>
      <c r="S310" s="92"/>
      <c r="T310" s="92"/>
      <c r="U310" s="90"/>
      <c r="V310" s="90"/>
      <c r="W310" s="90"/>
      <c r="X310" s="90"/>
      <c r="Y310" s="90"/>
      <c r="Z310" s="90"/>
      <c r="AA310" s="90"/>
      <c r="AB310" s="92"/>
      <c r="AC310" s="91"/>
      <c r="AD310" s="92"/>
    </row>
    <row r="311" spans="9:30" x14ac:dyDescent="0.25">
      <c r="I311" s="94"/>
      <c r="J311" s="93"/>
      <c r="K311" s="93"/>
      <c r="L311" s="93"/>
      <c r="M311" s="93"/>
      <c r="N311" s="93"/>
      <c r="O311" s="95"/>
      <c r="P311" s="92"/>
      <c r="Q311" s="92"/>
      <c r="R311" s="92"/>
      <c r="S311" s="92"/>
      <c r="T311" s="92"/>
      <c r="U311" s="90"/>
      <c r="V311" s="90"/>
      <c r="W311" s="90"/>
      <c r="X311" s="90"/>
      <c r="Y311" s="90"/>
      <c r="Z311" s="90"/>
      <c r="AA311" s="90"/>
      <c r="AB311" s="92"/>
      <c r="AC311" s="91"/>
      <c r="AD311" s="92"/>
    </row>
    <row r="312" spans="9:30" x14ac:dyDescent="0.25">
      <c r="I312" s="94"/>
      <c r="J312" s="93"/>
      <c r="K312" s="93"/>
      <c r="L312" s="93"/>
      <c r="M312" s="93"/>
      <c r="N312" s="93"/>
      <c r="O312" s="95"/>
      <c r="P312" s="92"/>
      <c r="Q312" s="92"/>
      <c r="R312" s="92"/>
      <c r="S312" s="92"/>
      <c r="T312" s="92"/>
      <c r="U312" s="90"/>
      <c r="V312" s="90"/>
      <c r="W312" s="90"/>
      <c r="X312" s="90"/>
      <c r="Y312" s="90"/>
      <c r="Z312" s="90"/>
      <c r="AA312" s="90"/>
      <c r="AB312" s="92"/>
      <c r="AC312" s="91"/>
      <c r="AD312" s="92"/>
    </row>
    <row r="313" spans="9:30" x14ac:dyDescent="0.25">
      <c r="I313" s="94"/>
      <c r="J313" s="93"/>
      <c r="K313" s="93"/>
      <c r="L313" s="93"/>
      <c r="M313" s="93"/>
      <c r="N313" s="93"/>
      <c r="O313" s="95"/>
      <c r="P313" s="92"/>
      <c r="Q313" s="92"/>
      <c r="R313" s="92"/>
      <c r="S313" s="92"/>
      <c r="T313" s="92"/>
      <c r="U313" s="90"/>
      <c r="V313" s="90"/>
      <c r="W313" s="90"/>
      <c r="X313" s="90"/>
      <c r="Y313" s="90"/>
      <c r="Z313" s="90"/>
      <c r="AA313" s="90"/>
      <c r="AB313" s="92"/>
      <c r="AC313" s="91"/>
      <c r="AD313" s="92"/>
    </row>
    <row r="314" spans="9:30" x14ac:dyDescent="0.25">
      <c r="I314" s="94"/>
      <c r="J314" s="93"/>
      <c r="K314" s="93"/>
      <c r="L314" s="93"/>
      <c r="M314" s="93"/>
      <c r="N314" s="93"/>
      <c r="O314" s="95"/>
      <c r="P314" s="92"/>
      <c r="Q314" s="92"/>
      <c r="R314" s="92"/>
      <c r="S314" s="92"/>
      <c r="T314" s="92"/>
      <c r="U314" s="90"/>
      <c r="V314" s="90"/>
      <c r="W314" s="90"/>
      <c r="X314" s="90"/>
      <c r="Y314" s="90"/>
      <c r="Z314" s="90"/>
      <c r="AA314" s="90"/>
      <c r="AB314" s="92"/>
      <c r="AC314" s="91"/>
      <c r="AD314" s="92"/>
    </row>
    <row r="315" spans="9:30" x14ac:dyDescent="0.25">
      <c r="I315" s="94"/>
      <c r="J315" s="93"/>
      <c r="K315" s="93"/>
      <c r="L315" s="93"/>
      <c r="M315" s="93"/>
      <c r="N315" s="93"/>
      <c r="O315" s="95"/>
      <c r="P315" s="92"/>
      <c r="Q315" s="92"/>
      <c r="R315" s="92"/>
      <c r="S315" s="92"/>
      <c r="T315" s="92"/>
      <c r="U315" s="90"/>
      <c r="V315" s="90"/>
      <c r="W315" s="90"/>
      <c r="X315" s="90"/>
      <c r="Y315" s="90"/>
      <c r="Z315" s="90"/>
      <c r="AA315" s="90"/>
      <c r="AB315" s="92"/>
      <c r="AC315" s="91"/>
      <c r="AD315" s="92"/>
    </row>
    <row r="316" spans="9:30" x14ac:dyDescent="0.25">
      <c r="I316" s="94"/>
      <c r="J316" s="93"/>
      <c r="K316" s="93"/>
      <c r="L316" s="93"/>
      <c r="M316" s="93"/>
      <c r="N316" s="93"/>
      <c r="O316" s="95"/>
      <c r="P316" s="92"/>
      <c r="Q316" s="92"/>
      <c r="R316" s="92"/>
      <c r="S316" s="92"/>
      <c r="T316" s="92"/>
      <c r="U316" s="90"/>
      <c r="V316" s="90"/>
      <c r="W316" s="90"/>
      <c r="X316" s="90"/>
      <c r="Y316" s="90"/>
      <c r="Z316" s="90"/>
      <c r="AA316" s="90"/>
      <c r="AB316" s="92"/>
      <c r="AC316" s="91"/>
      <c r="AD316" s="92"/>
    </row>
    <row r="317" spans="9:30" x14ac:dyDescent="0.25">
      <c r="I317" s="94"/>
      <c r="J317" s="93"/>
      <c r="K317" s="93"/>
      <c r="L317" s="93"/>
      <c r="M317" s="93"/>
      <c r="N317" s="93"/>
      <c r="O317" s="95"/>
      <c r="P317" s="92"/>
      <c r="Q317" s="92"/>
      <c r="R317" s="92"/>
      <c r="S317" s="92"/>
      <c r="T317" s="92"/>
      <c r="U317" s="90"/>
      <c r="V317" s="90"/>
      <c r="W317" s="90"/>
      <c r="X317" s="90"/>
      <c r="Y317" s="90"/>
      <c r="Z317" s="90"/>
      <c r="AA317" s="90"/>
      <c r="AB317" s="92"/>
      <c r="AC317" s="91"/>
      <c r="AD317" s="92"/>
    </row>
    <row r="318" spans="9:30" x14ac:dyDescent="0.25">
      <c r="I318" s="94"/>
      <c r="J318" s="93"/>
      <c r="K318" s="93"/>
      <c r="L318" s="93"/>
      <c r="M318" s="93"/>
      <c r="N318" s="93"/>
      <c r="O318" s="95"/>
      <c r="P318" s="92"/>
      <c r="Q318" s="92"/>
      <c r="R318" s="92"/>
      <c r="S318" s="92"/>
      <c r="T318" s="92"/>
      <c r="U318" s="90"/>
      <c r="V318" s="90"/>
      <c r="W318" s="90"/>
      <c r="X318" s="90"/>
      <c r="Y318" s="90"/>
      <c r="Z318" s="90"/>
      <c r="AA318" s="90"/>
      <c r="AB318" s="92"/>
      <c r="AC318" s="91"/>
      <c r="AD318" s="92"/>
    </row>
    <row r="319" spans="9:30" x14ac:dyDescent="0.25">
      <c r="I319" s="94"/>
      <c r="J319" s="93"/>
      <c r="K319" s="93"/>
      <c r="L319" s="93"/>
      <c r="M319" s="93"/>
      <c r="N319" s="93"/>
      <c r="O319" s="95"/>
      <c r="P319" s="92"/>
      <c r="Q319" s="92"/>
      <c r="R319" s="92"/>
      <c r="S319" s="92"/>
      <c r="T319" s="92"/>
      <c r="U319" s="90"/>
      <c r="V319" s="90"/>
      <c r="W319" s="90"/>
      <c r="X319" s="90"/>
      <c r="Y319" s="90"/>
      <c r="Z319" s="90"/>
      <c r="AA319" s="90"/>
      <c r="AB319" s="92"/>
      <c r="AC319" s="91"/>
      <c r="AD319" s="92"/>
    </row>
    <row r="320" spans="9:30" x14ac:dyDescent="0.25">
      <c r="I320" s="94"/>
      <c r="J320" s="93"/>
      <c r="K320" s="93"/>
      <c r="L320" s="93"/>
      <c r="M320" s="93"/>
      <c r="N320" s="93"/>
      <c r="O320" s="95"/>
      <c r="P320" s="92"/>
      <c r="Q320" s="92"/>
      <c r="R320" s="92"/>
      <c r="S320" s="92"/>
      <c r="T320" s="92"/>
      <c r="U320" s="90"/>
      <c r="V320" s="90"/>
      <c r="W320" s="90"/>
      <c r="X320" s="90"/>
      <c r="Y320" s="90"/>
      <c r="Z320" s="90"/>
      <c r="AA320" s="90"/>
      <c r="AB320" s="92"/>
      <c r="AC320" s="91"/>
      <c r="AD320" s="92"/>
    </row>
    <row r="321" spans="9:30" x14ac:dyDescent="0.25">
      <c r="I321" s="94"/>
      <c r="J321" s="93"/>
      <c r="K321" s="93"/>
      <c r="L321" s="93"/>
      <c r="M321" s="93"/>
      <c r="N321" s="93"/>
      <c r="O321" s="95"/>
      <c r="P321" s="92"/>
      <c r="Q321" s="92"/>
      <c r="R321" s="92"/>
      <c r="S321" s="92"/>
      <c r="T321" s="92"/>
      <c r="U321" s="90"/>
      <c r="V321" s="90"/>
      <c r="W321" s="90"/>
      <c r="X321" s="90"/>
      <c r="Y321" s="90"/>
      <c r="Z321" s="90"/>
      <c r="AA321" s="90"/>
      <c r="AB321" s="92"/>
      <c r="AC321" s="91"/>
      <c r="AD321" s="92"/>
    </row>
    <row r="322" spans="9:30" x14ac:dyDescent="0.25">
      <c r="I322" s="94"/>
      <c r="J322" s="93"/>
      <c r="K322" s="93"/>
      <c r="L322" s="93"/>
      <c r="M322" s="93"/>
      <c r="N322" s="93"/>
      <c r="O322" s="95"/>
      <c r="P322" s="92"/>
      <c r="Q322" s="92"/>
      <c r="R322" s="92"/>
      <c r="S322" s="92"/>
      <c r="T322" s="92"/>
      <c r="U322" s="90"/>
      <c r="V322" s="90"/>
      <c r="W322" s="90"/>
      <c r="X322" s="90"/>
      <c r="Y322" s="90"/>
      <c r="Z322" s="90"/>
      <c r="AA322" s="90"/>
      <c r="AB322" s="92"/>
      <c r="AC322" s="91"/>
      <c r="AD322" s="92"/>
    </row>
    <row r="323" spans="9:30" x14ac:dyDescent="0.25">
      <c r="I323" s="94"/>
      <c r="J323" s="93"/>
      <c r="K323" s="93"/>
      <c r="L323" s="93"/>
      <c r="M323" s="93"/>
      <c r="N323" s="93"/>
      <c r="O323" s="95"/>
      <c r="P323" s="92"/>
      <c r="Q323" s="92"/>
      <c r="R323" s="92"/>
      <c r="S323" s="92"/>
      <c r="T323" s="92"/>
      <c r="U323" s="90"/>
      <c r="V323" s="90"/>
      <c r="W323" s="90"/>
      <c r="X323" s="90"/>
      <c r="Y323" s="90"/>
      <c r="Z323" s="90"/>
      <c r="AA323" s="90"/>
      <c r="AB323" s="92"/>
      <c r="AC323" s="91"/>
      <c r="AD323" s="92"/>
    </row>
    <row r="324" spans="9:30" x14ac:dyDescent="0.25">
      <c r="I324" s="94"/>
      <c r="J324" s="93"/>
      <c r="K324" s="93"/>
      <c r="L324" s="93"/>
      <c r="M324" s="93"/>
      <c r="N324" s="93"/>
      <c r="O324" s="95"/>
      <c r="P324" s="92"/>
      <c r="Q324" s="92"/>
      <c r="R324" s="92"/>
      <c r="S324" s="92"/>
      <c r="T324" s="92"/>
      <c r="U324" s="90"/>
      <c r="V324" s="90"/>
      <c r="W324" s="90"/>
      <c r="X324" s="90"/>
      <c r="Y324" s="90"/>
      <c r="Z324" s="90"/>
      <c r="AA324" s="90"/>
      <c r="AB324" s="92"/>
      <c r="AC324" s="91"/>
      <c r="AD324" s="92"/>
    </row>
    <row r="325" spans="9:30" x14ac:dyDescent="0.25">
      <c r="I325" s="94"/>
      <c r="J325" s="93"/>
      <c r="K325" s="93"/>
      <c r="L325" s="93"/>
      <c r="M325" s="93"/>
      <c r="N325" s="93"/>
      <c r="O325" s="95"/>
      <c r="P325" s="92"/>
      <c r="Q325" s="92"/>
      <c r="R325" s="92"/>
      <c r="S325" s="92"/>
      <c r="T325" s="92"/>
      <c r="U325" s="90"/>
      <c r="V325" s="90"/>
      <c r="W325" s="90"/>
      <c r="X325" s="90"/>
      <c r="Y325" s="90"/>
      <c r="Z325" s="90"/>
      <c r="AA325" s="90"/>
      <c r="AB325" s="92"/>
      <c r="AC325" s="91"/>
      <c r="AD325" s="92"/>
    </row>
    <row r="326" spans="9:30" x14ac:dyDescent="0.25">
      <c r="I326" s="94"/>
      <c r="J326" s="93"/>
      <c r="K326" s="93"/>
      <c r="L326" s="93"/>
      <c r="M326" s="93"/>
      <c r="N326" s="93"/>
      <c r="O326" s="95"/>
      <c r="P326" s="92"/>
      <c r="Q326" s="92"/>
      <c r="R326" s="92"/>
      <c r="S326" s="92"/>
      <c r="T326" s="92"/>
      <c r="U326" s="90"/>
      <c r="V326" s="90"/>
      <c r="W326" s="90"/>
      <c r="X326" s="90"/>
      <c r="Y326" s="90"/>
      <c r="Z326" s="90"/>
      <c r="AA326" s="90"/>
      <c r="AB326" s="92"/>
      <c r="AC326" s="91"/>
      <c r="AD326" s="92"/>
    </row>
    <row r="327" spans="9:30" x14ac:dyDescent="0.25">
      <c r="I327" s="94"/>
      <c r="J327" s="93"/>
      <c r="K327" s="93"/>
      <c r="L327" s="93"/>
      <c r="M327" s="93"/>
      <c r="N327" s="93"/>
      <c r="O327" s="95"/>
      <c r="P327" s="92"/>
      <c r="Q327" s="92"/>
      <c r="R327" s="92"/>
      <c r="S327" s="92"/>
      <c r="T327" s="92"/>
      <c r="U327" s="90"/>
      <c r="V327" s="90"/>
      <c r="W327" s="90"/>
      <c r="X327" s="90"/>
      <c r="Y327" s="90"/>
      <c r="Z327" s="90"/>
      <c r="AA327" s="90"/>
      <c r="AB327" s="92"/>
      <c r="AC327" s="91"/>
      <c r="AD327" s="92"/>
    </row>
    <row r="328" spans="9:30" x14ac:dyDescent="0.25">
      <c r="I328" s="94"/>
      <c r="J328" s="93"/>
      <c r="K328" s="93"/>
      <c r="L328" s="93"/>
      <c r="M328" s="93"/>
      <c r="N328" s="93"/>
      <c r="O328" s="95"/>
      <c r="P328" s="92"/>
      <c r="Q328" s="92"/>
      <c r="R328" s="92"/>
      <c r="S328" s="92"/>
      <c r="T328" s="92"/>
      <c r="U328" s="90"/>
      <c r="V328" s="90"/>
      <c r="W328" s="90"/>
      <c r="X328" s="90"/>
      <c r="Y328" s="90"/>
      <c r="Z328" s="90"/>
      <c r="AA328" s="90"/>
      <c r="AB328" s="92"/>
      <c r="AC328" s="91"/>
      <c r="AD328" s="92"/>
    </row>
    <row r="329" spans="9:30" x14ac:dyDescent="0.25">
      <c r="I329" s="94"/>
      <c r="J329" s="93"/>
      <c r="K329" s="93"/>
      <c r="L329" s="93"/>
      <c r="M329" s="93"/>
      <c r="N329" s="93"/>
      <c r="O329" s="95"/>
      <c r="P329" s="92"/>
      <c r="Q329" s="92"/>
      <c r="R329" s="92"/>
      <c r="S329" s="92"/>
      <c r="T329" s="92"/>
      <c r="U329" s="90"/>
      <c r="V329" s="90"/>
      <c r="W329" s="90"/>
      <c r="X329" s="90"/>
      <c r="Y329" s="90"/>
      <c r="Z329" s="90"/>
      <c r="AA329" s="90"/>
      <c r="AB329" s="92"/>
      <c r="AC329" s="91"/>
      <c r="AD329" s="92"/>
    </row>
    <row r="330" spans="9:30" x14ac:dyDescent="0.25">
      <c r="I330" s="94"/>
      <c r="J330" s="93"/>
      <c r="K330" s="93"/>
      <c r="L330" s="93"/>
      <c r="M330" s="93"/>
      <c r="N330" s="93"/>
      <c r="O330" s="95"/>
      <c r="P330" s="92"/>
      <c r="Q330" s="92"/>
      <c r="R330" s="92"/>
      <c r="S330" s="92"/>
      <c r="T330" s="92"/>
      <c r="U330" s="90"/>
      <c r="V330" s="90"/>
      <c r="W330" s="90"/>
      <c r="X330" s="90"/>
      <c r="Y330" s="90"/>
      <c r="Z330" s="90"/>
      <c r="AA330" s="90"/>
      <c r="AB330" s="92"/>
      <c r="AC330" s="91"/>
      <c r="AD330" s="92"/>
    </row>
    <row r="331" spans="9:30" x14ac:dyDescent="0.25">
      <c r="I331" s="94"/>
      <c r="J331" s="93"/>
      <c r="K331" s="93"/>
      <c r="L331" s="93"/>
      <c r="M331" s="93"/>
      <c r="N331" s="93"/>
      <c r="O331" s="95"/>
      <c r="P331" s="92"/>
      <c r="Q331" s="92"/>
      <c r="R331" s="92"/>
      <c r="S331" s="92"/>
      <c r="T331" s="92"/>
      <c r="U331" s="90"/>
      <c r="V331" s="90"/>
      <c r="W331" s="90"/>
      <c r="X331" s="90"/>
      <c r="Y331" s="90"/>
      <c r="Z331" s="90"/>
      <c r="AA331" s="90"/>
      <c r="AB331" s="92"/>
      <c r="AC331" s="91"/>
      <c r="AD331" s="92"/>
    </row>
    <row r="332" spans="9:30" x14ac:dyDescent="0.25">
      <c r="I332" s="94"/>
      <c r="J332" s="93"/>
      <c r="K332" s="93"/>
      <c r="L332" s="93"/>
      <c r="M332" s="93"/>
      <c r="N332" s="93"/>
      <c r="O332" s="95"/>
      <c r="P332" s="92"/>
      <c r="Q332" s="92"/>
      <c r="R332" s="92"/>
      <c r="S332" s="92"/>
      <c r="T332" s="92"/>
      <c r="U332" s="90"/>
      <c r="V332" s="90"/>
      <c r="W332" s="90"/>
      <c r="X332" s="90"/>
      <c r="Y332" s="90"/>
      <c r="Z332" s="90"/>
      <c r="AA332" s="90"/>
      <c r="AB332" s="92"/>
      <c r="AC332" s="91"/>
      <c r="AD332" s="92"/>
    </row>
    <row r="333" spans="9:30" x14ac:dyDescent="0.25">
      <c r="I333" s="94"/>
      <c r="J333" s="93"/>
      <c r="K333" s="93"/>
      <c r="L333" s="93"/>
      <c r="M333" s="93"/>
      <c r="N333" s="93"/>
      <c r="O333" s="95"/>
      <c r="P333" s="92"/>
      <c r="Q333" s="92"/>
      <c r="R333" s="92"/>
      <c r="S333" s="92"/>
      <c r="T333" s="92"/>
      <c r="U333" s="90"/>
      <c r="V333" s="90"/>
      <c r="W333" s="90"/>
      <c r="X333" s="90"/>
      <c r="Y333" s="90"/>
      <c r="Z333" s="90"/>
      <c r="AA333" s="90"/>
      <c r="AB333" s="92"/>
      <c r="AC333" s="91"/>
      <c r="AD333" s="92"/>
    </row>
    <row r="334" spans="9:30" x14ac:dyDescent="0.25">
      <c r="I334" s="94"/>
      <c r="J334" s="93"/>
      <c r="K334" s="93"/>
      <c r="L334" s="93"/>
      <c r="M334" s="93"/>
      <c r="N334" s="93"/>
      <c r="O334" s="95"/>
      <c r="P334" s="92"/>
      <c r="Q334" s="92"/>
      <c r="R334" s="92"/>
      <c r="S334" s="92"/>
      <c r="T334" s="92"/>
      <c r="U334" s="90"/>
      <c r="V334" s="90"/>
      <c r="W334" s="90"/>
      <c r="X334" s="90"/>
      <c r="Y334" s="90"/>
      <c r="Z334" s="90"/>
      <c r="AA334" s="90"/>
      <c r="AB334" s="92"/>
      <c r="AC334" s="91"/>
      <c r="AD334" s="92"/>
    </row>
    <row r="335" spans="9:30" x14ac:dyDescent="0.25">
      <c r="I335" s="94"/>
      <c r="J335" s="93"/>
      <c r="K335" s="93"/>
      <c r="L335" s="93"/>
      <c r="M335" s="93"/>
      <c r="N335" s="93"/>
      <c r="O335" s="95"/>
      <c r="P335" s="92"/>
      <c r="Q335" s="92"/>
      <c r="R335" s="92"/>
      <c r="S335" s="92"/>
      <c r="T335" s="92"/>
      <c r="U335" s="90"/>
      <c r="V335" s="90"/>
      <c r="W335" s="90"/>
      <c r="X335" s="90"/>
      <c r="Y335" s="90"/>
      <c r="Z335" s="90"/>
      <c r="AA335" s="90"/>
      <c r="AB335" s="92"/>
      <c r="AC335" s="91"/>
      <c r="AD335" s="92"/>
    </row>
    <row r="336" spans="9:30" x14ac:dyDescent="0.25">
      <c r="I336" s="94"/>
      <c r="J336" s="93"/>
      <c r="K336" s="93"/>
      <c r="L336" s="93"/>
      <c r="M336" s="93"/>
      <c r="N336" s="93"/>
      <c r="O336" s="95"/>
      <c r="P336" s="92"/>
      <c r="Q336" s="92"/>
      <c r="R336" s="92"/>
      <c r="S336" s="92"/>
      <c r="T336" s="92"/>
      <c r="U336" s="90"/>
      <c r="V336" s="90"/>
      <c r="W336" s="90"/>
      <c r="X336" s="90"/>
      <c r="Y336" s="90"/>
      <c r="Z336" s="90"/>
      <c r="AA336" s="90"/>
      <c r="AB336" s="92"/>
      <c r="AC336" s="91"/>
      <c r="AD336" s="92"/>
    </row>
    <row r="337" spans="9:30" x14ac:dyDescent="0.25">
      <c r="I337" s="94"/>
      <c r="J337" s="93"/>
      <c r="K337" s="93"/>
      <c r="L337" s="93"/>
      <c r="M337" s="93"/>
      <c r="N337" s="93"/>
      <c r="O337" s="95"/>
      <c r="P337" s="92"/>
      <c r="Q337" s="92"/>
      <c r="R337" s="92"/>
      <c r="S337" s="92"/>
      <c r="T337" s="92"/>
      <c r="U337" s="90"/>
      <c r="V337" s="90"/>
      <c r="W337" s="90"/>
      <c r="X337" s="90"/>
      <c r="Y337" s="90"/>
      <c r="Z337" s="90"/>
      <c r="AA337" s="90"/>
      <c r="AB337" s="92"/>
      <c r="AC337" s="91"/>
      <c r="AD337" s="92"/>
    </row>
    <row r="338" spans="9:30" x14ac:dyDescent="0.25">
      <c r="I338" s="94"/>
      <c r="J338" s="93"/>
      <c r="K338" s="93"/>
      <c r="L338" s="93"/>
      <c r="M338" s="93"/>
      <c r="N338" s="93"/>
      <c r="O338" s="95"/>
      <c r="P338" s="92"/>
      <c r="Q338" s="92"/>
      <c r="R338" s="92"/>
      <c r="S338" s="92"/>
      <c r="T338" s="92"/>
      <c r="U338" s="90"/>
      <c r="V338" s="90"/>
      <c r="W338" s="90"/>
      <c r="X338" s="90"/>
      <c r="Y338" s="90"/>
      <c r="Z338" s="90"/>
      <c r="AA338" s="90"/>
      <c r="AB338" s="92"/>
      <c r="AC338" s="91"/>
      <c r="AD338" s="92"/>
    </row>
    <row r="339" spans="9:30" x14ac:dyDescent="0.25">
      <c r="I339" s="94"/>
      <c r="J339" s="93"/>
      <c r="K339" s="93"/>
      <c r="L339" s="93"/>
      <c r="M339" s="93"/>
      <c r="N339" s="93"/>
      <c r="O339" s="95"/>
      <c r="P339" s="92"/>
      <c r="Q339" s="92"/>
      <c r="R339" s="92"/>
      <c r="S339" s="92"/>
      <c r="T339" s="92"/>
      <c r="U339" s="90"/>
      <c r="V339" s="90"/>
      <c r="W339" s="90"/>
      <c r="X339" s="90"/>
      <c r="Y339" s="90"/>
      <c r="Z339" s="90"/>
      <c r="AA339" s="90"/>
      <c r="AB339" s="92"/>
      <c r="AC339" s="91"/>
      <c r="AD339" s="92"/>
    </row>
    <row r="340" spans="9:30" x14ac:dyDescent="0.25">
      <c r="I340" s="94"/>
      <c r="J340" s="93"/>
      <c r="K340" s="93"/>
      <c r="L340" s="93"/>
      <c r="M340" s="93"/>
      <c r="N340" s="93"/>
      <c r="O340" s="95"/>
      <c r="P340" s="92"/>
      <c r="Q340" s="92"/>
      <c r="R340" s="92"/>
      <c r="S340" s="92"/>
      <c r="T340" s="92"/>
      <c r="U340" s="90"/>
      <c r="V340" s="90"/>
      <c r="W340" s="90"/>
      <c r="X340" s="90"/>
      <c r="Y340" s="90"/>
      <c r="Z340" s="90"/>
      <c r="AA340" s="90"/>
      <c r="AB340" s="92"/>
      <c r="AC340" s="91"/>
      <c r="AD340" s="92"/>
    </row>
    <row r="341" spans="9:30" x14ac:dyDescent="0.25">
      <c r="I341" s="94"/>
      <c r="J341" s="93"/>
      <c r="K341" s="93"/>
      <c r="L341" s="93"/>
      <c r="M341" s="93"/>
      <c r="N341" s="93"/>
      <c r="O341" s="95"/>
      <c r="P341" s="92"/>
      <c r="Q341" s="92"/>
      <c r="R341" s="92"/>
      <c r="S341" s="92"/>
      <c r="T341" s="92"/>
      <c r="U341" s="90"/>
      <c r="V341" s="90"/>
      <c r="W341" s="90"/>
      <c r="X341" s="90"/>
      <c r="Y341" s="90"/>
      <c r="Z341" s="90"/>
      <c r="AA341" s="90"/>
      <c r="AB341" s="92"/>
      <c r="AC341" s="91"/>
      <c r="AD341" s="92"/>
    </row>
    <row r="342" spans="9:30" x14ac:dyDescent="0.25">
      <c r="I342" s="94"/>
      <c r="J342" s="93"/>
      <c r="K342" s="93"/>
      <c r="L342" s="93"/>
      <c r="M342" s="93"/>
      <c r="N342" s="93"/>
      <c r="O342" s="95"/>
      <c r="P342" s="92"/>
      <c r="Q342" s="92"/>
      <c r="R342" s="92"/>
      <c r="S342" s="92"/>
      <c r="T342" s="92"/>
      <c r="U342" s="90"/>
      <c r="V342" s="90"/>
      <c r="W342" s="90"/>
      <c r="X342" s="90"/>
      <c r="Y342" s="90"/>
      <c r="Z342" s="90"/>
      <c r="AA342" s="90"/>
      <c r="AB342" s="92"/>
      <c r="AC342" s="91"/>
      <c r="AD342" s="92"/>
    </row>
    <row r="343" spans="9:30" x14ac:dyDescent="0.25">
      <c r="I343" s="94"/>
      <c r="J343" s="93"/>
      <c r="K343" s="93"/>
      <c r="L343" s="93"/>
      <c r="M343" s="93"/>
      <c r="N343" s="93"/>
      <c r="O343" s="95"/>
      <c r="P343" s="92"/>
      <c r="Q343" s="92"/>
      <c r="R343" s="92"/>
      <c r="S343" s="92"/>
      <c r="T343" s="92"/>
      <c r="U343" s="90"/>
      <c r="V343" s="90"/>
      <c r="W343" s="90"/>
      <c r="X343" s="90"/>
      <c r="Y343" s="90"/>
      <c r="Z343" s="90"/>
      <c r="AA343" s="90"/>
      <c r="AB343" s="92"/>
      <c r="AC343" s="91"/>
      <c r="AD343" s="92"/>
    </row>
    <row r="344" spans="9:30" x14ac:dyDescent="0.25">
      <c r="I344" s="94"/>
      <c r="J344" s="93"/>
      <c r="K344" s="93"/>
      <c r="L344" s="93"/>
      <c r="M344" s="93"/>
      <c r="N344" s="93"/>
      <c r="O344" s="95"/>
      <c r="P344" s="92"/>
      <c r="Q344" s="92"/>
      <c r="R344" s="92"/>
      <c r="S344" s="92"/>
      <c r="T344" s="92"/>
      <c r="U344" s="90"/>
      <c r="V344" s="90"/>
      <c r="W344" s="90"/>
      <c r="X344" s="90"/>
      <c r="Y344" s="90"/>
      <c r="Z344" s="90"/>
      <c r="AA344" s="90"/>
      <c r="AB344" s="92"/>
      <c r="AC344" s="91"/>
      <c r="AD344" s="92"/>
    </row>
    <row r="345" spans="9:30" x14ac:dyDescent="0.25">
      <c r="I345" s="94"/>
      <c r="J345" s="93"/>
      <c r="K345" s="93"/>
      <c r="L345" s="93"/>
      <c r="M345" s="93"/>
      <c r="N345" s="93"/>
      <c r="O345" s="95"/>
      <c r="P345" s="92"/>
      <c r="Q345" s="92"/>
      <c r="R345" s="92"/>
      <c r="S345" s="92"/>
      <c r="T345" s="92"/>
      <c r="U345" s="90"/>
      <c r="V345" s="90"/>
      <c r="W345" s="90"/>
      <c r="X345" s="90"/>
      <c r="Y345" s="90"/>
      <c r="Z345" s="90"/>
      <c r="AA345" s="90"/>
      <c r="AB345" s="92"/>
      <c r="AC345" s="91"/>
      <c r="AD345" s="92"/>
    </row>
    <row r="346" spans="9:30" x14ac:dyDescent="0.25">
      <c r="I346" s="94"/>
      <c r="J346" s="93"/>
      <c r="K346" s="93"/>
      <c r="L346" s="93"/>
      <c r="M346" s="93"/>
      <c r="N346" s="93"/>
      <c r="O346" s="95"/>
      <c r="P346" s="92"/>
      <c r="Q346" s="92"/>
      <c r="R346" s="92"/>
      <c r="S346" s="92"/>
      <c r="T346" s="92"/>
      <c r="U346" s="90"/>
      <c r="V346" s="90"/>
      <c r="W346" s="90"/>
      <c r="X346" s="90"/>
      <c r="Y346" s="90"/>
      <c r="Z346" s="90"/>
      <c r="AA346" s="90"/>
      <c r="AB346" s="92"/>
      <c r="AC346" s="91"/>
      <c r="AD346" s="92"/>
    </row>
    <row r="347" spans="9:30" x14ac:dyDescent="0.25">
      <c r="I347" s="94"/>
      <c r="J347" s="93"/>
      <c r="K347" s="93"/>
      <c r="L347" s="93"/>
      <c r="M347" s="93"/>
      <c r="N347" s="93"/>
      <c r="O347" s="95"/>
      <c r="P347" s="92"/>
      <c r="Q347" s="92"/>
      <c r="R347" s="92"/>
      <c r="S347" s="92"/>
      <c r="T347" s="92"/>
      <c r="U347" s="90"/>
      <c r="V347" s="90"/>
      <c r="W347" s="90"/>
      <c r="X347" s="90"/>
      <c r="Y347" s="90"/>
      <c r="Z347" s="90"/>
      <c r="AA347" s="90"/>
      <c r="AB347" s="92"/>
      <c r="AC347" s="91"/>
      <c r="AD347" s="92"/>
    </row>
    <row r="348" spans="9:30" x14ac:dyDescent="0.25">
      <c r="I348" s="94"/>
      <c r="J348" s="93"/>
      <c r="K348" s="93"/>
      <c r="L348" s="93"/>
      <c r="M348" s="93"/>
      <c r="N348" s="93"/>
      <c r="O348" s="95"/>
      <c r="P348" s="92"/>
      <c r="Q348" s="92"/>
      <c r="R348" s="92"/>
      <c r="S348" s="92"/>
      <c r="T348" s="92"/>
      <c r="U348" s="90"/>
      <c r="V348" s="90"/>
      <c r="W348" s="90"/>
      <c r="X348" s="90"/>
      <c r="Y348" s="90"/>
      <c r="Z348" s="90"/>
      <c r="AA348" s="90"/>
      <c r="AB348" s="92"/>
      <c r="AC348" s="91"/>
      <c r="AD348" s="92"/>
    </row>
    <row r="349" spans="9:30" x14ac:dyDescent="0.25">
      <c r="I349" s="94"/>
      <c r="J349" s="93"/>
      <c r="K349" s="93"/>
      <c r="L349" s="93"/>
      <c r="M349" s="93"/>
      <c r="N349" s="93"/>
      <c r="O349" s="95"/>
      <c r="P349" s="92"/>
      <c r="Q349" s="92"/>
      <c r="R349" s="92"/>
      <c r="S349" s="92"/>
      <c r="T349" s="92"/>
      <c r="U349" s="90"/>
      <c r="V349" s="90"/>
      <c r="W349" s="90"/>
      <c r="X349" s="90"/>
      <c r="Y349" s="90"/>
      <c r="Z349" s="90"/>
      <c r="AA349" s="90"/>
      <c r="AB349" s="92"/>
      <c r="AC349" s="91"/>
      <c r="AD349" s="92"/>
    </row>
    <row r="350" spans="9:30" x14ac:dyDescent="0.25">
      <c r="I350" s="94"/>
      <c r="J350" s="93"/>
      <c r="K350" s="93"/>
      <c r="L350" s="93"/>
      <c r="M350" s="93"/>
      <c r="N350" s="93"/>
      <c r="O350" s="95"/>
      <c r="P350" s="92"/>
      <c r="Q350" s="92"/>
      <c r="R350" s="92"/>
      <c r="S350" s="92"/>
      <c r="T350" s="92"/>
      <c r="U350" s="90"/>
      <c r="V350" s="90"/>
      <c r="W350" s="90"/>
      <c r="X350" s="90"/>
      <c r="Y350" s="90"/>
      <c r="Z350" s="90"/>
      <c r="AA350" s="90"/>
      <c r="AB350" s="92"/>
      <c r="AC350" s="91"/>
      <c r="AD350" s="92"/>
    </row>
    <row r="351" spans="9:30" x14ac:dyDescent="0.25">
      <c r="I351" s="94"/>
      <c r="J351" s="93"/>
      <c r="K351" s="93"/>
      <c r="L351" s="93"/>
      <c r="M351" s="93"/>
      <c r="N351" s="93"/>
      <c r="O351" s="95"/>
      <c r="P351" s="92"/>
      <c r="Q351" s="92"/>
      <c r="R351" s="92"/>
      <c r="S351" s="92"/>
      <c r="T351" s="92"/>
      <c r="U351" s="90"/>
      <c r="V351" s="90"/>
      <c r="W351" s="90"/>
      <c r="X351" s="90"/>
      <c r="Y351" s="90"/>
      <c r="Z351" s="90"/>
      <c r="AA351" s="90"/>
      <c r="AB351" s="92"/>
      <c r="AC351" s="91"/>
      <c r="AD351" s="92"/>
    </row>
    <row r="352" spans="9:30" x14ac:dyDescent="0.25">
      <c r="I352" s="94"/>
      <c r="J352" s="93"/>
      <c r="K352" s="93"/>
      <c r="L352" s="93"/>
      <c r="M352" s="93"/>
      <c r="N352" s="93"/>
      <c r="O352" s="95"/>
      <c r="P352" s="92"/>
      <c r="Q352" s="92"/>
      <c r="R352" s="92"/>
      <c r="S352" s="92"/>
      <c r="T352" s="92"/>
      <c r="U352" s="90"/>
      <c r="V352" s="90"/>
      <c r="W352" s="90"/>
      <c r="X352" s="90"/>
      <c r="Y352" s="90"/>
      <c r="Z352" s="90"/>
      <c r="AA352" s="90"/>
      <c r="AB352" s="92"/>
      <c r="AC352" s="91"/>
      <c r="AD352" s="92"/>
    </row>
    <row r="353" spans="9:30" x14ac:dyDescent="0.25">
      <c r="I353" s="94"/>
      <c r="J353" s="93"/>
      <c r="K353" s="93"/>
      <c r="L353" s="93"/>
      <c r="M353" s="93"/>
      <c r="N353" s="93"/>
      <c r="O353" s="95"/>
      <c r="P353" s="92"/>
      <c r="Q353" s="92"/>
      <c r="R353" s="92"/>
      <c r="S353" s="92"/>
      <c r="T353" s="92"/>
      <c r="U353" s="90"/>
      <c r="V353" s="90"/>
      <c r="W353" s="90"/>
      <c r="X353" s="90"/>
      <c r="Y353" s="90"/>
      <c r="Z353" s="90"/>
      <c r="AA353" s="90"/>
      <c r="AB353" s="92"/>
      <c r="AC353" s="91"/>
      <c r="AD353" s="92"/>
    </row>
    <row r="354" spans="9:30" x14ac:dyDescent="0.25">
      <c r="I354" s="94"/>
      <c r="J354" s="93"/>
      <c r="K354" s="93"/>
      <c r="L354" s="93"/>
      <c r="M354" s="93"/>
      <c r="N354" s="93"/>
      <c r="O354" s="95"/>
      <c r="P354" s="92"/>
      <c r="Q354" s="92"/>
      <c r="R354" s="92"/>
      <c r="S354" s="92"/>
      <c r="T354" s="92"/>
      <c r="U354" s="90"/>
      <c r="V354" s="90"/>
      <c r="W354" s="90"/>
      <c r="X354" s="90"/>
      <c r="Y354" s="90"/>
      <c r="Z354" s="90"/>
      <c r="AA354" s="90"/>
      <c r="AB354" s="92"/>
      <c r="AC354" s="91"/>
      <c r="AD354" s="92"/>
    </row>
    <row r="355" spans="9:30" x14ac:dyDescent="0.25">
      <c r="I355" s="94"/>
      <c r="J355" s="93"/>
      <c r="K355" s="93"/>
      <c r="L355" s="93"/>
      <c r="M355" s="93"/>
      <c r="N355" s="93"/>
      <c r="O355" s="95"/>
      <c r="P355" s="92"/>
      <c r="Q355" s="92"/>
      <c r="R355" s="92"/>
      <c r="S355" s="92"/>
      <c r="T355" s="92"/>
      <c r="U355" s="90"/>
      <c r="V355" s="90"/>
      <c r="W355" s="90"/>
      <c r="X355" s="90"/>
      <c r="Y355" s="90"/>
      <c r="Z355" s="90"/>
      <c r="AA355" s="90"/>
      <c r="AB355" s="92"/>
      <c r="AC355" s="91"/>
      <c r="AD355" s="92"/>
    </row>
    <row r="356" spans="9:30" x14ac:dyDescent="0.25">
      <c r="I356" s="94"/>
      <c r="J356" s="93"/>
      <c r="K356" s="93"/>
      <c r="L356" s="93"/>
      <c r="M356" s="93"/>
      <c r="N356" s="93"/>
      <c r="O356" s="95"/>
      <c r="P356" s="92"/>
      <c r="Q356" s="92"/>
      <c r="R356" s="92"/>
      <c r="S356" s="92"/>
      <c r="T356" s="92"/>
      <c r="U356" s="90"/>
      <c r="V356" s="90"/>
      <c r="W356" s="90"/>
      <c r="X356" s="90"/>
      <c r="Y356" s="90"/>
      <c r="Z356" s="90"/>
      <c r="AA356" s="90"/>
      <c r="AB356" s="92"/>
      <c r="AC356" s="91"/>
      <c r="AD356" s="92"/>
    </row>
    <row r="357" spans="9:30" x14ac:dyDescent="0.25">
      <c r="I357" s="94"/>
      <c r="J357" s="93"/>
      <c r="K357" s="93"/>
      <c r="L357" s="93"/>
      <c r="M357" s="93"/>
      <c r="N357" s="93"/>
      <c r="O357" s="95"/>
      <c r="P357" s="92"/>
      <c r="Q357" s="92"/>
      <c r="R357" s="92"/>
      <c r="S357" s="92"/>
      <c r="T357" s="92"/>
      <c r="U357" s="90"/>
      <c r="V357" s="90"/>
      <c r="W357" s="90"/>
      <c r="X357" s="90"/>
      <c r="Y357" s="90"/>
      <c r="Z357" s="90"/>
      <c r="AA357" s="90"/>
      <c r="AB357" s="92"/>
      <c r="AC357" s="91"/>
      <c r="AD357" s="92"/>
    </row>
    <row r="358" spans="9:30" x14ac:dyDescent="0.25">
      <c r="I358" s="94"/>
      <c r="J358" s="93"/>
      <c r="K358" s="93"/>
      <c r="L358" s="93"/>
      <c r="M358" s="93"/>
      <c r="N358" s="93"/>
      <c r="O358" s="95"/>
      <c r="P358" s="92"/>
      <c r="Q358" s="92"/>
      <c r="R358" s="92"/>
      <c r="S358" s="92"/>
      <c r="T358" s="92"/>
      <c r="U358" s="90"/>
      <c r="V358" s="90"/>
      <c r="W358" s="90"/>
      <c r="X358" s="90"/>
      <c r="Y358" s="90"/>
      <c r="Z358" s="90"/>
      <c r="AA358" s="90"/>
      <c r="AB358" s="92"/>
      <c r="AC358" s="91"/>
      <c r="AD358" s="92"/>
    </row>
    <row r="359" spans="9:30" x14ac:dyDescent="0.25">
      <c r="I359" s="94"/>
      <c r="J359" s="93"/>
      <c r="K359" s="93"/>
      <c r="L359" s="93"/>
      <c r="M359" s="93"/>
      <c r="N359" s="93"/>
      <c r="O359" s="95"/>
      <c r="P359" s="92"/>
      <c r="Q359" s="92"/>
      <c r="R359" s="92"/>
      <c r="S359" s="92"/>
      <c r="T359" s="92"/>
      <c r="U359" s="90"/>
      <c r="V359" s="90"/>
      <c r="W359" s="90"/>
      <c r="X359" s="90"/>
      <c r="Y359" s="90"/>
      <c r="Z359" s="90"/>
      <c r="AA359" s="90"/>
      <c r="AB359" s="92"/>
      <c r="AC359" s="91"/>
      <c r="AD359" s="92"/>
    </row>
    <row r="360" spans="9:30" x14ac:dyDescent="0.25">
      <c r="I360" s="94"/>
      <c r="J360" s="93"/>
      <c r="K360" s="93"/>
      <c r="L360" s="93"/>
      <c r="M360" s="93"/>
      <c r="N360" s="93"/>
      <c r="O360" s="95"/>
      <c r="P360" s="92"/>
      <c r="Q360" s="92"/>
      <c r="R360" s="92"/>
      <c r="S360" s="92"/>
      <c r="T360" s="92"/>
      <c r="U360" s="90"/>
      <c r="V360" s="90"/>
      <c r="W360" s="90"/>
      <c r="X360" s="90"/>
      <c r="Y360" s="90"/>
      <c r="Z360" s="90"/>
      <c r="AA360" s="90"/>
      <c r="AB360" s="92"/>
      <c r="AC360" s="91"/>
      <c r="AD360" s="92"/>
    </row>
    <row r="361" spans="9:30" x14ac:dyDescent="0.25">
      <c r="I361" s="94"/>
      <c r="J361" s="93"/>
      <c r="K361" s="93"/>
      <c r="L361" s="93"/>
      <c r="M361" s="93"/>
      <c r="N361" s="93"/>
      <c r="O361" s="95"/>
      <c r="P361" s="92"/>
      <c r="Q361" s="92"/>
      <c r="R361" s="92"/>
      <c r="S361" s="92"/>
      <c r="T361" s="92"/>
      <c r="U361" s="90"/>
      <c r="V361" s="90"/>
      <c r="W361" s="90"/>
      <c r="X361" s="90"/>
      <c r="Y361" s="90"/>
      <c r="Z361" s="90"/>
      <c r="AA361" s="90"/>
      <c r="AB361" s="90"/>
      <c r="AC361" s="91"/>
      <c r="AD361" s="91"/>
    </row>
    <row r="362" spans="9:30" x14ac:dyDescent="0.25">
      <c r="I362" s="89"/>
      <c r="J362" s="89"/>
      <c r="K362" s="89"/>
      <c r="L362" s="89"/>
      <c r="M362" s="89"/>
      <c r="N362" s="89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</row>
  </sheetData>
  <mergeCells count="9">
    <mergeCell ref="AG1:AK1"/>
    <mergeCell ref="B15:F15"/>
    <mergeCell ref="H15:AB15"/>
    <mergeCell ref="AC15:AG15"/>
    <mergeCell ref="Y16:Z16"/>
    <mergeCell ref="AA16:AB16"/>
    <mergeCell ref="T16:W16"/>
    <mergeCell ref="H16:L16"/>
    <mergeCell ref="N16:R1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7"/>
  <sheetViews>
    <sheetView topLeftCell="G1" zoomScale="85" zoomScaleNormal="85" workbookViewId="0">
      <selection activeCell="M8" sqref="M8"/>
    </sheetView>
  </sheetViews>
  <sheetFormatPr baseColWidth="10" defaultRowHeight="15" x14ac:dyDescent="0.25"/>
  <cols>
    <col min="1" max="1" width="18.7109375" customWidth="1"/>
    <col min="2" max="2" width="11.42578125" customWidth="1"/>
    <col min="4" max="4" width="12.28515625" bestFit="1" customWidth="1"/>
    <col min="8" max="8" width="16.140625" customWidth="1"/>
    <col min="10" max="10" width="15.85546875" customWidth="1"/>
    <col min="11" max="11" width="8.85546875" customWidth="1"/>
    <col min="12" max="12" width="11.85546875" customWidth="1"/>
    <col min="13" max="13" width="9.42578125" customWidth="1"/>
    <col min="14" max="14" width="30" customWidth="1"/>
    <col min="15" max="15" width="22.140625" customWidth="1"/>
    <col min="16" max="16" width="16" customWidth="1"/>
    <col min="17" max="17" width="19" customWidth="1"/>
    <col min="18" max="18" width="20.28515625" bestFit="1" customWidth="1"/>
    <col min="19" max="19" width="18.7109375" customWidth="1"/>
  </cols>
  <sheetData>
    <row r="2" spans="1:20" x14ac:dyDescent="0.25">
      <c r="A2" s="133" t="s">
        <v>23</v>
      </c>
      <c r="B2" s="133"/>
      <c r="C2" s="133"/>
      <c r="D2" s="133"/>
      <c r="E2" s="133"/>
      <c r="F2" s="133"/>
      <c r="G2" s="133"/>
      <c r="N2" s="18"/>
      <c r="O2" s="51" t="s">
        <v>116</v>
      </c>
      <c r="P2" s="52"/>
      <c r="Q2" s="53" t="s">
        <v>120</v>
      </c>
      <c r="R2" s="54"/>
      <c r="S2" s="53" t="s">
        <v>80</v>
      </c>
      <c r="T2" s="54"/>
    </row>
    <row r="3" spans="1:20" x14ac:dyDescent="0.25">
      <c r="A3" s="50" t="s">
        <v>0</v>
      </c>
      <c r="B3" s="87" t="s">
        <v>116</v>
      </c>
      <c r="C3" s="58" t="s">
        <v>131</v>
      </c>
      <c r="D3" s="60" t="s">
        <v>84</v>
      </c>
      <c r="E3" s="60" t="s">
        <v>85</v>
      </c>
      <c r="F3" s="87" t="s">
        <v>120</v>
      </c>
      <c r="G3" s="59" t="s">
        <v>132</v>
      </c>
      <c r="H3" s="60" t="s">
        <v>84</v>
      </c>
      <c r="I3" s="60" t="s">
        <v>85</v>
      </c>
      <c r="J3" s="87" t="s">
        <v>80</v>
      </c>
      <c r="K3" s="59" t="s">
        <v>133</v>
      </c>
      <c r="L3" s="60" t="s">
        <v>84</v>
      </c>
      <c r="M3" s="60" t="s">
        <v>85</v>
      </c>
      <c r="N3" s="23" t="s">
        <v>24</v>
      </c>
      <c r="O3" s="45">
        <f>+_xlfn.VAR.P(D5:D244)</f>
        <v>4.9274528698253963E-3</v>
      </c>
      <c r="P3" s="46">
        <f>+_xlfn.VAR.P(E7:E244)</f>
        <v>1.2492011701683474E-2</v>
      </c>
      <c r="Q3" s="45">
        <f>+_xlfn.VAR.P(H79:H244)</f>
        <v>8.3791935240872355E-3</v>
      </c>
      <c r="R3" s="46">
        <f>+_xlfn.VAR.P(I81:I244)</f>
        <v>2.7632714991740619E-2</v>
      </c>
      <c r="S3" s="104">
        <f>+_xlfn.VAR.P(L5:L244)</f>
        <v>3.180895583629217E-3</v>
      </c>
      <c r="T3" s="103">
        <f>+_xlfn.VAR.P(M7:M244)</f>
        <v>3.1696260952807937E-3</v>
      </c>
    </row>
    <row r="4" spans="1:20" x14ac:dyDescent="0.25">
      <c r="A4" s="78">
        <v>37012</v>
      </c>
      <c r="B4" s="21">
        <f>'1.a'!B7</f>
        <v>10.504348754882811</v>
      </c>
      <c r="C4" s="99">
        <f>LN(B4)</f>
        <v>2.3517893385516415</v>
      </c>
      <c r="F4" s="44">
        <f>'1.a'!F7</f>
        <v>0</v>
      </c>
      <c r="G4">
        <v>0</v>
      </c>
      <c r="N4" s="23" t="s">
        <v>90</v>
      </c>
      <c r="O4" s="62">
        <f>P3/(P12*(1-1/P13))</f>
        <v>1.0957905001476734E-3</v>
      </c>
      <c r="P4" s="46"/>
      <c r="Q4" s="62">
        <f>R3/(R12*(1-1/R13))</f>
        <v>2.4798590377203122E-3</v>
      </c>
      <c r="R4" s="46"/>
      <c r="S4" s="45">
        <f>T3/(T12*(1-1/T13))</f>
        <v>2.7803737677901702E-4</v>
      </c>
      <c r="T4" s="46"/>
    </row>
    <row r="5" spans="1:20" x14ac:dyDescent="0.25">
      <c r="A5" s="78">
        <v>37043</v>
      </c>
      <c r="B5" s="21">
        <f>'1.a'!B8</f>
        <v>11.15081214904785</v>
      </c>
      <c r="C5">
        <f>LN(B5)</f>
        <v>2.4115123337331621</v>
      </c>
      <c r="D5">
        <f>+LN(B5/B4)</f>
        <v>5.9722995181520917E-2</v>
      </c>
      <c r="F5" s="44">
        <f>'1.a'!F8</f>
        <v>0</v>
      </c>
      <c r="G5" s="99">
        <v>0</v>
      </c>
      <c r="H5" s="102">
        <v>0</v>
      </c>
      <c r="I5" s="55"/>
      <c r="L5" s="4">
        <f>'1.a.c'!X19</f>
        <v>0</v>
      </c>
      <c r="N5" s="23" t="s">
        <v>25</v>
      </c>
      <c r="O5" s="45">
        <f>O4/O3</f>
        <v>0.22238477548066382</v>
      </c>
      <c r="P5" s="46"/>
      <c r="Q5" s="45">
        <f>Q4/Q3</f>
        <v>0.29595438159908699</v>
      </c>
      <c r="R5" s="46"/>
      <c r="S5" s="45">
        <f>S4/S3</f>
        <v>8.7408520483967772E-2</v>
      </c>
      <c r="T5" s="46"/>
    </row>
    <row r="6" spans="1:20" x14ac:dyDescent="0.25">
      <c r="A6" s="78">
        <v>37073</v>
      </c>
      <c r="B6" s="21">
        <f>'1.a'!B9</f>
        <v>9.6839408874511719</v>
      </c>
      <c r="C6" s="99">
        <f t="shared" ref="C6:C69" si="0">LN(B6)</f>
        <v>2.2704689349112885</v>
      </c>
      <c r="D6" s="99">
        <f t="shared" ref="D6:D69" si="1">+LN(B6/B5)</f>
        <v>-0.14104339882187364</v>
      </c>
      <c r="E6" s="55"/>
      <c r="F6" s="44">
        <f>'1.a'!F9</f>
        <v>0</v>
      </c>
      <c r="G6" s="99">
        <v>0</v>
      </c>
      <c r="H6" s="102">
        <v>0</v>
      </c>
      <c r="I6" s="55"/>
      <c r="L6" s="4">
        <f>'1.a.c'!X20</f>
        <v>-8.5731361120110053E-2</v>
      </c>
      <c r="N6" s="23" t="s">
        <v>91</v>
      </c>
      <c r="O6" s="45">
        <f>2*(2*P12-1)*(P12-1)/(3*P11*P12)</f>
        <v>5.8564814814814813E-2</v>
      </c>
      <c r="P6" s="46"/>
      <c r="Q6" s="45">
        <f>2*(2*R12-1)*(R12-1)/(3*R11*R12)</f>
        <v>8.4672021419009369E-2</v>
      </c>
      <c r="R6" s="46"/>
      <c r="S6" s="45">
        <f>2*(2*T12-1)*(T12-1)/(3*T11*T12)</f>
        <v>5.8564814814814813E-2</v>
      </c>
      <c r="T6" s="46"/>
    </row>
    <row r="7" spans="1:20" x14ac:dyDescent="0.25">
      <c r="A7" s="78">
        <v>37104</v>
      </c>
      <c r="B7" s="21">
        <f>'1.a'!B10</f>
        <v>9.4736442565917969</v>
      </c>
      <c r="C7" s="99">
        <f t="shared" si="0"/>
        <v>2.2485136543551221</v>
      </c>
      <c r="D7" s="99">
        <f t="shared" si="1"/>
        <v>-2.1955280556166582E-2</v>
      </c>
      <c r="E7" s="55">
        <f>LN(B7/B4)</f>
        <v>-0.10327568419651931</v>
      </c>
      <c r="F7" s="44">
        <f>'1.a'!F10</f>
        <v>0</v>
      </c>
      <c r="G7" s="99">
        <v>0</v>
      </c>
      <c r="H7" s="102">
        <v>0</v>
      </c>
      <c r="I7" s="55">
        <v>0</v>
      </c>
      <c r="L7" s="4">
        <f>'1.a.c'!X21</f>
        <v>-4.1001287680086484E-2</v>
      </c>
      <c r="M7">
        <f>+PRODUCT(1+L5:L7)-1</f>
        <v>-4.1001287680086484E-2</v>
      </c>
      <c r="N7" s="23" t="s">
        <v>92</v>
      </c>
      <c r="O7" s="45">
        <f>+SQRT(O6)</f>
        <v>0.24200168349582779</v>
      </c>
      <c r="P7" s="46"/>
      <c r="Q7" s="45">
        <f>+SQRT(Q6)</f>
        <v>0.2909845724759465</v>
      </c>
      <c r="R7" s="46"/>
      <c r="S7" s="45">
        <f>+SQRT(S6)</f>
        <v>0.24200168349582779</v>
      </c>
      <c r="T7" s="46"/>
    </row>
    <row r="8" spans="1:20" x14ac:dyDescent="0.25">
      <c r="A8" s="78">
        <v>37135</v>
      </c>
      <c r="B8" s="21">
        <f>'1.a'!B11</f>
        <v>9.2295999526977539</v>
      </c>
      <c r="C8" s="99">
        <f t="shared" si="0"/>
        <v>2.2224157055058837</v>
      </c>
      <c r="D8" s="99">
        <f t="shared" si="1"/>
        <v>-2.6097948849238391E-2</v>
      </c>
      <c r="E8" s="99">
        <f>LN(B8/B5)</f>
        <v>-0.1890966282272786</v>
      </c>
      <c r="F8" s="44">
        <f>'1.a'!F11</f>
        <v>0</v>
      </c>
      <c r="G8" s="99">
        <v>0</v>
      </c>
      <c r="H8" s="102">
        <v>0</v>
      </c>
      <c r="I8" s="99">
        <v>0</v>
      </c>
      <c r="L8" s="4">
        <f>'1.a.c'!X22</f>
        <v>-0.12116875713317847</v>
      </c>
      <c r="M8" s="99">
        <f>+PRODUCT(1+L6:L8)-1</f>
        <v>-0.12116875713317843</v>
      </c>
      <c r="N8" s="23" t="s">
        <v>26</v>
      </c>
      <c r="O8" s="45">
        <f>+O5-1</f>
        <v>-0.77761522451933618</v>
      </c>
      <c r="P8" s="64"/>
      <c r="Q8" s="45">
        <f>+Q5-1</f>
        <v>-0.70404561840091295</v>
      </c>
      <c r="R8" s="64"/>
      <c r="S8" s="66">
        <f>+S5-1</f>
        <v>-0.91259147951603226</v>
      </c>
      <c r="T8" s="65"/>
    </row>
    <row r="9" spans="1:20" x14ac:dyDescent="0.25">
      <c r="A9" s="78">
        <v>37165</v>
      </c>
      <c r="B9" s="21">
        <f>'1.a'!B12</f>
        <v>9.2607574462890625</v>
      </c>
      <c r="C9" s="99">
        <f t="shared" si="0"/>
        <v>2.2257858429682487</v>
      </c>
      <c r="D9" s="99">
        <f t="shared" si="1"/>
        <v>3.3701374623647759E-3</v>
      </c>
      <c r="E9" s="99">
        <f>LN(B9/B6)</f>
        <v>-4.4683091943040154E-2</v>
      </c>
      <c r="F9" s="44">
        <f>'1.a'!F12</f>
        <v>0</v>
      </c>
      <c r="G9" s="99">
        <v>0</v>
      </c>
      <c r="H9" s="102">
        <v>0</v>
      </c>
      <c r="I9" s="99">
        <v>0</v>
      </c>
      <c r="L9" s="4">
        <f>'1.a.c'!X23</f>
        <v>4.2928586166127658E-2</v>
      </c>
      <c r="M9" s="99">
        <f t="shared" ref="M9:M71" si="2">+PRODUCT(1+L7:L9)-1</f>
        <v>4.2928586166127713E-2</v>
      </c>
      <c r="N9" s="23" t="s">
        <v>93</v>
      </c>
      <c r="O9" s="63">
        <f>+(O5-1)/O7</f>
        <v>-3.2132636983607701</v>
      </c>
      <c r="P9" s="67"/>
      <c r="Q9" s="63">
        <f>+(Q5-1)/Q7</f>
        <v>-2.4195290231722204</v>
      </c>
      <c r="R9" s="67"/>
      <c r="S9" s="109">
        <f>+(S5-1)/S7</f>
        <v>-3.7710129381466295</v>
      </c>
      <c r="T9" s="47"/>
    </row>
    <row r="10" spans="1:20" x14ac:dyDescent="0.25">
      <c r="A10" s="78">
        <v>37196</v>
      </c>
      <c r="B10" s="21">
        <f>'1.a'!B13</f>
        <v>9.8267326354980469</v>
      </c>
      <c r="C10" s="99">
        <f t="shared" si="0"/>
        <v>2.2851064918765625</v>
      </c>
      <c r="D10" s="99">
        <f t="shared" si="1"/>
        <v>5.9320648908313796E-2</v>
      </c>
      <c r="E10" s="99">
        <f t="shared" ref="E10:E71" si="3">LN(B10/B7)</f>
        <v>3.659283752144022E-2</v>
      </c>
      <c r="F10" s="44">
        <f>'1.a'!F13</f>
        <v>0</v>
      </c>
      <c r="G10" s="99">
        <v>0</v>
      </c>
      <c r="H10" s="102">
        <v>0</v>
      </c>
      <c r="I10" s="99">
        <v>0</v>
      </c>
      <c r="L10" s="4">
        <f>'1.a.c'!X24</f>
        <v>8.017061919265274E-2</v>
      </c>
      <c r="M10" s="99">
        <f t="shared" si="2"/>
        <v>8.0170619192652781E-2</v>
      </c>
      <c r="O10" s="51" t="s">
        <v>116</v>
      </c>
      <c r="P10" s="17"/>
      <c r="Q10" s="53" t="s">
        <v>120</v>
      </c>
      <c r="R10" s="57"/>
      <c r="S10" s="53" t="s">
        <v>80</v>
      </c>
      <c r="T10" s="57"/>
    </row>
    <row r="11" spans="1:20" x14ac:dyDescent="0.25">
      <c r="A11" s="78">
        <v>37226</v>
      </c>
      <c r="B11" s="21">
        <f>'1.a'!B14</f>
        <v>9.3464269638061523</v>
      </c>
      <c r="C11" s="99">
        <f t="shared" si="0"/>
        <v>2.2349941273569542</v>
      </c>
      <c r="D11" s="99">
        <f t="shared" si="1"/>
        <v>-5.0112364519608057E-2</v>
      </c>
      <c r="E11" s="99">
        <f t="shared" si="3"/>
        <v>1.2578421851070548E-2</v>
      </c>
      <c r="F11" s="44">
        <f>'1.a'!F14</f>
        <v>0</v>
      </c>
      <c r="G11" s="99">
        <v>0</v>
      </c>
      <c r="H11" s="102">
        <v>0</v>
      </c>
      <c r="I11" s="99">
        <v>0</v>
      </c>
      <c r="L11" s="4">
        <f>'1.a.c'!X25</f>
        <v>-2.108273318195901E-3</v>
      </c>
      <c r="M11" s="99">
        <f t="shared" si="2"/>
        <v>-2.1082733181958524E-3</v>
      </c>
      <c r="O11" s="56" t="s">
        <v>86</v>
      </c>
      <c r="P11" s="56">
        <f>+COUNT(D5:D244)</f>
        <v>240</v>
      </c>
      <c r="Q11" s="56" t="s">
        <v>86</v>
      </c>
      <c r="R11" s="56">
        <f>+COUNT(H79:H244)</f>
        <v>166</v>
      </c>
      <c r="S11" s="56" t="s">
        <v>86</v>
      </c>
      <c r="T11" s="56">
        <f>+COUNT(L5:L244)</f>
        <v>240</v>
      </c>
    </row>
    <row r="12" spans="1:20" x14ac:dyDescent="0.25">
      <c r="A12" s="78">
        <v>37257</v>
      </c>
      <c r="B12" s="21">
        <f>'1.a'!B15</f>
        <v>9.2945013046264648</v>
      </c>
      <c r="C12" s="99">
        <f t="shared" si="0"/>
        <v>2.2294229677304793</v>
      </c>
      <c r="D12" s="99">
        <f t="shared" si="1"/>
        <v>-5.5711596264750524E-3</v>
      </c>
      <c r="E12" s="99">
        <f t="shared" si="3"/>
        <v>3.6371247622306014E-3</v>
      </c>
      <c r="F12" s="44">
        <f>'1.a'!F15</f>
        <v>0</v>
      </c>
      <c r="G12" s="99">
        <v>0</v>
      </c>
      <c r="H12" s="102">
        <v>0</v>
      </c>
      <c r="I12" s="99">
        <v>0</v>
      </c>
      <c r="L12" s="4">
        <f>'1.a.c'!X26</f>
        <v>1.6338920681833454E-2</v>
      </c>
      <c r="M12" s="99">
        <f t="shared" si="2"/>
        <v>1.6338920681833402E-2</v>
      </c>
      <c r="O12" s="56" t="s">
        <v>87</v>
      </c>
      <c r="P12" s="56">
        <v>12</v>
      </c>
      <c r="Q12" s="56" t="s">
        <v>87</v>
      </c>
      <c r="R12" s="56">
        <v>12</v>
      </c>
      <c r="S12" s="56" t="s">
        <v>87</v>
      </c>
      <c r="T12" s="56">
        <v>12</v>
      </c>
    </row>
    <row r="13" spans="1:20" x14ac:dyDescent="0.25">
      <c r="A13" s="78">
        <v>37288</v>
      </c>
      <c r="B13" s="21">
        <f>'1.a'!B16</f>
        <v>9.0193042755126953</v>
      </c>
      <c r="C13" s="99">
        <f t="shared" si="0"/>
        <v>2.199367199781876</v>
      </c>
      <c r="D13" s="99">
        <f t="shared" si="1"/>
        <v>-3.0055767948602978E-2</v>
      </c>
      <c r="E13" s="99">
        <f t="shared" si="3"/>
        <v>-8.5739292094686156E-2</v>
      </c>
      <c r="F13" s="44">
        <f>'1.a'!F16</f>
        <v>0</v>
      </c>
      <c r="G13" s="99">
        <v>0</v>
      </c>
      <c r="H13" s="102">
        <v>0</v>
      </c>
      <c r="I13" s="99">
        <v>0</v>
      </c>
      <c r="L13" s="4">
        <f>'1.a.c'!X27</f>
        <v>1.6976878631076026E-5</v>
      </c>
      <c r="M13" s="99">
        <f t="shared" si="2"/>
        <v>1.6976878631114189E-5</v>
      </c>
      <c r="O13" s="56" t="s">
        <v>56</v>
      </c>
      <c r="P13" s="56">
        <v>20</v>
      </c>
      <c r="Q13" s="56" t="s">
        <v>56</v>
      </c>
      <c r="R13" s="56">
        <v>14</v>
      </c>
      <c r="S13" s="56" t="s">
        <v>56</v>
      </c>
      <c r="T13" s="56">
        <v>20</v>
      </c>
    </row>
    <row r="14" spans="1:20" x14ac:dyDescent="0.25">
      <c r="A14" s="78">
        <v>37316</v>
      </c>
      <c r="B14" s="21">
        <f>'1.a'!B17</f>
        <v>8.6843929290771484</v>
      </c>
      <c r="C14" s="99">
        <f t="shared" si="0"/>
        <v>2.1615274984678985</v>
      </c>
      <c r="D14" s="99">
        <f t="shared" si="1"/>
        <v>-3.7839701313977694E-2</v>
      </c>
      <c r="E14" s="99">
        <f t="shared" si="3"/>
        <v>-7.3466628889055821E-2</v>
      </c>
      <c r="F14" s="44">
        <f>'1.a'!F17</f>
        <v>0</v>
      </c>
      <c r="G14" s="99">
        <v>0</v>
      </c>
      <c r="H14" s="102">
        <v>0</v>
      </c>
      <c r="I14" s="99">
        <v>0</v>
      </c>
      <c r="L14" s="4">
        <f>'1.a.c'!X28</f>
        <v>-1.388250881314575E-2</v>
      </c>
      <c r="M14" s="99">
        <f t="shared" si="2"/>
        <v>-1.3882508813145789E-2</v>
      </c>
      <c r="O14" s="56" t="s">
        <v>88</v>
      </c>
      <c r="P14" s="56">
        <f>+P15*P12*(1-1/P13)</f>
        <v>2610.6</v>
      </c>
      <c r="Q14" s="56" t="s">
        <v>88</v>
      </c>
      <c r="R14" s="56">
        <f>+R15*R12*(1-1/R13)</f>
        <v>1727.1428571428571</v>
      </c>
      <c r="S14" s="56" t="s">
        <v>88</v>
      </c>
      <c r="T14" s="56">
        <f>+T15*T12*(1-1/T13)</f>
        <v>2610.6</v>
      </c>
    </row>
    <row r="15" spans="1:20" x14ac:dyDescent="0.25">
      <c r="A15" s="78">
        <v>37347</v>
      </c>
      <c r="B15" s="21">
        <f>'1.a'!B18</f>
        <v>7.3187704086303711</v>
      </c>
      <c r="C15" s="99">
        <f t="shared" si="0"/>
        <v>1.990442336900446</v>
      </c>
      <c r="D15" s="99">
        <f t="shared" si="1"/>
        <v>-0.17108516156745252</v>
      </c>
      <c r="E15" s="99">
        <f t="shared" si="3"/>
        <v>-0.23898063083003326</v>
      </c>
      <c r="F15" s="44">
        <f>'1.a'!F18</f>
        <v>0</v>
      </c>
      <c r="G15" s="99">
        <v>0</v>
      </c>
      <c r="H15" s="102">
        <v>0</v>
      </c>
      <c r="I15" s="99">
        <v>0</v>
      </c>
      <c r="L15" s="4">
        <f>'1.a.c'!X29</f>
        <v>-0.11252698806086421</v>
      </c>
      <c r="M15" s="99">
        <f t="shared" si="2"/>
        <v>-0.11252698806086425</v>
      </c>
      <c r="O15" s="56" t="s">
        <v>89</v>
      </c>
      <c r="P15" s="56">
        <f>P11-P12+1</f>
        <v>229</v>
      </c>
      <c r="Q15" s="56" t="s">
        <v>89</v>
      </c>
      <c r="R15" s="56">
        <f>R11-R12+1</f>
        <v>155</v>
      </c>
      <c r="S15" s="56" t="s">
        <v>89</v>
      </c>
      <c r="T15" s="56">
        <f>T11-T12+1</f>
        <v>229</v>
      </c>
    </row>
    <row r="16" spans="1:20" x14ac:dyDescent="0.25">
      <c r="A16" s="78">
        <v>37377</v>
      </c>
      <c r="B16" s="21">
        <f>'1.a'!B19</f>
        <v>7.7004199028015137</v>
      </c>
      <c r="C16" s="99">
        <f t="shared" si="0"/>
        <v>2.0412748602041426</v>
      </c>
      <c r="D16" s="99">
        <f t="shared" si="1"/>
        <v>5.0832523303696829E-2</v>
      </c>
      <c r="E16" s="99">
        <f t="shared" si="3"/>
        <v>-0.15809233957773347</v>
      </c>
      <c r="F16" s="44">
        <f>'1.a'!F19</f>
        <v>0</v>
      </c>
      <c r="G16" s="99">
        <v>0</v>
      </c>
      <c r="H16" s="102">
        <v>0</v>
      </c>
      <c r="I16" s="99">
        <v>0</v>
      </c>
      <c r="L16" s="4">
        <f>'1.a.c'!X30</f>
        <v>3.2512094444448456E-2</v>
      </c>
      <c r="M16" s="99">
        <f t="shared" si="2"/>
        <v>3.2512094444448358E-2</v>
      </c>
      <c r="N16" t="s">
        <v>112</v>
      </c>
      <c r="O16" s="74">
        <f>1-_xlfn.NORM.S.DIST(ABS(O9),1)</f>
        <v>6.5617869063139267E-4</v>
      </c>
      <c r="Q16" s="75">
        <f>1-_xlfn.NORM.S.DIST(ABS(Q9),1)</f>
        <v>7.7703102624380183E-3</v>
      </c>
      <c r="S16" s="75">
        <f>1-_xlfn.NORM.S.DIST(ABS(S9),1)</f>
        <v>8.129312111604392E-5</v>
      </c>
      <c r="T16" s="99"/>
    </row>
    <row r="17" spans="1:13" x14ac:dyDescent="0.25">
      <c r="A17" s="78">
        <v>37408</v>
      </c>
      <c r="B17" s="21">
        <f>'1.a'!B20</f>
        <v>6.2828769683837891</v>
      </c>
      <c r="C17" s="99">
        <f t="shared" si="0"/>
        <v>1.8378279915616966</v>
      </c>
      <c r="D17" s="99">
        <f t="shared" si="1"/>
        <v>-0.20344686864244604</v>
      </c>
      <c r="E17" s="99">
        <f t="shared" si="3"/>
        <v>-0.32369950690620181</v>
      </c>
      <c r="F17" s="44">
        <f>'1.a'!F20</f>
        <v>0</v>
      </c>
      <c r="G17" s="99">
        <v>0</v>
      </c>
      <c r="H17" s="102">
        <v>0</v>
      </c>
      <c r="I17" s="99">
        <v>0</v>
      </c>
      <c r="L17" s="4">
        <f>'1.a.c'!X31</f>
        <v>-0.11083503492626064</v>
      </c>
      <c r="M17" s="99">
        <f t="shared" si="2"/>
        <v>-0.11083503492626068</v>
      </c>
    </row>
    <row r="18" spans="1:13" x14ac:dyDescent="0.25">
      <c r="A18" s="78">
        <v>37438</v>
      </c>
      <c r="B18" s="21">
        <f>'1.a'!B21</f>
        <v>5.6390113830566406</v>
      </c>
      <c r="C18" s="99">
        <f t="shared" si="0"/>
        <v>1.7297087634533748</v>
      </c>
      <c r="D18" s="99">
        <f t="shared" si="1"/>
        <v>-0.10811922810832184</v>
      </c>
      <c r="E18" s="99">
        <f t="shared" si="3"/>
        <v>-0.2607335734470711</v>
      </c>
      <c r="F18" s="44">
        <f>'1.a'!F21</f>
        <v>0</v>
      </c>
      <c r="G18" s="99">
        <v>0</v>
      </c>
      <c r="H18" s="102">
        <v>0</v>
      </c>
      <c r="I18" s="99">
        <v>0</v>
      </c>
      <c r="L18" s="4">
        <f>'1.a.c'!X32</f>
        <v>-4.8572337240793573E-2</v>
      </c>
      <c r="M18" s="99">
        <f t="shared" si="2"/>
        <v>-4.8572337240793573E-2</v>
      </c>
    </row>
    <row r="19" spans="1:13" x14ac:dyDescent="0.25">
      <c r="A19" s="78">
        <v>37469</v>
      </c>
      <c r="B19" s="21">
        <f>'1.a'!B22</f>
        <v>6.3763413429260254</v>
      </c>
      <c r="C19" s="99">
        <f t="shared" si="0"/>
        <v>1.8525944756455917</v>
      </c>
      <c r="D19" s="99">
        <f t="shared" si="1"/>
        <v>0.12288571219221689</v>
      </c>
      <c r="E19" s="99">
        <f t="shared" si="3"/>
        <v>-0.18868038455855107</v>
      </c>
      <c r="F19" s="44">
        <f>'1.a'!F22</f>
        <v>0</v>
      </c>
      <c r="G19" s="99">
        <v>0</v>
      </c>
      <c r="H19" s="102">
        <v>0</v>
      </c>
      <c r="I19" s="99">
        <v>0</v>
      </c>
      <c r="L19" s="4">
        <f>'1.a.c'!X33</f>
        <v>-3.2812882300263871E-3</v>
      </c>
      <c r="M19" s="99">
        <f t="shared" si="2"/>
        <v>-3.2812882300263801E-3</v>
      </c>
    </row>
    <row r="20" spans="1:13" x14ac:dyDescent="0.25">
      <c r="A20" s="78">
        <v>37500</v>
      </c>
      <c r="B20" s="21">
        <f>'1.a'!B23</f>
        <v>5.5377597808837891</v>
      </c>
      <c r="C20" s="99">
        <f t="shared" si="0"/>
        <v>1.7115900472972903</v>
      </c>
      <c r="D20" s="99">
        <f t="shared" si="1"/>
        <v>-0.14100442834830149</v>
      </c>
      <c r="E20" s="99">
        <f t="shared" si="3"/>
        <v>-0.12623794426440638</v>
      </c>
      <c r="F20" s="44">
        <f>'1.a'!F23</f>
        <v>0</v>
      </c>
      <c r="G20" s="99">
        <v>0</v>
      </c>
      <c r="H20" s="102">
        <v>0</v>
      </c>
      <c r="I20" s="99">
        <v>0</v>
      </c>
      <c r="L20" s="4">
        <f>'1.a.c'!X34</f>
        <v>-9.6842295324670188E-2</v>
      </c>
      <c r="M20" s="99">
        <f t="shared" si="2"/>
        <v>-9.6842295324670147E-2</v>
      </c>
    </row>
    <row r="21" spans="1:13" x14ac:dyDescent="0.25">
      <c r="A21" s="78">
        <v>37530</v>
      </c>
      <c r="B21" s="21">
        <f>'1.a'!B24</f>
        <v>6.0855655670166016</v>
      </c>
      <c r="C21" s="99">
        <f t="shared" si="0"/>
        <v>1.8059196665767248</v>
      </c>
      <c r="D21" s="99">
        <f t="shared" si="1"/>
        <v>9.4329619279434521E-2</v>
      </c>
      <c r="E21" s="99">
        <f t="shared" si="3"/>
        <v>7.621090312334998E-2</v>
      </c>
      <c r="F21" s="44">
        <f>'1.a'!F24</f>
        <v>0</v>
      </c>
      <c r="G21" s="99">
        <v>0</v>
      </c>
      <c r="H21" s="102">
        <v>0</v>
      </c>
      <c r="I21" s="99">
        <v>0</v>
      </c>
      <c r="L21" s="4">
        <f>'1.a.c'!X35</f>
        <v>9.6018825597081026E-2</v>
      </c>
      <c r="M21" s="99">
        <f t="shared" si="2"/>
        <v>9.6018825597081081E-2</v>
      </c>
    </row>
    <row r="22" spans="1:13" x14ac:dyDescent="0.25">
      <c r="A22" s="78">
        <v>37561</v>
      </c>
      <c r="B22" s="21">
        <f>'1.a'!B25</f>
        <v>6.0855655670166016</v>
      </c>
      <c r="C22" s="99">
        <f t="shared" si="0"/>
        <v>1.8059196665767248</v>
      </c>
      <c r="D22" s="99">
        <f t="shared" si="1"/>
        <v>0</v>
      </c>
      <c r="E22" s="99">
        <f t="shared" si="3"/>
        <v>-4.6674809068867021E-2</v>
      </c>
      <c r="F22" s="44">
        <f>'1.a'!F25</f>
        <v>0</v>
      </c>
      <c r="G22" s="99">
        <v>0</v>
      </c>
      <c r="H22" s="102">
        <v>0</v>
      </c>
      <c r="I22" s="99">
        <v>0</v>
      </c>
      <c r="L22" s="4">
        <f>'1.a.c'!X36</f>
        <v>1.6929355865530026E-2</v>
      </c>
      <c r="M22" s="99">
        <f t="shared" si="2"/>
        <v>1.6929355865530127E-2</v>
      </c>
    </row>
    <row r="23" spans="1:13" x14ac:dyDescent="0.25">
      <c r="A23" s="78">
        <v>37591</v>
      </c>
      <c r="B23" s="21">
        <f>'1.a'!B26</f>
        <v>6.1193175315856934</v>
      </c>
      <c r="C23" s="99">
        <f t="shared" si="0"/>
        <v>1.8114505758592543</v>
      </c>
      <c r="D23" s="99">
        <f t="shared" si="1"/>
        <v>5.5309092825296269E-3</v>
      </c>
      <c r="E23" s="99">
        <f t="shared" si="3"/>
        <v>9.9860528561964104E-2</v>
      </c>
      <c r="F23" s="44">
        <f>'1.a'!F26</f>
        <v>0</v>
      </c>
      <c r="G23" s="99">
        <v>0</v>
      </c>
      <c r="H23" s="102">
        <v>0</v>
      </c>
      <c r="I23" s="99">
        <v>0</v>
      </c>
      <c r="L23" s="4">
        <f>'1.a.c'!X37</f>
        <v>-1.6216352783336911E-3</v>
      </c>
      <c r="M23" s="99">
        <f t="shared" si="2"/>
        <v>-1.6216352783336996E-3</v>
      </c>
    </row>
    <row r="24" spans="1:13" x14ac:dyDescent="0.25">
      <c r="A24" s="78">
        <v>37622</v>
      </c>
      <c r="B24" s="21">
        <f>'1.a'!B27</f>
        <v>6.9137606620788574</v>
      </c>
      <c r="C24" s="99">
        <f t="shared" si="0"/>
        <v>1.9335137244812453</v>
      </c>
      <c r="D24" s="99">
        <f t="shared" si="1"/>
        <v>0.1220631486219908</v>
      </c>
      <c r="E24" s="99">
        <f t="shared" si="3"/>
        <v>0.1275940579045205</v>
      </c>
      <c r="F24" s="44">
        <f>'1.a'!F27</f>
        <v>0</v>
      </c>
      <c r="G24" s="99">
        <v>0</v>
      </c>
      <c r="H24" s="102">
        <v>0</v>
      </c>
      <c r="I24" s="99">
        <v>0</v>
      </c>
      <c r="L24" s="4">
        <f>'1.a.c'!X38</f>
        <v>6.1306143462631572E-2</v>
      </c>
      <c r="M24" s="99">
        <f t="shared" si="2"/>
        <v>6.1306143462631635E-2</v>
      </c>
    </row>
    <row r="25" spans="1:13" x14ac:dyDescent="0.25">
      <c r="A25" s="78">
        <v>37653</v>
      </c>
      <c r="B25" s="21">
        <f>'1.a'!B28</f>
        <v>7.5861849784851074</v>
      </c>
      <c r="C25" s="99">
        <f t="shared" si="0"/>
        <v>2.0263288271620232</v>
      </c>
      <c r="D25" s="99">
        <f t="shared" si="1"/>
        <v>9.2815102680778166E-2</v>
      </c>
      <c r="E25" s="99">
        <f t="shared" si="3"/>
        <v>0.22040916058529855</v>
      </c>
      <c r="F25" s="44">
        <f>'1.a'!F28</f>
        <v>0</v>
      </c>
      <c r="G25" s="99">
        <v>0</v>
      </c>
      <c r="H25" s="102">
        <v>0</v>
      </c>
      <c r="I25" s="99">
        <v>0</v>
      </c>
      <c r="L25" s="4">
        <f>'1.a.c'!X39</f>
        <v>2.5209432519895898E-2</v>
      </c>
      <c r="M25" s="99">
        <f t="shared" si="2"/>
        <v>2.5209432519895936E-2</v>
      </c>
    </row>
    <row r="26" spans="1:13" x14ac:dyDescent="0.25">
      <c r="A26" s="78">
        <v>37681</v>
      </c>
      <c r="B26" s="21">
        <f>'1.a'!B29</f>
        <v>7.4226245880126953</v>
      </c>
      <c r="C26" s="99">
        <f t="shared" si="0"/>
        <v>2.0045327126968138</v>
      </c>
      <c r="D26" s="99">
        <f t="shared" si="1"/>
        <v>-2.1796114465209467E-2</v>
      </c>
      <c r="E26" s="99">
        <f t="shared" si="3"/>
        <v>0.19308213683755956</v>
      </c>
      <c r="F26" s="44">
        <f>'1.a'!F29</f>
        <v>0</v>
      </c>
      <c r="G26" s="99">
        <v>0</v>
      </c>
      <c r="H26" s="102">
        <v>0</v>
      </c>
      <c r="I26" s="99">
        <v>0</v>
      </c>
      <c r="L26" s="4">
        <f>'1.a.c'!X40</f>
        <v>-1.8892440434134558E-2</v>
      </c>
      <c r="M26" s="99">
        <f t="shared" si="2"/>
        <v>-1.8892440434134516E-2</v>
      </c>
    </row>
    <row r="27" spans="1:13" x14ac:dyDescent="0.25">
      <c r="A27" s="78">
        <v>37712</v>
      </c>
      <c r="B27" s="21">
        <f>'1.a'!B30</f>
        <v>8.281977653503418</v>
      </c>
      <c r="C27" s="99">
        <f t="shared" si="0"/>
        <v>2.1140817869192303</v>
      </c>
      <c r="D27" s="99">
        <f t="shared" si="1"/>
        <v>0.10954907422241654</v>
      </c>
      <c r="E27" s="99">
        <f t="shared" si="3"/>
        <v>0.18056806243798521</v>
      </c>
      <c r="F27" s="44">
        <f>'1.a'!F30</f>
        <v>0</v>
      </c>
      <c r="G27" s="99">
        <v>0</v>
      </c>
      <c r="H27" s="102">
        <v>0</v>
      </c>
      <c r="I27" s="99">
        <v>0</v>
      </c>
      <c r="L27" s="4">
        <f>'1.a.c'!X41</f>
        <v>0.10203110750560138</v>
      </c>
      <c r="M27" s="99">
        <f t="shared" si="2"/>
        <v>0.10203110750560129</v>
      </c>
    </row>
    <row r="28" spans="1:13" x14ac:dyDescent="0.25">
      <c r="A28" s="78">
        <v>37742</v>
      </c>
      <c r="B28" s="21">
        <f>'1.a'!B31</f>
        <v>7.7912869453430176</v>
      </c>
      <c r="C28" s="99">
        <f t="shared" si="0"/>
        <v>2.0530060510315598</v>
      </c>
      <c r="D28" s="99">
        <f t="shared" si="1"/>
        <v>-6.1075735887670533E-2</v>
      </c>
      <c r="E28" s="99">
        <f t="shared" si="3"/>
        <v>2.6677223869536446E-2</v>
      </c>
      <c r="F28" s="44">
        <f>'1.a'!F31</f>
        <v>0</v>
      </c>
      <c r="G28" s="99">
        <v>0</v>
      </c>
      <c r="H28" s="102">
        <v>0</v>
      </c>
      <c r="I28" s="99">
        <v>0</v>
      </c>
      <c r="L28" s="4">
        <f>'1.a.c'!X42</f>
        <v>1.3588102771747816E-3</v>
      </c>
      <c r="M28" s="99">
        <f t="shared" si="2"/>
        <v>1.3588102771748822E-3</v>
      </c>
    </row>
    <row r="29" spans="1:13" x14ac:dyDescent="0.25">
      <c r="A29" s="78">
        <v>37773</v>
      </c>
      <c r="B29" s="21">
        <f>'1.a'!B32</f>
        <v>7.8354272842407227</v>
      </c>
      <c r="C29" s="99">
        <f t="shared" si="0"/>
        <v>2.0586554096420753</v>
      </c>
      <c r="D29" s="99">
        <f t="shared" si="1"/>
        <v>5.6493586105155471E-3</v>
      </c>
      <c r="E29" s="99">
        <f t="shared" si="3"/>
        <v>5.412269694526145E-2</v>
      </c>
      <c r="F29" s="44">
        <f>'1.a'!F32</f>
        <v>0</v>
      </c>
      <c r="G29" s="99">
        <v>0</v>
      </c>
      <c r="H29" s="102">
        <v>0</v>
      </c>
      <c r="I29" s="99">
        <v>0</v>
      </c>
      <c r="L29" s="4">
        <f>'1.a.c'!X43</f>
        <v>1.4633218946711764E-2</v>
      </c>
      <c r="M29" s="99">
        <f t="shared" si="2"/>
        <v>1.4633218946711768E-2</v>
      </c>
    </row>
    <row r="30" spans="1:13" x14ac:dyDescent="0.25">
      <c r="A30" s="78">
        <v>37803</v>
      </c>
      <c r="B30" s="21">
        <f>'1.a'!B33</f>
        <v>7.9133100509643546</v>
      </c>
      <c r="C30" s="99">
        <f t="shared" si="0"/>
        <v>2.0685461583394575</v>
      </c>
      <c r="D30" s="99">
        <f t="shared" si="1"/>
        <v>9.8907486973821204E-3</v>
      </c>
      <c r="E30" s="99">
        <f t="shared" si="3"/>
        <v>-4.5535628579772981E-2</v>
      </c>
      <c r="F30" s="44">
        <f>'1.a'!F33</f>
        <v>0</v>
      </c>
      <c r="G30" s="99">
        <v>0</v>
      </c>
      <c r="H30" s="102">
        <v>0</v>
      </c>
      <c r="I30" s="99">
        <v>0</v>
      </c>
      <c r="L30" s="4">
        <f>'1.a.c'!X44</f>
        <v>3.2943744174551731E-2</v>
      </c>
      <c r="M30" s="99">
        <f t="shared" si="2"/>
        <v>3.2943744174551703E-2</v>
      </c>
    </row>
    <row r="31" spans="1:13" x14ac:dyDescent="0.25">
      <c r="A31" s="78">
        <v>37834</v>
      </c>
      <c r="B31" s="21">
        <f>'1.a'!B34</f>
        <v>7.7263798713684082</v>
      </c>
      <c r="C31" s="99">
        <f t="shared" si="0"/>
        <v>2.0446404309577799</v>
      </c>
      <c r="D31" s="99">
        <f t="shared" si="1"/>
        <v>-2.3905727381677604E-2</v>
      </c>
      <c r="E31" s="99">
        <f t="shared" si="3"/>
        <v>-8.3656200737800192E-3</v>
      </c>
      <c r="F31" s="44">
        <f>'1.a'!F34</f>
        <v>0</v>
      </c>
      <c r="G31" s="99">
        <v>0</v>
      </c>
      <c r="H31" s="102">
        <v>0</v>
      </c>
      <c r="I31" s="99">
        <v>0</v>
      </c>
      <c r="L31" s="4">
        <f>'1.a.c'!X45</f>
        <v>1.6010070129136217E-2</v>
      </c>
      <c r="M31" s="99">
        <f t="shared" si="2"/>
        <v>1.6010070129136134E-2</v>
      </c>
    </row>
    <row r="32" spans="1:13" x14ac:dyDescent="0.25">
      <c r="A32" s="78">
        <v>37865</v>
      </c>
      <c r="B32" s="21">
        <f>'1.a'!B35</f>
        <v>8.0015830993652344</v>
      </c>
      <c r="C32" s="99">
        <f t="shared" si="0"/>
        <v>2.0796394095233572</v>
      </c>
      <c r="D32" s="99">
        <f t="shared" si="1"/>
        <v>3.4998978565577425E-2</v>
      </c>
      <c r="E32" s="99">
        <f t="shared" si="3"/>
        <v>2.0983999881281971E-2</v>
      </c>
      <c r="F32" s="44">
        <f>'1.a'!F35</f>
        <v>0</v>
      </c>
      <c r="G32" s="99">
        <v>0</v>
      </c>
      <c r="H32" s="102">
        <v>0</v>
      </c>
      <c r="I32" s="99">
        <v>0</v>
      </c>
      <c r="L32" s="4">
        <f>'1.a.c'!X46</f>
        <v>-1.2629377118561092E-3</v>
      </c>
      <c r="M32" s="99">
        <f t="shared" si="2"/>
        <v>-1.2629377118561491E-3</v>
      </c>
    </row>
    <row r="33" spans="1:13" x14ac:dyDescent="0.25">
      <c r="A33" s="78">
        <v>37895</v>
      </c>
      <c r="B33" s="21">
        <f>'1.a'!B36</f>
        <v>8.793431282043457</v>
      </c>
      <c r="C33" s="99">
        <f t="shared" si="0"/>
        <v>2.174004997532879</v>
      </c>
      <c r="D33" s="99">
        <f t="shared" si="1"/>
        <v>9.4365588009521523E-2</v>
      </c>
      <c r="E33" s="99">
        <f t="shared" si="3"/>
        <v>0.10545883919342132</v>
      </c>
      <c r="F33" s="44">
        <f>'1.a'!F36</f>
        <v>0</v>
      </c>
      <c r="G33" s="99">
        <v>0</v>
      </c>
      <c r="H33" s="102">
        <v>0</v>
      </c>
      <c r="I33" s="99">
        <v>0</v>
      </c>
      <c r="L33" s="4">
        <f>'1.a.c'!X47</f>
        <v>9.507190413270597E-2</v>
      </c>
      <c r="M33" s="99">
        <f t="shared" si="2"/>
        <v>9.5071904132705942E-2</v>
      </c>
    </row>
    <row r="34" spans="1:13" x14ac:dyDescent="0.25">
      <c r="A34" s="78">
        <v>37926</v>
      </c>
      <c r="B34" s="21">
        <f>'1.a'!B37</f>
        <v>8.2040891647338867</v>
      </c>
      <c r="C34" s="99">
        <f t="shared" si="0"/>
        <v>2.104632708597427</v>
      </c>
      <c r="D34" s="99">
        <f t="shared" si="1"/>
        <v>-6.9372288935452012E-2</v>
      </c>
      <c r="E34" s="99">
        <f t="shared" si="3"/>
        <v>5.9992277639647054E-2</v>
      </c>
      <c r="F34" s="44">
        <f>'1.a'!F37</f>
        <v>0</v>
      </c>
      <c r="G34" s="99">
        <v>0</v>
      </c>
      <c r="H34" s="102">
        <v>0</v>
      </c>
      <c r="I34" s="99">
        <v>0</v>
      </c>
      <c r="L34" s="4">
        <f>'1.a.c'!X48</f>
        <v>-2.0637579989060916E-2</v>
      </c>
      <c r="M34" s="99">
        <f t="shared" si="2"/>
        <v>-2.0637579989060906E-2</v>
      </c>
    </row>
    <row r="35" spans="1:13" x14ac:dyDescent="0.25">
      <c r="A35" s="78">
        <v>37956</v>
      </c>
      <c r="B35" s="21">
        <f>'1.a'!B38</f>
        <v>8.5130405426025391</v>
      </c>
      <c r="C35" s="99">
        <f t="shared" si="0"/>
        <v>2.1415991693248024</v>
      </c>
      <c r="D35" s="99">
        <f t="shared" si="1"/>
        <v>3.6966460727375527E-2</v>
      </c>
      <c r="E35" s="99">
        <f t="shared" si="3"/>
        <v>6.1959759801445149E-2</v>
      </c>
      <c r="F35" s="44">
        <f>'1.a'!F38</f>
        <v>0</v>
      </c>
      <c r="G35" s="99">
        <v>0</v>
      </c>
      <c r="H35" s="102">
        <v>0</v>
      </c>
      <c r="I35" s="99">
        <v>0</v>
      </c>
      <c r="L35" s="4">
        <f>'1.a.c'!X49</f>
        <v>6.835422602124222E-2</v>
      </c>
      <c r="M35" s="99">
        <f t="shared" si="2"/>
        <v>6.8354226021242193E-2</v>
      </c>
    </row>
    <row r="36" spans="1:13" x14ac:dyDescent="0.25">
      <c r="A36" s="78">
        <v>37987</v>
      </c>
      <c r="B36" s="21">
        <f>'1.a'!B39</f>
        <v>8.8531494140625</v>
      </c>
      <c r="C36" s="99">
        <f t="shared" si="0"/>
        <v>2.1807732617103159</v>
      </c>
      <c r="D36" s="99">
        <f t="shared" si="1"/>
        <v>3.9174092385513275E-2</v>
      </c>
      <c r="E36" s="99">
        <f t="shared" si="3"/>
        <v>6.7682641774369579E-3</v>
      </c>
      <c r="F36" s="44">
        <f>'1.a'!F39</f>
        <v>0</v>
      </c>
      <c r="G36" s="99">
        <v>0</v>
      </c>
      <c r="H36" s="102">
        <v>0</v>
      </c>
      <c r="I36" s="99">
        <v>0</v>
      </c>
      <c r="L36" s="4">
        <f>'1.a.c'!X50</f>
        <v>2.032649407392649E-2</v>
      </c>
      <c r="M36" s="99">
        <f t="shared" si="2"/>
        <v>2.0326494073926504E-2</v>
      </c>
    </row>
    <row r="37" spans="1:13" x14ac:dyDescent="0.25">
      <c r="A37" s="78">
        <v>38018</v>
      </c>
      <c r="B37" s="21">
        <f>'1.a'!B40</f>
        <v>7.7757067680358887</v>
      </c>
      <c r="C37" s="99">
        <f t="shared" si="0"/>
        <v>2.051004356575175</v>
      </c>
      <c r="D37" s="99">
        <f t="shared" si="1"/>
        <v>-0.12976890513514078</v>
      </c>
      <c r="E37" s="99">
        <f t="shared" si="3"/>
        <v>-5.3628352022251892E-2</v>
      </c>
      <c r="F37" s="44">
        <f>'1.a'!F40</f>
        <v>0</v>
      </c>
      <c r="G37" s="99">
        <v>0</v>
      </c>
      <c r="H37" s="102">
        <v>0</v>
      </c>
      <c r="I37" s="99">
        <v>0</v>
      </c>
      <c r="L37" s="4">
        <f>'1.a.c'!X51</f>
        <v>-7.5936608449901799E-2</v>
      </c>
      <c r="M37" s="99">
        <f t="shared" si="2"/>
        <v>-7.5936608449901799E-2</v>
      </c>
    </row>
    <row r="38" spans="1:13" x14ac:dyDescent="0.25">
      <c r="A38" s="78">
        <v>38047</v>
      </c>
      <c r="B38" s="21">
        <f>'1.a'!B41</f>
        <v>7.4667587280273438</v>
      </c>
      <c r="C38" s="99">
        <f t="shared" si="0"/>
        <v>2.0104609997633944</v>
      </c>
      <c r="D38" s="99">
        <f t="shared" si="1"/>
        <v>-4.0543356811780736E-2</v>
      </c>
      <c r="E38" s="99">
        <f t="shared" si="3"/>
        <v>-0.13113816956140825</v>
      </c>
      <c r="F38" s="44">
        <f>'1.a'!F41</f>
        <v>0</v>
      </c>
      <c r="G38" s="99">
        <v>0</v>
      </c>
      <c r="H38" s="102">
        <v>0</v>
      </c>
      <c r="I38" s="99">
        <v>0</v>
      </c>
      <c r="L38" s="4">
        <f>'1.a.c'!X52</f>
        <v>-4.6748350923208754E-2</v>
      </c>
      <c r="M38" s="99">
        <f t="shared" si="2"/>
        <v>-4.6748350923208726E-2</v>
      </c>
    </row>
    <row r="39" spans="1:13" x14ac:dyDescent="0.25">
      <c r="A39" s="78">
        <v>38078</v>
      </c>
      <c r="B39" s="21">
        <f>'1.a'!B42</f>
        <v>7.8302335739135742</v>
      </c>
      <c r="C39" s="99">
        <f t="shared" si="0"/>
        <v>2.0579923401980902</v>
      </c>
      <c r="D39" s="99">
        <f t="shared" si="1"/>
        <v>4.7531340434696007E-2</v>
      </c>
      <c r="E39" s="99">
        <f t="shared" si="3"/>
        <v>-0.12278092151222551</v>
      </c>
      <c r="F39" s="44">
        <f>'1.a'!F42</f>
        <v>0</v>
      </c>
      <c r="G39" s="99">
        <v>0</v>
      </c>
      <c r="H39" s="102">
        <v>0</v>
      </c>
      <c r="I39" s="99">
        <v>0</v>
      </c>
      <c r="L39" s="4">
        <f>'1.a.c'!X53</f>
        <v>2.3354176169843595E-2</v>
      </c>
      <c r="M39" s="99">
        <f t="shared" si="2"/>
        <v>2.3354176169843699E-2</v>
      </c>
    </row>
    <row r="40" spans="1:13" x14ac:dyDescent="0.25">
      <c r="A40" s="78">
        <v>38108</v>
      </c>
      <c r="B40" s="21">
        <f>'1.a'!B43</f>
        <v>7.516082763671875</v>
      </c>
      <c r="C40" s="99">
        <f t="shared" si="0"/>
        <v>2.0170450931552897</v>
      </c>
      <c r="D40" s="99">
        <f t="shared" si="1"/>
        <v>-4.0947247042800623E-2</v>
      </c>
      <c r="E40" s="99">
        <f t="shared" si="3"/>
        <v>-3.3959263419885359E-2</v>
      </c>
      <c r="F40" s="44">
        <f>'1.a'!F43</f>
        <v>0</v>
      </c>
      <c r="G40" s="99">
        <v>0</v>
      </c>
      <c r="H40" s="102">
        <v>0</v>
      </c>
      <c r="I40" s="99">
        <v>0</v>
      </c>
      <c r="L40" s="4">
        <f>'1.a.c'!X54</f>
        <v>-2.7657766979593212E-2</v>
      </c>
      <c r="M40" s="99">
        <f t="shared" si="2"/>
        <v>-2.7657766979593212E-2</v>
      </c>
    </row>
    <row r="41" spans="1:13" x14ac:dyDescent="0.25">
      <c r="A41" s="78">
        <v>38139</v>
      </c>
      <c r="B41" s="21">
        <f>'1.a'!B44</f>
        <v>7.2954044342041016</v>
      </c>
      <c r="C41" s="99">
        <f t="shared" si="0"/>
        <v>1.9872446203563277</v>
      </c>
      <c r="D41" s="99">
        <f t="shared" si="1"/>
        <v>-2.9800472798961971E-2</v>
      </c>
      <c r="E41" s="99">
        <f t="shared" si="3"/>
        <v>-2.3216379407066636E-2</v>
      </c>
      <c r="F41" s="44">
        <f>'1.a'!F44</f>
        <v>0</v>
      </c>
      <c r="G41" s="99">
        <v>0</v>
      </c>
      <c r="H41" s="102">
        <v>0</v>
      </c>
      <c r="I41" s="99">
        <v>0</v>
      </c>
      <c r="L41" s="4">
        <f>'1.a.c'!X55</f>
        <v>2.9198618138874869E-2</v>
      </c>
      <c r="M41" s="99">
        <f t="shared" si="2"/>
        <v>2.919861813887481E-2</v>
      </c>
    </row>
    <row r="42" spans="1:13" x14ac:dyDescent="0.25">
      <c r="A42" s="78">
        <v>38169</v>
      </c>
      <c r="B42" s="21">
        <f>'1.a'!B45</f>
        <v>7.1136722564697266</v>
      </c>
      <c r="C42" s="99">
        <f t="shared" si="0"/>
        <v>1.9620186022470798</v>
      </c>
      <c r="D42" s="99">
        <f t="shared" si="1"/>
        <v>-2.5226018109247916E-2</v>
      </c>
      <c r="E42" s="99">
        <f t="shared" si="3"/>
        <v>-9.5973737951010565E-2</v>
      </c>
      <c r="F42" s="44">
        <f>'1.a'!F45</f>
        <v>0</v>
      </c>
      <c r="G42" s="99">
        <v>0</v>
      </c>
      <c r="H42" s="102">
        <v>0</v>
      </c>
      <c r="I42" s="99">
        <v>0</v>
      </c>
      <c r="L42" s="4">
        <f>'1.a.c'!X56</f>
        <v>-9.3238515601406554E-3</v>
      </c>
      <c r="M42" s="99">
        <f t="shared" si="2"/>
        <v>-9.3238515601407057E-3</v>
      </c>
    </row>
    <row r="43" spans="1:13" x14ac:dyDescent="0.25">
      <c r="A43" s="78">
        <v>38200</v>
      </c>
      <c r="B43" s="21">
        <f>'1.a'!B46</f>
        <v>7.3135805130004883</v>
      </c>
      <c r="C43" s="99">
        <f t="shared" si="0"/>
        <v>1.9897329641037829</v>
      </c>
      <c r="D43" s="99">
        <f t="shared" si="1"/>
        <v>2.7714361856703121E-2</v>
      </c>
      <c r="E43" s="99">
        <f t="shared" si="3"/>
        <v>-2.731212905150672E-2</v>
      </c>
      <c r="F43" s="44">
        <f>'1.a'!F46</f>
        <v>0</v>
      </c>
      <c r="G43" s="99">
        <v>0</v>
      </c>
      <c r="H43" s="102">
        <v>0</v>
      </c>
      <c r="I43" s="99">
        <v>0</v>
      </c>
      <c r="L43" s="4">
        <f>'1.a.c'!X57</f>
        <v>1.798422733277057E-2</v>
      </c>
      <c r="M43" s="99">
        <f t="shared" si="2"/>
        <v>1.7984227332770608E-2</v>
      </c>
    </row>
    <row r="44" spans="1:13" x14ac:dyDescent="0.25">
      <c r="A44" s="78">
        <v>38231</v>
      </c>
      <c r="B44" s="21">
        <f>'1.a'!B47</f>
        <v>7.331754207611084</v>
      </c>
      <c r="C44" s="99">
        <f t="shared" si="0"/>
        <v>1.9922148061764648</v>
      </c>
      <c r="D44" s="99">
        <f t="shared" si="1"/>
        <v>2.4818420726820016E-3</v>
      </c>
      <c r="E44" s="99">
        <f t="shared" si="3"/>
        <v>4.9701858201371338E-3</v>
      </c>
      <c r="F44" s="44">
        <f>'1.a'!F47</f>
        <v>0</v>
      </c>
      <c r="G44" s="99">
        <v>0</v>
      </c>
      <c r="H44" s="102">
        <v>0</v>
      </c>
      <c r="I44" s="99">
        <v>0</v>
      </c>
      <c r="L44" s="4">
        <f>'1.a.c'!X58</f>
        <v>4.663816518872217E-4</v>
      </c>
      <c r="M44" s="99">
        <f t="shared" si="2"/>
        <v>4.6638165188728209E-4</v>
      </c>
    </row>
    <row r="45" spans="1:13" x14ac:dyDescent="0.25">
      <c r="A45" s="78">
        <v>38261</v>
      </c>
      <c r="B45" s="21">
        <f>'1.a'!B48</f>
        <v>7.6588811874389648</v>
      </c>
      <c r="C45" s="99">
        <f t="shared" si="0"/>
        <v>2.0358659140037587</v>
      </c>
      <c r="D45" s="99">
        <f t="shared" si="1"/>
        <v>4.3651107827293797E-2</v>
      </c>
      <c r="E45" s="99">
        <f t="shared" si="3"/>
        <v>7.3847311756678871E-2</v>
      </c>
      <c r="F45" s="44">
        <f>'1.a'!F48</f>
        <v>0</v>
      </c>
      <c r="G45" s="99">
        <v>0</v>
      </c>
      <c r="H45" s="102">
        <v>0</v>
      </c>
      <c r="I45" s="99">
        <v>0</v>
      </c>
      <c r="L45" s="4">
        <f>'1.a.c'!X59</f>
        <v>2.2702550091588364E-2</v>
      </c>
      <c r="M45" s="99">
        <f t="shared" si="2"/>
        <v>2.2702550091588281E-2</v>
      </c>
    </row>
    <row r="46" spans="1:13" x14ac:dyDescent="0.25">
      <c r="A46" s="78">
        <v>38292</v>
      </c>
      <c r="B46" s="21">
        <f>'1.a'!B49</f>
        <v>7.799077033996582</v>
      </c>
      <c r="C46" s="99">
        <f t="shared" si="0"/>
        <v>2.0540053977193233</v>
      </c>
      <c r="D46" s="99">
        <f t="shared" si="1"/>
        <v>1.8139483715564945E-2</v>
      </c>
      <c r="E46" s="99">
        <f t="shared" si="3"/>
        <v>6.4272433615540497E-2</v>
      </c>
      <c r="F46" s="44">
        <f>'1.a'!F49</f>
        <v>0</v>
      </c>
      <c r="G46" s="99">
        <v>0</v>
      </c>
      <c r="H46" s="102">
        <v>0</v>
      </c>
      <c r="I46" s="99">
        <v>0</v>
      </c>
      <c r="L46" s="4">
        <f>'1.a.c'!X60</f>
        <v>3.5070051397697151E-2</v>
      </c>
      <c r="M46" s="99">
        <f t="shared" si="2"/>
        <v>3.5070051397697144E-2</v>
      </c>
    </row>
    <row r="47" spans="1:13" x14ac:dyDescent="0.25">
      <c r="A47" s="78">
        <v>38322</v>
      </c>
      <c r="B47" s="21">
        <f>'1.a'!B50</f>
        <v>8.6402530670166016</v>
      </c>
      <c r="C47" s="99">
        <f t="shared" si="0"/>
        <v>2.1564318725509741</v>
      </c>
      <c r="D47" s="99">
        <f t="shared" si="1"/>
        <v>0.10242647483165093</v>
      </c>
      <c r="E47" s="99">
        <f t="shared" si="3"/>
        <v>0.16421706637450953</v>
      </c>
      <c r="F47" s="44">
        <f>'1.a'!F50</f>
        <v>0</v>
      </c>
      <c r="G47" s="99">
        <v>0</v>
      </c>
      <c r="H47" s="102">
        <v>0</v>
      </c>
      <c r="I47" s="99">
        <v>0</v>
      </c>
      <c r="L47" s="4">
        <f>'1.a.c'!X61</f>
        <v>8.1877268846909435E-2</v>
      </c>
      <c r="M47" s="99">
        <f t="shared" si="2"/>
        <v>8.1877268846909379E-2</v>
      </c>
    </row>
    <row r="48" spans="1:13" x14ac:dyDescent="0.25">
      <c r="A48" s="78">
        <v>38353</v>
      </c>
      <c r="B48" s="21">
        <f>'1.a'!B51</f>
        <v>8.3572635650634766</v>
      </c>
      <c r="C48" s="99">
        <f t="shared" si="0"/>
        <v>2.1231310487609978</v>
      </c>
      <c r="D48" s="99">
        <f t="shared" si="1"/>
        <v>-3.3300823789976564E-2</v>
      </c>
      <c r="E48" s="99">
        <f t="shared" si="3"/>
        <v>8.7265134757239141E-2</v>
      </c>
      <c r="F48" s="44">
        <f>'1.a'!F51</f>
        <v>0</v>
      </c>
      <c r="G48" s="99">
        <v>0</v>
      </c>
      <c r="H48" s="102">
        <v>0</v>
      </c>
      <c r="I48" s="99">
        <v>0</v>
      </c>
      <c r="L48" s="4">
        <f>'1.a.c'!X62</f>
        <v>-3.125353589785717E-2</v>
      </c>
      <c r="M48" s="99">
        <f t="shared" si="2"/>
        <v>-3.1253535897857176E-2</v>
      </c>
    </row>
    <row r="49" spans="1:13" x14ac:dyDescent="0.25">
      <c r="A49" s="78">
        <v>38384</v>
      </c>
      <c r="B49" s="21">
        <f>'1.a'!B52</f>
        <v>8.4273643493652344</v>
      </c>
      <c r="C49" s="99">
        <f t="shared" si="0"/>
        <v>2.1314840718073</v>
      </c>
      <c r="D49" s="99">
        <f t="shared" si="1"/>
        <v>8.3530230463024508E-3</v>
      </c>
      <c r="E49" s="99">
        <f t="shared" si="3"/>
        <v>7.7478674087976693E-2</v>
      </c>
      <c r="F49" s="44">
        <f>'1.a'!F52</f>
        <v>0</v>
      </c>
      <c r="G49" s="99">
        <v>0</v>
      </c>
      <c r="H49" s="102">
        <v>0</v>
      </c>
      <c r="I49" s="99">
        <v>0</v>
      </c>
      <c r="L49" s="4">
        <f>'1.a.c'!X63</f>
        <v>-1.3367437253563748E-3</v>
      </c>
      <c r="M49" s="99">
        <f t="shared" si="2"/>
        <v>-1.3367437253564152E-3</v>
      </c>
    </row>
    <row r="50" spans="1:13" x14ac:dyDescent="0.25">
      <c r="A50" s="78">
        <v>38412</v>
      </c>
      <c r="B50" s="21">
        <f>'1.a'!B53</f>
        <v>8.7700653076171875</v>
      </c>
      <c r="C50" s="99">
        <f t="shared" si="0"/>
        <v>2.1713442530629998</v>
      </c>
      <c r="D50" s="99">
        <f t="shared" si="1"/>
        <v>3.9860181255699817E-2</v>
      </c>
      <c r="E50" s="99">
        <f t="shared" si="3"/>
        <v>1.4912380512025642E-2</v>
      </c>
      <c r="F50" s="44">
        <f>'1.a'!F53</f>
        <v>0</v>
      </c>
      <c r="G50" s="99">
        <v>0</v>
      </c>
      <c r="H50" s="102">
        <v>0</v>
      </c>
      <c r="I50" s="99">
        <v>0</v>
      </c>
      <c r="L50" s="4">
        <f>'1.a.c'!X64</f>
        <v>2.5241554036745755E-2</v>
      </c>
      <c r="M50" s="99">
        <f t="shared" si="2"/>
        <v>2.5241554036745661E-2</v>
      </c>
    </row>
    <row r="51" spans="1:13" x14ac:dyDescent="0.25">
      <c r="A51" s="78">
        <v>38443</v>
      </c>
      <c r="B51" s="21">
        <f>'1.a'!B54</f>
        <v>8.333897590637207</v>
      </c>
      <c r="C51" s="99">
        <f t="shared" si="0"/>
        <v>2.1203312447842779</v>
      </c>
      <c r="D51" s="99">
        <f t="shared" si="1"/>
        <v>-5.1013008278721891E-2</v>
      </c>
      <c r="E51" s="99">
        <f t="shared" si="3"/>
        <v>-2.7998039767196722E-3</v>
      </c>
      <c r="F51" s="44">
        <f>'1.a'!F54</f>
        <v>0</v>
      </c>
      <c r="G51" s="99">
        <v>0</v>
      </c>
      <c r="H51" s="102">
        <v>0</v>
      </c>
      <c r="I51" s="99">
        <v>0</v>
      </c>
      <c r="L51" s="4">
        <f>'1.a.c'!X65</f>
        <v>-2.7986031200613298E-2</v>
      </c>
      <c r="M51" s="99">
        <f t="shared" si="2"/>
        <v>-2.7986031200613271E-2</v>
      </c>
    </row>
    <row r="52" spans="1:13" x14ac:dyDescent="0.25">
      <c r="A52" s="78">
        <v>38473</v>
      </c>
      <c r="B52" s="21">
        <f>'1.a'!B55</f>
        <v>8.3598613739013672</v>
      </c>
      <c r="C52" s="99">
        <f t="shared" si="0"/>
        <v>2.1234418448899119</v>
      </c>
      <c r="D52" s="99">
        <f t="shared" si="1"/>
        <v>3.1106001056336904E-3</v>
      </c>
      <c r="E52" s="99">
        <f t="shared" si="3"/>
        <v>-8.0422269173883437E-3</v>
      </c>
      <c r="F52" s="44">
        <f>'1.a'!F55</f>
        <v>0</v>
      </c>
      <c r="G52" s="99">
        <v>0</v>
      </c>
      <c r="H52" s="102">
        <v>0</v>
      </c>
      <c r="I52" s="99">
        <v>0</v>
      </c>
      <c r="L52" s="4">
        <f>'1.a.c'!X66</f>
        <v>2.9607268046239303E-2</v>
      </c>
      <c r="M52" s="99">
        <f t="shared" si="2"/>
        <v>2.9607268046239366E-2</v>
      </c>
    </row>
    <row r="53" spans="1:13" x14ac:dyDescent="0.25">
      <c r="A53" s="78">
        <v>38504</v>
      </c>
      <c r="B53" s="21">
        <f>'1.a'!B56</f>
        <v>7.9626355171203613</v>
      </c>
      <c r="C53" s="99">
        <f t="shared" si="0"/>
        <v>2.074760040172023</v>
      </c>
      <c r="D53" s="99">
        <f t="shared" si="1"/>
        <v>-4.8681804717889042E-2</v>
      </c>
      <c r="E53" s="99">
        <f t="shared" si="3"/>
        <v>-9.6584212890977086E-2</v>
      </c>
      <c r="F53" s="44">
        <f>'1.a'!F56</f>
        <v>0</v>
      </c>
      <c r="G53" s="99">
        <v>0</v>
      </c>
      <c r="H53" s="102">
        <v>0</v>
      </c>
      <c r="I53" s="99">
        <v>0</v>
      </c>
      <c r="L53" s="4">
        <f>'1.a.c'!X67</f>
        <v>-4.2377506461325404E-2</v>
      </c>
      <c r="M53" s="99">
        <f t="shared" si="2"/>
        <v>-4.2377506461325432E-2</v>
      </c>
    </row>
    <row r="54" spans="1:13" x14ac:dyDescent="0.25">
      <c r="A54" s="78">
        <v>38534</v>
      </c>
      <c r="B54" s="21">
        <f>'1.a'!B57</f>
        <v>7.9782166481018066</v>
      </c>
      <c r="C54" s="99">
        <f t="shared" si="0"/>
        <v>2.0767149088053816</v>
      </c>
      <c r="D54" s="99">
        <f t="shared" si="1"/>
        <v>1.9548686333587684E-3</v>
      </c>
      <c r="E54" s="99">
        <f t="shared" si="3"/>
        <v>-4.3616335978896408E-2</v>
      </c>
      <c r="F54" s="44">
        <f>'1.a'!F57</f>
        <v>0</v>
      </c>
      <c r="G54" s="99">
        <v>0</v>
      </c>
      <c r="H54" s="102">
        <v>0</v>
      </c>
      <c r="I54" s="99">
        <v>0</v>
      </c>
      <c r="L54" s="4">
        <f>'1.a.c'!X68</f>
        <v>2.8901938620966156E-3</v>
      </c>
      <c r="M54" s="99">
        <f t="shared" si="2"/>
        <v>2.8901938620966572E-3</v>
      </c>
    </row>
    <row r="55" spans="1:13" x14ac:dyDescent="0.25">
      <c r="A55" s="78">
        <v>38565</v>
      </c>
      <c r="B55" s="21">
        <f>'1.a'!B58</f>
        <v>7.9808101654052734</v>
      </c>
      <c r="C55" s="99">
        <f t="shared" si="0"/>
        <v>2.077039930795332</v>
      </c>
      <c r="D55" s="99">
        <f t="shared" si="1"/>
        <v>3.2502198995033578E-4</v>
      </c>
      <c r="E55" s="99">
        <f t="shared" si="3"/>
        <v>-4.6401914094579971E-2</v>
      </c>
      <c r="F55" s="44">
        <f>'1.a'!F58</f>
        <v>0</v>
      </c>
      <c r="G55" s="99">
        <v>0</v>
      </c>
      <c r="H55" s="102">
        <v>0</v>
      </c>
      <c r="I55" s="99">
        <v>0</v>
      </c>
      <c r="L55" s="4">
        <f>'1.a.c'!X69</f>
        <v>-2.0950611523887345E-3</v>
      </c>
      <c r="M55" s="99">
        <f t="shared" si="2"/>
        <v>-2.0950611523887774E-3</v>
      </c>
    </row>
    <row r="56" spans="1:13" x14ac:dyDescent="0.25">
      <c r="A56" s="78">
        <v>38596</v>
      </c>
      <c r="B56" s="21">
        <f>'1.a'!B59</f>
        <v>7.6277241706848136</v>
      </c>
      <c r="C56" s="99">
        <f t="shared" si="0"/>
        <v>2.0317895269748907</v>
      </c>
      <c r="D56" s="99">
        <f t="shared" si="1"/>
        <v>-4.5250403820441321E-2</v>
      </c>
      <c r="E56" s="99">
        <f t="shared" si="3"/>
        <v>-4.2970513197132278E-2</v>
      </c>
      <c r="F56" s="44">
        <f>'1.a'!F59</f>
        <v>0</v>
      </c>
      <c r="G56" s="99">
        <v>0</v>
      </c>
      <c r="H56" s="102">
        <v>0</v>
      </c>
      <c r="I56" s="99">
        <v>0</v>
      </c>
      <c r="L56" s="4">
        <f>'1.a.c'!X70</f>
        <v>8.2485201865641882E-3</v>
      </c>
      <c r="M56" s="99">
        <f t="shared" si="2"/>
        <v>8.2485201865640789E-3</v>
      </c>
    </row>
    <row r="57" spans="1:13" x14ac:dyDescent="0.25">
      <c r="A57" s="78">
        <v>38626</v>
      </c>
      <c r="B57" s="21">
        <f>'1.a'!B60</f>
        <v>7.2201175689697266</v>
      </c>
      <c r="C57" s="99">
        <f t="shared" si="0"/>
        <v>1.9768712365629761</v>
      </c>
      <c r="D57" s="99">
        <f t="shared" si="1"/>
        <v>-5.4918290411914351E-2</v>
      </c>
      <c r="E57" s="99">
        <f t="shared" si="3"/>
        <v>-9.9843672242405312E-2</v>
      </c>
      <c r="F57" s="44">
        <f>'1.a'!F60</f>
        <v>0</v>
      </c>
      <c r="G57" s="99">
        <v>0</v>
      </c>
      <c r="H57" s="102">
        <v>0</v>
      </c>
      <c r="I57" s="99">
        <v>0</v>
      </c>
      <c r="L57" s="4">
        <f>'1.a.c'!X71</f>
        <v>-3.2124249274630666E-2</v>
      </c>
      <c r="M57" s="99">
        <f t="shared" si="2"/>
        <v>-3.2124249274630645E-2</v>
      </c>
    </row>
    <row r="58" spans="1:13" x14ac:dyDescent="0.25">
      <c r="A58" s="78">
        <v>38657</v>
      </c>
      <c r="B58" s="21">
        <f>'1.a'!B61</f>
        <v>6.8540482521057129</v>
      </c>
      <c r="C58" s="99">
        <f t="shared" si="0"/>
        <v>1.9248394634197159</v>
      </c>
      <c r="D58" s="99">
        <f t="shared" si="1"/>
        <v>-5.2031773143260296E-2</v>
      </c>
      <c r="E58" s="99">
        <f t="shared" si="3"/>
        <v>-0.15220046737561582</v>
      </c>
      <c r="F58" s="44">
        <f>'1.a'!F61</f>
        <v>0</v>
      </c>
      <c r="G58" s="99">
        <v>0</v>
      </c>
      <c r="H58" s="102">
        <v>0</v>
      </c>
      <c r="I58" s="99">
        <v>0</v>
      </c>
      <c r="L58" s="4">
        <f>'1.a.c'!X72</f>
        <v>1.4566481137149602E-2</v>
      </c>
      <c r="M58" s="99">
        <f t="shared" si="2"/>
        <v>1.4566481137149534E-2</v>
      </c>
    </row>
    <row r="59" spans="1:13" x14ac:dyDescent="0.25">
      <c r="A59" s="78">
        <v>38687</v>
      </c>
      <c r="B59" s="21">
        <f>'1.a'!B62</f>
        <v>6.7294306755065918</v>
      </c>
      <c r="C59" s="99">
        <f t="shared" si="0"/>
        <v>1.9064905450569669</v>
      </c>
      <c r="D59" s="99">
        <f t="shared" si="1"/>
        <v>-1.834891836274891E-2</v>
      </c>
      <c r="E59" s="99">
        <f t="shared" si="3"/>
        <v>-0.12529898191792355</v>
      </c>
      <c r="F59" s="44">
        <f>'1.a'!F62</f>
        <v>0</v>
      </c>
      <c r="G59" s="99">
        <v>0</v>
      </c>
      <c r="H59" s="102">
        <v>0</v>
      </c>
      <c r="I59" s="99">
        <v>0</v>
      </c>
      <c r="L59" s="4">
        <f>'1.a.c'!X73</f>
        <v>1.0732422501639152E-2</v>
      </c>
      <c r="M59" s="99">
        <f t="shared" si="2"/>
        <v>1.0732422501639194E-2</v>
      </c>
    </row>
    <row r="60" spans="1:13" x14ac:dyDescent="0.25">
      <c r="A60" s="78">
        <v>38718</v>
      </c>
      <c r="B60" s="21">
        <f>'1.a'!B63</f>
        <v>7.2227134704589844</v>
      </c>
      <c r="C60" s="99">
        <f t="shared" si="0"/>
        <v>1.97723070923286</v>
      </c>
      <c r="D60" s="99">
        <f t="shared" si="1"/>
        <v>7.0740164175892892E-2</v>
      </c>
      <c r="E60" s="99">
        <f t="shared" si="3"/>
        <v>3.5947266988382078E-4</v>
      </c>
      <c r="F60" s="44">
        <f>'1.a'!F63</f>
        <v>0</v>
      </c>
      <c r="G60" s="99">
        <v>0</v>
      </c>
      <c r="H60" s="102">
        <v>0</v>
      </c>
      <c r="I60" s="99">
        <v>0</v>
      </c>
      <c r="L60" s="4">
        <f>'1.a.c'!X74</f>
        <v>5.3730488546142416E-2</v>
      </c>
      <c r="M60" s="99">
        <f t="shared" si="2"/>
        <v>5.3730488546142485E-2</v>
      </c>
    </row>
    <row r="61" spans="1:13" x14ac:dyDescent="0.25">
      <c r="A61" s="78">
        <v>38749</v>
      </c>
      <c r="B61" s="21">
        <f>'1.a'!B64</f>
        <v>6.9656867980957031</v>
      </c>
      <c r="C61" s="99">
        <f t="shared" si="0"/>
        <v>1.94099620941933</v>
      </c>
      <c r="D61" s="99">
        <f t="shared" si="1"/>
        <v>-3.6234499813529934E-2</v>
      </c>
      <c r="E61" s="99">
        <f t="shared" si="3"/>
        <v>1.6156745999614114E-2</v>
      </c>
      <c r="F61" s="44">
        <f>'1.a'!F64</f>
        <v>0</v>
      </c>
      <c r="G61" s="99">
        <v>0</v>
      </c>
      <c r="H61" s="102">
        <v>0</v>
      </c>
      <c r="I61" s="99">
        <v>0</v>
      </c>
      <c r="L61" s="4">
        <f>'1.a.c'!X75</f>
        <v>-3.0061785093943691E-3</v>
      </c>
      <c r="M61" s="99">
        <f t="shared" si="2"/>
        <v>-3.0061785093943305E-3</v>
      </c>
    </row>
    <row r="62" spans="1:13" x14ac:dyDescent="0.25">
      <c r="A62" s="78">
        <v>38777</v>
      </c>
      <c r="B62" s="21">
        <f>'1.a'!B65</f>
        <v>6.7917413711547852</v>
      </c>
      <c r="C62" s="99">
        <f t="shared" si="0"/>
        <v>1.9157073698321567</v>
      </c>
      <c r="D62" s="99">
        <f t="shared" si="1"/>
        <v>-2.5288839587173206E-2</v>
      </c>
      <c r="E62" s="99">
        <f t="shared" si="3"/>
        <v>9.2168247751896817E-3</v>
      </c>
      <c r="F62" s="44">
        <f>'1.a'!F65</f>
        <v>0</v>
      </c>
      <c r="G62" s="99">
        <v>0</v>
      </c>
      <c r="H62" s="102">
        <v>0</v>
      </c>
      <c r="I62" s="99">
        <v>0</v>
      </c>
      <c r="L62" s="4">
        <f>'1.a.c'!X76</f>
        <v>-6.6186228265435829E-3</v>
      </c>
      <c r="M62" s="99">
        <f t="shared" si="2"/>
        <v>-6.6186228265435743E-3</v>
      </c>
    </row>
    <row r="63" spans="1:13" x14ac:dyDescent="0.25">
      <c r="A63" s="78">
        <v>38808</v>
      </c>
      <c r="B63" s="21">
        <f>'1.a'!B66</f>
        <v>8.0353364944458008</v>
      </c>
      <c r="C63" s="99">
        <f t="shared" si="0"/>
        <v>2.0838488768994998</v>
      </c>
      <c r="D63" s="99">
        <f t="shared" si="1"/>
        <v>0.16814150706734302</v>
      </c>
      <c r="E63" s="99">
        <f t="shared" si="3"/>
        <v>0.10661816766663976</v>
      </c>
      <c r="F63" s="44">
        <f>'1.a'!F66</f>
        <v>0</v>
      </c>
      <c r="G63" s="99">
        <v>0</v>
      </c>
      <c r="H63" s="102">
        <v>0</v>
      </c>
      <c r="I63" s="99">
        <v>0</v>
      </c>
      <c r="L63" s="4">
        <f>'1.a.c'!X77</f>
        <v>0.10695026081580819</v>
      </c>
      <c r="M63" s="99">
        <f t="shared" si="2"/>
        <v>0.10695026081580816</v>
      </c>
    </row>
    <row r="64" spans="1:13" x14ac:dyDescent="0.25">
      <c r="A64" s="78">
        <v>38838</v>
      </c>
      <c r="B64" s="21">
        <f>'1.a'!B67</f>
        <v>8.3416891098022461</v>
      </c>
      <c r="C64" s="99">
        <f t="shared" si="0"/>
        <v>2.1212657270153388</v>
      </c>
      <c r="D64" s="99">
        <f t="shared" si="1"/>
        <v>3.7416850115839173E-2</v>
      </c>
      <c r="E64" s="99">
        <f t="shared" si="3"/>
        <v>0.18026951759600898</v>
      </c>
      <c r="F64" s="44">
        <f>'1.a'!F67</f>
        <v>0</v>
      </c>
      <c r="G64" s="99">
        <v>0</v>
      </c>
      <c r="H64" s="102">
        <v>0</v>
      </c>
      <c r="I64" s="99">
        <v>0</v>
      </c>
      <c r="L64" s="4">
        <f>'1.a.c'!X78</f>
        <v>7.8254314760752182E-3</v>
      </c>
      <c r="M64" s="99">
        <f t="shared" si="2"/>
        <v>7.8254314760752841E-3</v>
      </c>
    </row>
    <row r="65" spans="1:13" x14ac:dyDescent="0.25">
      <c r="A65" s="78">
        <v>38869</v>
      </c>
      <c r="B65" s="21">
        <f>'1.a'!B68</f>
        <v>8.5000581741333008</v>
      </c>
      <c r="C65" s="99">
        <f t="shared" si="0"/>
        <v>2.140073007488533</v>
      </c>
      <c r="D65" s="99">
        <f t="shared" si="1"/>
        <v>1.8807280473194042E-2</v>
      </c>
      <c r="E65" s="99">
        <f t="shared" si="3"/>
        <v>0.22436563765637624</v>
      </c>
      <c r="F65" s="44">
        <f>'1.a'!F68</f>
        <v>0</v>
      </c>
      <c r="G65" s="99">
        <v>0</v>
      </c>
      <c r="H65" s="102">
        <v>0</v>
      </c>
      <c r="I65" s="99">
        <v>0</v>
      </c>
      <c r="L65" s="4">
        <f>'1.a.c'!X79</f>
        <v>1.9093045276526117E-2</v>
      </c>
      <c r="M65" s="99">
        <f t="shared" si="2"/>
        <v>1.909304527652611E-2</v>
      </c>
    </row>
    <row r="66" spans="1:13" x14ac:dyDescent="0.25">
      <c r="A66" s="78">
        <v>38899</v>
      </c>
      <c r="B66" s="21">
        <f>'1.a'!B69</f>
        <v>8.9258384704589844</v>
      </c>
      <c r="C66" s="99">
        <f t="shared" si="0"/>
        <v>2.1889502695229424</v>
      </c>
      <c r="D66" s="99">
        <f t="shared" si="1"/>
        <v>4.8877262034409515E-2</v>
      </c>
      <c r="E66" s="99">
        <f t="shared" si="3"/>
        <v>0.1051013926234427</v>
      </c>
      <c r="F66" s="44">
        <f>'1.a'!F69</f>
        <v>0</v>
      </c>
      <c r="G66" s="99">
        <v>0</v>
      </c>
      <c r="H66" s="102">
        <v>0</v>
      </c>
      <c r="I66" s="99">
        <v>0</v>
      </c>
      <c r="L66" s="4">
        <f>'1.a.c'!X80</f>
        <v>1.8755050348270835E-3</v>
      </c>
      <c r="M66" s="99">
        <f t="shared" si="2"/>
        <v>1.8755050348271407E-3</v>
      </c>
    </row>
    <row r="67" spans="1:13" x14ac:dyDescent="0.25">
      <c r="A67" s="78">
        <v>38930</v>
      </c>
      <c r="B67" s="21">
        <f>'1.a'!B70</f>
        <v>9.097193717956543</v>
      </c>
      <c r="C67" s="99">
        <f t="shared" si="0"/>
        <v>2.2079659833209613</v>
      </c>
      <c r="D67" s="99">
        <f t="shared" si="1"/>
        <v>1.9015713798018676E-2</v>
      </c>
      <c r="E67" s="99">
        <f t="shared" si="3"/>
        <v>8.6700256305622225E-2</v>
      </c>
      <c r="F67" s="44">
        <f>'1.a'!F70</f>
        <v>0</v>
      </c>
      <c r="G67" s="99">
        <v>0</v>
      </c>
      <c r="H67" s="102">
        <v>0</v>
      </c>
      <c r="I67" s="99">
        <v>0</v>
      </c>
      <c r="L67" s="4">
        <f>'1.a.c'!X81</f>
        <v>1.794010305920965E-2</v>
      </c>
      <c r="M67" s="99">
        <f t="shared" si="2"/>
        <v>1.7940103059209678E-2</v>
      </c>
    </row>
    <row r="68" spans="1:13" x14ac:dyDescent="0.25">
      <c r="A68" s="78">
        <v>38961</v>
      </c>
      <c r="B68" s="21">
        <f>'1.a'!B71</f>
        <v>9.5800895690917969</v>
      </c>
      <c r="C68" s="99">
        <f t="shared" si="0"/>
        <v>2.2596869415311076</v>
      </c>
      <c r="D68" s="99">
        <f t="shared" si="1"/>
        <v>5.1720958210146377E-2</v>
      </c>
      <c r="E68" s="99">
        <f t="shared" si="3"/>
        <v>0.11961393404257455</v>
      </c>
      <c r="F68" s="44">
        <f>'1.a'!F71</f>
        <v>0</v>
      </c>
      <c r="G68" s="99">
        <v>0</v>
      </c>
      <c r="H68" s="102">
        <v>0</v>
      </c>
      <c r="I68" s="99">
        <v>0</v>
      </c>
      <c r="L68" s="4">
        <f>'1.a.c'!X82</f>
        <v>3.2600858726011747E-2</v>
      </c>
      <c r="M68" s="99">
        <f t="shared" si="2"/>
        <v>3.2600858726011817E-2</v>
      </c>
    </row>
    <row r="69" spans="1:13" x14ac:dyDescent="0.25">
      <c r="A69" s="78">
        <v>38991</v>
      </c>
      <c r="B69" s="21">
        <f>'1.a'!B72</f>
        <v>10.55887031555176</v>
      </c>
      <c r="C69" s="99">
        <f t="shared" si="0"/>
        <v>2.3569662948616315</v>
      </c>
      <c r="D69" s="99">
        <f t="shared" si="1"/>
        <v>9.7279353330524052E-2</v>
      </c>
      <c r="E69" s="99">
        <f t="shared" si="3"/>
        <v>0.16801602533868915</v>
      </c>
      <c r="F69" s="44">
        <f>'1.a'!F72</f>
        <v>0</v>
      </c>
      <c r="G69" s="99">
        <v>0</v>
      </c>
      <c r="H69" s="102">
        <v>0</v>
      </c>
      <c r="I69" s="99">
        <v>0</v>
      </c>
      <c r="L69" s="4">
        <f>'1.a.c'!X83</f>
        <v>6.0153459820368294E-2</v>
      </c>
      <c r="M69" s="99">
        <f t="shared" si="2"/>
        <v>6.0153459820368349E-2</v>
      </c>
    </row>
    <row r="70" spans="1:13" x14ac:dyDescent="0.25">
      <c r="A70" s="78">
        <v>39022</v>
      </c>
      <c r="B70" s="21">
        <f>'1.a'!B73</f>
        <v>10.504348754882811</v>
      </c>
      <c r="C70" s="99">
        <f t="shared" ref="C70:C133" si="4">LN(B70)</f>
        <v>2.3517893385516415</v>
      </c>
      <c r="D70" s="99">
        <f t="shared" ref="D70:D133" si="5">+LN(B70/B69)</f>
        <v>-5.1769563099902686E-3</v>
      </c>
      <c r="E70" s="99">
        <f t="shared" si="3"/>
        <v>0.14382335523068007</v>
      </c>
      <c r="F70" s="44">
        <f>'1.a'!F73</f>
        <v>0</v>
      </c>
      <c r="G70" s="99">
        <v>0</v>
      </c>
      <c r="H70" s="102">
        <v>0</v>
      </c>
      <c r="I70" s="99">
        <v>0</v>
      </c>
      <c r="L70" s="4">
        <f>'1.a.c'!X84</f>
        <v>-5.5764184301103992E-3</v>
      </c>
      <c r="M70" s="99">
        <f t="shared" si="2"/>
        <v>-5.5764184301103636E-3</v>
      </c>
    </row>
    <row r="71" spans="1:13" x14ac:dyDescent="0.25">
      <c r="A71" s="78">
        <v>39052</v>
      </c>
      <c r="B71" s="21">
        <f>'1.a'!B74</f>
        <v>10.989841461181641</v>
      </c>
      <c r="C71" s="99">
        <f t="shared" si="4"/>
        <v>2.3969713425773236</v>
      </c>
      <c r="D71" s="99">
        <f t="shared" si="5"/>
        <v>4.5182004025682072E-2</v>
      </c>
      <c r="E71" s="99">
        <f t="shared" si="3"/>
        <v>0.13728440104621589</v>
      </c>
      <c r="F71" s="44">
        <f>'1.a'!F74</f>
        <v>0</v>
      </c>
      <c r="G71" s="99">
        <v>0</v>
      </c>
      <c r="H71" s="102">
        <v>0</v>
      </c>
      <c r="I71" s="99">
        <v>0</v>
      </c>
      <c r="L71" s="4">
        <f>'1.a.c'!X85</f>
        <v>1.3161834228665239E-2</v>
      </c>
      <c r="M71" s="99">
        <f t="shared" si="2"/>
        <v>1.3161834228665237E-2</v>
      </c>
    </row>
    <row r="72" spans="1:13" x14ac:dyDescent="0.25">
      <c r="A72" s="78">
        <v>39083</v>
      </c>
      <c r="B72" s="21">
        <f>'1.a'!B75</f>
        <v>11.514284133911129</v>
      </c>
      <c r="C72" s="99">
        <f t="shared" si="4"/>
        <v>2.443588363203884</v>
      </c>
      <c r="D72" s="99">
        <f t="shared" si="5"/>
        <v>4.6617020626560465E-2</v>
      </c>
      <c r="E72" s="99">
        <f t="shared" ref="E72:E135" si="6">LN(B72/B69)</f>
        <v>8.6622068342252334E-2</v>
      </c>
      <c r="F72" s="44">
        <f>'1.a'!F75</f>
        <v>0</v>
      </c>
      <c r="G72" s="99">
        <v>0</v>
      </c>
      <c r="H72" s="102">
        <v>0</v>
      </c>
      <c r="I72" s="99">
        <v>0</v>
      </c>
      <c r="L72" s="4">
        <f>'1.a.c'!X86</f>
        <v>5.890804562371435E-2</v>
      </c>
      <c r="M72" s="99">
        <f t="shared" ref="M72:M135" si="7">+PRODUCT(1+L70:L72)-1</f>
        <v>5.8908045623714322E-2</v>
      </c>
    </row>
    <row r="73" spans="1:13" x14ac:dyDescent="0.25">
      <c r="A73" s="78">
        <v>39114</v>
      </c>
      <c r="B73" s="21">
        <f>'1.a'!B76</f>
        <v>10.016255378723139</v>
      </c>
      <c r="C73" s="99">
        <f t="shared" si="4"/>
        <v>2.3042093111096884</v>
      </c>
      <c r="D73" s="99">
        <f t="shared" si="5"/>
        <v>-0.13937905209419546</v>
      </c>
      <c r="E73" s="99">
        <f t="shared" si="6"/>
        <v>-4.758002744195293E-2</v>
      </c>
      <c r="F73" s="44">
        <f>'1.a'!F76</f>
        <v>0</v>
      </c>
      <c r="G73" s="99">
        <v>0</v>
      </c>
      <c r="H73" s="102">
        <v>0</v>
      </c>
      <c r="I73" s="99">
        <v>0</v>
      </c>
      <c r="L73" s="4">
        <f>'1.a.c'!X87</f>
        <v>-7.926684681142987E-2</v>
      </c>
      <c r="M73" s="99">
        <f t="shared" si="7"/>
        <v>-7.9266846811429925E-2</v>
      </c>
    </row>
    <row r="74" spans="1:13" x14ac:dyDescent="0.25">
      <c r="A74" s="78">
        <v>39142</v>
      </c>
      <c r="B74" s="21">
        <f>'1.a'!B77</f>
        <v>10.105826377868651</v>
      </c>
      <c r="C74" s="99">
        <f t="shared" si="4"/>
        <v>2.3131121266181052</v>
      </c>
      <c r="D74" s="99">
        <f t="shared" si="5"/>
        <v>8.9028155084164475E-3</v>
      </c>
      <c r="E74" s="99">
        <f t="shared" si="6"/>
        <v>-8.3859215959218539E-2</v>
      </c>
      <c r="F74" s="44">
        <f>'1.a'!F77</f>
        <v>0</v>
      </c>
      <c r="G74" s="99">
        <v>0</v>
      </c>
      <c r="H74" s="102">
        <v>0</v>
      </c>
      <c r="I74" s="99">
        <v>0</v>
      </c>
      <c r="L74" s="4">
        <f>'1.a.c'!X88</f>
        <v>2.4825400801817268E-3</v>
      </c>
      <c r="M74" s="99">
        <f t="shared" si="7"/>
        <v>2.4825400801817832E-3</v>
      </c>
    </row>
    <row r="75" spans="1:13" x14ac:dyDescent="0.25">
      <c r="A75" s="78">
        <v>39173</v>
      </c>
      <c r="B75" s="21">
        <f>'1.a'!B78</f>
        <v>10.38232517242432</v>
      </c>
      <c r="C75" s="99">
        <f t="shared" si="4"/>
        <v>2.3401048577028698</v>
      </c>
      <c r="D75" s="99">
        <f t="shared" si="5"/>
        <v>2.6992731084764857E-2</v>
      </c>
      <c r="E75" s="99">
        <f t="shared" si="6"/>
        <v>-0.10348350550101418</v>
      </c>
      <c r="F75" s="44">
        <f>'1.a'!F78</f>
        <v>0</v>
      </c>
      <c r="G75" s="99">
        <v>0</v>
      </c>
      <c r="H75" s="102">
        <v>0</v>
      </c>
      <c r="I75" s="99">
        <v>0</v>
      </c>
      <c r="L75" s="4">
        <f>'1.a.c'!X89</f>
        <v>3.950732612499272E-2</v>
      </c>
      <c r="M75" s="99">
        <f t="shared" si="7"/>
        <v>3.9507326124992748E-2</v>
      </c>
    </row>
    <row r="76" spans="1:13" x14ac:dyDescent="0.25">
      <c r="A76" s="78">
        <v>39203</v>
      </c>
      <c r="B76" s="21">
        <f>'1.a'!B79</f>
        <v>10.67440032958984</v>
      </c>
      <c r="C76" s="99">
        <f t="shared" si="4"/>
        <v>2.3678483823227352</v>
      </c>
      <c r="D76" s="99">
        <f t="shared" si="5"/>
        <v>2.7743524619865359E-2</v>
      </c>
      <c r="E76" s="99">
        <f t="shared" si="6"/>
        <v>6.3639071213046905E-2</v>
      </c>
      <c r="F76" s="44">
        <f>'1.a'!F79</f>
        <v>0</v>
      </c>
      <c r="G76" s="99">
        <v>0</v>
      </c>
      <c r="H76" s="102">
        <v>0</v>
      </c>
      <c r="I76" s="99">
        <v>0</v>
      </c>
      <c r="L76" s="4">
        <f>'1.a.c'!X90</f>
        <v>3.7951021323544484E-2</v>
      </c>
      <c r="M76" s="99">
        <f t="shared" si="7"/>
        <v>3.7951021323544554E-2</v>
      </c>
    </row>
    <row r="77" spans="1:13" x14ac:dyDescent="0.25">
      <c r="A77" s="78">
        <v>39234</v>
      </c>
      <c r="B77" s="21">
        <f>'1.a'!B80</f>
        <v>10.950901031494141</v>
      </c>
      <c r="C77" s="99">
        <f t="shared" si="4"/>
        <v>2.3934217388584043</v>
      </c>
      <c r="D77" s="99">
        <f t="shared" si="5"/>
        <v>2.5573356535668879E-2</v>
      </c>
      <c r="E77" s="99">
        <f t="shared" si="6"/>
        <v>8.03096122402992E-2</v>
      </c>
      <c r="F77" s="44">
        <f>'1.a'!F80</f>
        <v>0</v>
      </c>
      <c r="G77" s="99">
        <v>0</v>
      </c>
      <c r="H77" s="102">
        <v>0</v>
      </c>
      <c r="I77" s="99">
        <v>0</v>
      </c>
      <c r="L77" s="4">
        <f>'1.a.c'!X91</f>
        <v>1.0101425085571355E-2</v>
      </c>
      <c r="M77" s="99">
        <f t="shared" si="7"/>
        <v>1.0101425085571325E-2</v>
      </c>
    </row>
    <row r="78" spans="1:13" x14ac:dyDescent="0.25">
      <c r="A78" s="78">
        <v>39264</v>
      </c>
      <c r="B78" s="21">
        <f>'1.a'!B81</f>
        <v>10.23044586181641</v>
      </c>
      <c r="C78" s="99">
        <f>LN(B78)</f>
        <v>2.3253681627690606</v>
      </c>
      <c r="D78" s="99">
        <f t="shared" si="5"/>
        <v>-6.8053576089343648E-2</v>
      </c>
      <c r="E78" s="99">
        <f t="shared" si="6"/>
        <v>-1.4736694933809273E-2</v>
      </c>
      <c r="F78" s="44">
        <f>'1.a'!F81</f>
        <v>26.614177703857418</v>
      </c>
      <c r="G78" s="55">
        <f>LN(F78)</f>
        <v>3.2814440701811489</v>
      </c>
      <c r="H78" s="102">
        <v>0</v>
      </c>
      <c r="I78" s="99">
        <v>0</v>
      </c>
      <c r="L78" s="4">
        <f>'1.a.c'!X92</f>
        <v>-1.5383434076146431E-2</v>
      </c>
      <c r="M78" s="99">
        <f t="shared" si="7"/>
        <v>-1.5383434076146396E-2</v>
      </c>
    </row>
    <row r="79" spans="1:13" x14ac:dyDescent="0.25">
      <c r="A79" s="78">
        <v>39295</v>
      </c>
      <c r="B79" s="21">
        <f>'1.a'!B82</f>
        <v>10.16034603118896</v>
      </c>
      <c r="C79" s="99">
        <f t="shared" si="4"/>
        <v>2.3184924997582588</v>
      </c>
      <c r="D79" s="99">
        <f t="shared" si="5"/>
        <v>-6.8756630108019875E-3</v>
      </c>
      <c r="E79" s="99">
        <f t="shared" si="6"/>
        <v>-4.9355882564476698E-2</v>
      </c>
      <c r="F79" s="44">
        <f>'1.a'!F82</f>
        <v>25.908332824707031</v>
      </c>
      <c r="G79" s="99">
        <f t="shared" ref="G79:G142" si="8">LN(F79)</f>
        <v>3.2545646476449428</v>
      </c>
      <c r="H79" s="61">
        <f>+LN(F79/F78)</f>
        <v>-2.6879422536206059E-2</v>
      </c>
      <c r="I79" s="99">
        <v>0</v>
      </c>
      <c r="L79" s="4">
        <f>'1.a.c'!X93</f>
        <v>1.1532698632726586E-2</v>
      </c>
      <c r="M79" s="99">
        <f t="shared" si="7"/>
        <v>1.1532698632726657E-2</v>
      </c>
    </row>
    <row r="80" spans="1:13" x14ac:dyDescent="0.25">
      <c r="A80" s="78">
        <v>39326</v>
      </c>
      <c r="B80" s="21">
        <f>'1.a'!B83</f>
        <v>9.4165287017822266</v>
      </c>
      <c r="C80" s="99">
        <f t="shared" si="4"/>
        <v>2.2424665176788405</v>
      </c>
      <c r="D80" s="99">
        <f t="shared" si="5"/>
        <v>-7.6025982079417978E-2</v>
      </c>
      <c r="E80" s="99">
        <f t="shared" si="6"/>
        <v>-0.15095522117956356</v>
      </c>
      <c r="F80" s="44">
        <f>'1.a'!F83</f>
        <v>26.324411392211911</v>
      </c>
      <c r="G80" s="99">
        <f t="shared" si="8"/>
        <v>3.2704966984998642</v>
      </c>
      <c r="H80" s="61">
        <f t="shared" ref="H80:H133" si="9">+LN(F80/F79)</f>
        <v>1.5932050854921262E-2</v>
      </c>
      <c r="I80" s="99">
        <v>0</v>
      </c>
      <c r="L80" s="4">
        <f>'1.a.c'!X94</f>
        <v>2.1184711735219186E-2</v>
      </c>
      <c r="M80" s="99">
        <f t="shared" si="7"/>
        <v>2.1184711735219075E-2</v>
      </c>
    </row>
    <row r="81" spans="1:13" x14ac:dyDescent="0.25">
      <c r="A81" s="78">
        <v>39356</v>
      </c>
      <c r="B81" s="21">
        <f>'1.a'!B84</f>
        <v>8.1975984573364258</v>
      </c>
      <c r="C81" s="99">
        <f t="shared" si="4"/>
        <v>2.1038412403185709</v>
      </c>
      <c r="D81" s="99">
        <f t="shared" si="5"/>
        <v>-0.13862527736026986</v>
      </c>
      <c r="E81" s="99">
        <f t="shared" si="6"/>
        <v>-0.22152692245048983</v>
      </c>
      <c r="F81" s="44">
        <f>'1.a'!F84</f>
        <v>26.608638763427731</v>
      </c>
      <c r="G81" s="99">
        <f t="shared" si="8"/>
        <v>3.2812359286051356</v>
      </c>
      <c r="H81" s="61">
        <f t="shared" si="9"/>
        <v>1.0739230105271504E-2</v>
      </c>
      <c r="I81" s="99">
        <f>LN(F81/F78)</f>
        <v>-2.0814157601331892E-4</v>
      </c>
      <c r="L81" s="4">
        <f>'1.a.c'!X95</f>
        <v>-6.6622779661793127E-2</v>
      </c>
      <c r="M81" s="99">
        <f t="shared" si="7"/>
        <v>-6.6622779661793086E-2</v>
      </c>
    </row>
    <row r="82" spans="1:13" x14ac:dyDescent="0.25">
      <c r="A82" s="78">
        <v>39387</v>
      </c>
      <c r="B82" s="21">
        <f>'1.a'!B85</f>
        <v>7.9989829063415527</v>
      </c>
      <c r="C82" s="99">
        <f t="shared" si="4"/>
        <v>2.0793143968899739</v>
      </c>
      <c r="D82" s="99">
        <f t="shared" si="5"/>
        <v>-2.4526843428597001E-2</v>
      </c>
      <c r="E82" s="99">
        <f t="shared" si="6"/>
        <v>-0.23917810286828484</v>
      </c>
      <c r="F82" s="44">
        <f>'1.a'!F85</f>
        <v>27.891696929931641</v>
      </c>
      <c r="G82" s="99">
        <f t="shared" si="8"/>
        <v>3.3283290434576123</v>
      </c>
      <c r="H82" s="61">
        <f t="shared" si="9"/>
        <v>4.7093114852476858E-2</v>
      </c>
      <c r="I82" s="99">
        <f t="shared" ref="I82:I145" si="10">LN(F82/F79)</f>
        <v>7.376439581266947E-2</v>
      </c>
      <c r="L82" s="4">
        <f>'1.a.c'!X96</f>
        <v>1.216409341241806E-3</v>
      </c>
      <c r="M82" s="99">
        <f t="shared" si="7"/>
        <v>1.2164093412418975E-3</v>
      </c>
    </row>
    <row r="83" spans="1:13" x14ac:dyDescent="0.25">
      <c r="A83" s="78">
        <v>39417</v>
      </c>
      <c r="B83" s="21">
        <f>'1.a'!B86</f>
        <v>7.1110734939575204</v>
      </c>
      <c r="C83" s="99">
        <f t="shared" si="4"/>
        <v>1.9616532160972371</v>
      </c>
      <c r="D83" s="99">
        <f t="shared" si="5"/>
        <v>-0.11766118079273659</v>
      </c>
      <c r="E83" s="99">
        <f t="shared" si="6"/>
        <v>-0.2808133015816035</v>
      </c>
      <c r="F83" s="44">
        <f>'1.a'!F86</f>
        <v>27.69772911071777</v>
      </c>
      <c r="G83" s="99">
        <f t="shared" si="8"/>
        <v>3.3213504282700854</v>
      </c>
      <c r="H83" s="61">
        <f t="shared" si="9"/>
        <v>-6.9786151875269953E-3</v>
      </c>
      <c r="I83" s="99">
        <f t="shared" si="10"/>
        <v>5.0853729770221359E-2</v>
      </c>
      <c r="L83" s="4">
        <f>'1.a.c'!X97</f>
        <v>-2.2667587241730663E-2</v>
      </c>
      <c r="M83" s="99">
        <f t="shared" si="7"/>
        <v>-2.266758724173068E-2</v>
      </c>
    </row>
    <row r="84" spans="1:13" x14ac:dyDescent="0.25">
      <c r="A84" s="78">
        <v>39448</v>
      </c>
      <c r="B84" s="21">
        <f>'1.a'!B87</f>
        <v>7.0721321105957031</v>
      </c>
      <c r="C84" s="99">
        <f t="shared" si="4"/>
        <v>1.956162005957762</v>
      </c>
      <c r="D84" s="99">
        <f t="shared" si="5"/>
        <v>-5.4912101394749844E-3</v>
      </c>
      <c r="E84" s="99">
        <f t="shared" si="6"/>
        <v>-0.14767923436080865</v>
      </c>
      <c r="F84" s="44">
        <f>'1.a'!F87</f>
        <v>25.168912887573239</v>
      </c>
      <c r="G84" s="99">
        <f t="shared" si="8"/>
        <v>3.2256096174148423</v>
      </c>
      <c r="H84" s="61">
        <f t="shared" si="9"/>
        <v>-9.5740810855243358E-2</v>
      </c>
      <c r="I84" s="99">
        <f t="shared" si="10"/>
        <v>-5.5626311190293626E-2</v>
      </c>
      <c r="L84" s="4">
        <f>'1.a.c'!X98</f>
        <v>-4.7916584603946877E-2</v>
      </c>
      <c r="M84" s="99">
        <f t="shared" si="7"/>
        <v>-4.7916584603946877E-2</v>
      </c>
    </row>
    <row r="85" spans="1:13" x14ac:dyDescent="0.25">
      <c r="A85" s="78">
        <v>39479</v>
      </c>
      <c r="B85" s="21">
        <f>'1.a'!B88</f>
        <v>7.6095495223999023</v>
      </c>
      <c r="C85" s="99">
        <f t="shared" si="4"/>
        <v>2.029403974641828</v>
      </c>
      <c r="D85" s="99">
        <f t="shared" si="5"/>
        <v>7.3241968684065864E-2</v>
      </c>
      <c r="E85" s="99">
        <f t="shared" si="6"/>
        <v>-4.9910422248145722E-2</v>
      </c>
      <c r="F85" s="44">
        <f>'1.a'!F88</f>
        <v>24.64570236206055</v>
      </c>
      <c r="G85" s="99">
        <f t="shared" si="8"/>
        <v>3.2046025389218928</v>
      </c>
      <c r="H85" s="61">
        <f t="shared" si="9"/>
        <v>-2.100707849294951E-2</v>
      </c>
      <c r="I85" s="99">
        <f t="shared" si="10"/>
        <v>-0.12372650453571983</v>
      </c>
      <c r="L85" s="4">
        <f>'1.a.c'!X99</f>
        <v>4.1214805919027996E-3</v>
      </c>
      <c r="M85" s="99">
        <f t="shared" si="7"/>
        <v>4.1214805919027597E-3</v>
      </c>
    </row>
    <row r="86" spans="1:13" x14ac:dyDescent="0.25">
      <c r="A86" s="78">
        <v>39508</v>
      </c>
      <c r="B86" s="21">
        <f>'1.a'!B89</f>
        <v>7.5316672325134277</v>
      </c>
      <c r="C86" s="99">
        <f t="shared" si="4"/>
        <v>2.0191164293241539</v>
      </c>
      <c r="D86" s="99">
        <f t="shared" si="5"/>
        <v>-1.028754531767415E-2</v>
      </c>
      <c r="E86" s="99">
        <f t="shared" si="6"/>
        <v>5.7463213226916762E-2</v>
      </c>
      <c r="F86" s="44">
        <f>'1.a'!F89</f>
        <v>25.709440231323239</v>
      </c>
      <c r="G86" s="99">
        <f t="shared" si="8"/>
        <v>3.2468582486301667</v>
      </c>
      <c r="H86" s="61">
        <f t="shared" si="9"/>
        <v>4.2255709708274011E-2</v>
      </c>
      <c r="I86" s="99">
        <f t="shared" si="10"/>
        <v>-7.4492179639918901E-2</v>
      </c>
      <c r="L86" s="4">
        <f>'1.a.c'!X100</f>
        <v>-5.7380405335849998E-3</v>
      </c>
      <c r="M86" s="99">
        <f t="shared" si="7"/>
        <v>-5.7380405335849538E-3</v>
      </c>
    </row>
    <row r="87" spans="1:13" x14ac:dyDescent="0.25">
      <c r="A87" s="78">
        <v>39539</v>
      </c>
      <c r="B87" s="21">
        <f>'1.a'!B90</f>
        <v>8.0295324325561523</v>
      </c>
      <c r="C87" s="99">
        <f t="shared" si="4"/>
        <v>2.0831262986863122</v>
      </c>
      <c r="D87" s="99">
        <f t="shared" si="5"/>
        <v>6.40098693621583E-2</v>
      </c>
      <c r="E87" s="99">
        <f t="shared" si="6"/>
        <v>0.12696429272855014</v>
      </c>
      <c r="F87" s="44">
        <f>'1.a'!F90</f>
        <v>28.024187088012699</v>
      </c>
      <c r="G87" s="99">
        <f t="shared" si="8"/>
        <v>3.3330679618653614</v>
      </c>
      <c r="H87" s="61">
        <f t="shared" si="9"/>
        <v>8.620971323519476E-2</v>
      </c>
      <c r="I87" s="99">
        <f t="shared" si="10"/>
        <v>0.10745834445051934</v>
      </c>
      <c r="L87" s="4">
        <f>'1.a.c'!X101</f>
        <v>5.2966231984568228E-2</v>
      </c>
      <c r="M87" s="99">
        <f t="shared" si="7"/>
        <v>5.2966231984568291E-2</v>
      </c>
    </row>
    <row r="88" spans="1:13" x14ac:dyDescent="0.25">
      <c r="A88" s="78">
        <v>39569</v>
      </c>
      <c r="B88" s="21">
        <f>'1.a'!B91</f>
        <v>8.7914590835571289</v>
      </c>
      <c r="C88" s="99">
        <f t="shared" si="4"/>
        <v>2.1737806915004163</v>
      </c>
      <c r="D88" s="99">
        <f t="shared" si="5"/>
        <v>9.0654392814104201E-2</v>
      </c>
      <c r="E88" s="99">
        <f t="shared" si="6"/>
        <v>0.14437671685858841</v>
      </c>
      <c r="F88" s="44">
        <f>'1.a'!F91</f>
        <v>30.175212860107418</v>
      </c>
      <c r="G88" s="99">
        <f t="shared" si="8"/>
        <v>3.4070208211462014</v>
      </c>
      <c r="H88" s="61">
        <f t="shared" si="9"/>
        <v>7.3952859280840222E-2</v>
      </c>
      <c r="I88" s="99">
        <f t="shared" si="10"/>
        <v>0.20241828222430891</v>
      </c>
      <c r="L88" s="4">
        <f>'1.a.c'!X102</f>
        <v>4.7654513821014211E-2</v>
      </c>
      <c r="M88" s="99">
        <f t="shared" si="7"/>
        <v>4.7654513821014266E-2</v>
      </c>
    </row>
    <row r="89" spans="1:13" x14ac:dyDescent="0.25">
      <c r="A89" s="78">
        <v>39600</v>
      </c>
      <c r="B89" s="21">
        <f>'1.a'!B92</f>
        <v>7.4121737480163574</v>
      </c>
      <c r="C89" s="99">
        <f t="shared" si="4"/>
        <v>2.003123749596877</v>
      </c>
      <c r="D89" s="99">
        <f t="shared" si="5"/>
        <v>-0.17065694190353933</v>
      </c>
      <c r="E89" s="99">
        <f t="shared" si="6"/>
        <v>-1.5992679727276762E-2</v>
      </c>
      <c r="F89" s="44">
        <f>'1.a'!F92</f>
        <v>26.941070556640621</v>
      </c>
      <c r="G89" s="99">
        <f t="shared" si="8"/>
        <v>3.2936519087465088</v>
      </c>
      <c r="H89" s="61">
        <f t="shared" si="9"/>
        <v>-0.11336891239969255</v>
      </c>
      <c r="I89" s="99">
        <f t="shared" si="10"/>
        <v>4.6793660116342332E-2</v>
      </c>
      <c r="L89" s="4">
        <f>'1.a.c'!X103</f>
        <v>-0.1390164771245018</v>
      </c>
      <c r="M89" s="99">
        <f t="shared" si="7"/>
        <v>-0.13901647712450182</v>
      </c>
    </row>
    <row r="90" spans="1:13" x14ac:dyDescent="0.25">
      <c r="A90" s="78">
        <v>39630</v>
      </c>
      <c r="B90" s="21">
        <f>'1.a'!B93</f>
        <v>8.0568866729736328</v>
      </c>
      <c r="C90" s="99">
        <f t="shared" si="4"/>
        <v>2.0865272130356716</v>
      </c>
      <c r="D90" s="99">
        <f t="shared" si="5"/>
        <v>8.3403463438794484E-2</v>
      </c>
      <c r="E90" s="99">
        <f t="shared" si="6"/>
        <v>3.4009143493592998E-3</v>
      </c>
      <c r="F90" s="44">
        <f>'1.a'!F93</f>
        <v>24.925384521484379</v>
      </c>
      <c r="G90" s="99">
        <f t="shared" si="8"/>
        <v>3.2158867428697024</v>
      </c>
      <c r="H90" s="61">
        <f t="shared" si="9"/>
        <v>-7.7765165876806416E-2</v>
      </c>
      <c r="I90" s="99">
        <f t="shared" si="10"/>
        <v>-0.11718121899565888</v>
      </c>
      <c r="L90" s="4">
        <f>'1.a.c'!X104</f>
        <v>3.3806225110670413E-2</v>
      </c>
      <c r="M90" s="99">
        <f t="shared" si="7"/>
        <v>3.3806225110670329E-2</v>
      </c>
    </row>
    <row r="91" spans="1:13" x14ac:dyDescent="0.25">
      <c r="A91" s="78">
        <v>39661</v>
      </c>
      <c r="B91" s="21">
        <f>'1.a'!B94</f>
        <v>8.3042354583740234</v>
      </c>
      <c r="C91" s="99">
        <f t="shared" si="4"/>
        <v>2.1167656808353703</v>
      </c>
      <c r="D91" s="99">
        <f t="shared" si="5"/>
        <v>3.0238467799698614E-2</v>
      </c>
      <c r="E91" s="99">
        <f t="shared" si="6"/>
        <v>-5.701501066504621E-2</v>
      </c>
      <c r="F91" s="44">
        <f>'1.a'!F94</f>
        <v>24.850812911987301</v>
      </c>
      <c r="G91" s="99">
        <f t="shared" si="8"/>
        <v>3.2128904647636154</v>
      </c>
      <c r="H91" s="61">
        <f t="shared" si="9"/>
        <v>-2.9962781060870851E-3</v>
      </c>
      <c r="I91" s="99">
        <f t="shared" si="10"/>
        <v>-0.19413035638258602</v>
      </c>
      <c r="L91" s="4">
        <f>'1.a.c'!X105</f>
        <v>1.3393571292406564E-2</v>
      </c>
      <c r="M91" s="99">
        <f t="shared" si="7"/>
        <v>1.3393571292406481E-2</v>
      </c>
    </row>
    <row r="92" spans="1:13" x14ac:dyDescent="0.25">
      <c r="A92" s="78">
        <v>39692</v>
      </c>
      <c r="B92" s="21">
        <f>'1.a'!B95</f>
        <v>7.6965112686157227</v>
      </c>
      <c r="C92" s="99">
        <f t="shared" si="4"/>
        <v>2.0407671441890178</v>
      </c>
      <c r="D92" s="99">
        <f t="shared" si="5"/>
        <v>-7.5998536646352435E-2</v>
      </c>
      <c r="E92" s="99">
        <f t="shared" si="6"/>
        <v>3.7643394592140694E-2</v>
      </c>
      <c r="F92" s="44">
        <f>'1.a'!F95</f>
        <v>20.886466979980469</v>
      </c>
      <c r="G92" s="99">
        <f t="shared" si="8"/>
        <v>3.0391014363241413</v>
      </c>
      <c r="H92" s="61">
        <f t="shared" si="9"/>
        <v>-0.1737890284394743</v>
      </c>
      <c r="I92" s="99">
        <f t="shared" si="10"/>
        <v>-0.25455047242236778</v>
      </c>
      <c r="L92" s="4">
        <f>'1.a.c'!X106</f>
        <v>-9.0832413705286386E-2</v>
      </c>
      <c r="M92" s="99">
        <f t="shared" si="7"/>
        <v>-9.0832413705286386E-2</v>
      </c>
    </row>
    <row r="93" spans="1:13" x14ac:dyDescent="0.25">
      <c r="A93" s="78">
        <v>39722</v>
      </c>
      <c r="B93" s="21">
        <f>'1.a'!B96</f>
        <v>6.1791658401489258</v>
      </c>
      <c r="C93" s="99">
        <f t="shared" si="4"/>
        <v>1.8211832850371605</v>
      </c>
      <c r="D93" s="99">
        <f t="shared" si="5"/>
        <v>-0.2195838591518571</v>
      </c>
      <c r="E93" s="99">
        <f t="shared" si="6"/>
        <v>-0.26534392799851086</v>
      </c>
      <c r="F93" s="44">
        <f>'1.a'!F96</f>
        <v>14.67942428588867</v>
      </c>
      <c r="G93" s="99">
        <f t="shared" si="8"/>
        <v>2.6864468048348242</v>
      </c>
      <c r="H93" s="61">
        <f t="shared" si="9"/>
        <v>-0.35265463148931681</v>
      </c>
      <c r="I93" s="99">
        <f t="shared" si="10"/>
        <v>-0.5294399380348781</v>
      </c>
      <c r="L93" s="4">
        <f>'1.a.c'!X107</f>
        <v>-0.15728347029108838</v>
      </c>
      <c r="M93" s="99">
        <f t="shared" si="7"/>
        <v>-0.15728347029108836</v>
      </c>
    </row>
    <row r="94" spans="1:13" x14ac:dyDescent="0.25">
      <c r="A94" s="78">
        <v>39753</v>
      </c>
      <c r="B94" s="21">
        <f>'1.a'!B97</f>
        <v>6.8219833374023438</v>
      </c>
      <c r="C94" s="99">
        <f t="shared" si="4"/>
        <v>1.9201502415136036</v>
      </c>
      <c r="D94" s="99">
        <f t="shared" si="5"/>
        <v>9.8966956476443116E-2</v>
      </c>
      <c r="E94" s="99">
        <f t="shared" si="6"/>
        <v>-0.19661543932176664</v>
      </c>
      <c r="F94" s="44">
        <f>'1.a'!F97</f>
        <v>12.534831047058111</v>
      </c>
      <c r="G94" s="99">
        <f t="shared" si="8"/>
        <v>2.5285112530238574</v>
      </c>
      <c r="H94" s="61">
        <f t="shared" si="9"/>
        <v>-0.15793555181096688</v>
      </c>
      <c r="I94" s="99">
        <f t="shared" si="10"/>
        <v>-0.68437921173975791</v>
      </c>
      <c r="L94" s="4">
        <f>'1.a.c'!X108</f>
        <v>-1.1484463768374965E-2</v>
      </c>
      <c r="M94" s="99">
        <f t="shared" si="7"/>
        <v>-1.1484463768374975E-2</v>
      </c>
    </row>
    <row r="95" spans="1:13" x14ac:dyDescent="0.25">
      <c r="A95" s="78">
        <v>39783</v>
      </c>
      <c r="B95" s="21">
        <f>'1.a'!B98</f>
        <v>6.6410074234008789</v>
      </c>
      <c r="C95" s="99">
        <f t="shared" si="4"/>
        <v>1.8932636723716665</v>
      </c>
      <c r="D95" s="99">
        <f t="shared" si="5"/>
        <v>-2.6886569141937045E-2</v>
      </c>
      <c r="E95" s="99">
        <f t="shared" si="6"/>
        <v>-0.14750347181735116</v>
      </c>
      <c r="F95" s="44">
        <f>'1.a'!F98</f>
        <v>12.329465866088871</v>
      </c>
      <c r="G95" s="99">
        <f t="shared" si="8"/>
        <v>2.5119919963748929</v>
      </c>
      <c r="H95" s="61">
        <f t="shared" si="9"/>
        <v>-1.6519256648964323E-2</v>
      </c>
      <c r="I95" s="99">
        <f t="shared" si="10"/>
        <v>-0.52710943994924808</v>
      </c>
      <c r="L95" s="4">
        <f>'1.a.c'!X109</f>
        <v>4.0226031398519393E-2</v>
      </c>
      <c r="M95" s="99">
        <f t="shared" si="7"/>
        <v>4.0226031398519435E-2</v>
      </c>
    </row>
    <row r="96" spans="1:13" x14ac:dyDescent="0.25">
      <c r="A96" s="78">
        <v>39814</v>
      </c>
      <c r="B96" s="21">
        <f>'1.a'!B99</f>
        <v>5.7636723518371582</v>
      </c>
      <c r="C96" s="99">
        <f t="shared" si="4"/>
        <v>1.7515748326349174</v>
      </c>
      <c r="D96" s="99">
        <f t="shared" si="5"/>
        <v>-0.14168883973674898</v>
      </c>
      <c r="E96" s="99">
        <f t="shared" si="6"/>
        <v>-6.9608452402243046E-2</v>
      </c>
      <c r="F96" s="44">
        <f>'1.a'!F99</f>
        <v>10.770217895507811</v>
      </c>
      <c r="G96" s="99">
        <f t="shared" si="8"/>
        <v>2.3767847226728134</v>
      </c>
      <c r="H96" s="61">
        <f t="shared" si="9"/>
        <v>-0.13520727370207947</v>
      </c>
      <c r="I96" s="99">
        <f t="shared" si="10"/>
        <v>-0.30966208216201074</v>
      </c>
      <c r="L96" s="4">
        <f>'1.a.c'!X110</f>
        <v>-0.11562473008309296</v>
      </c>
      <c r="M96" s="99">
        <f t="shared" si="7"/>
        <v>-0.11562473008309293</v>
      </c>
    </row>
    <row r="97" spans="1:13" x14ac:dyDescent="0.25">
      <c r="A97" s="78">
        <v>39845</v>
      </c>
      <c r="B97" s="21">
        <f>'1.a'!B100</f>
        <v>5.156184196472168</v>
      </c>
      <c r="C97" s="99">
        <f t="shared" si="4"/>
        <v>1.6401968091231136</v>
      </c>
      <c r="D97" s="99">
        <f t="shared" si="5"/>
        <v>-0.11137802351180401</v>
      </c>
      <c r="E97" s="99">
        <f t="shared" si="6"/>
        <v>-0.27995343239049009</v>
      </c>
      <c r="F97" s="44">
        <f>'1.a'!F100</f>
        <v>7.2788772583007813</v>
      </c>
      <c r="G97" s="99">
        <f t="shared" si="8"/>
        <v>1.98497662755416</v>
      </c>
      <c r="H97" s="61">
        <f t="shared" si="9"/>
        <v>-0.39180809511865355</v>
      </c>
      <c r="I97" s="99">
        <f t="shared" si="10"/>
        <v>-0.54353462546969733</v>
      </c>
      <c r="L97" s="4">
        <f>'1.a.c'!X111</f>
        <v>-0.147949900525851</v>
      </c>
      <c r="M97" s="99">
        <f t="shared" si="7"/>
        <v>-0.147949900525851</v>
      </c>
    </row>
    <row r="98" spans="1:13" x14ac:dyDescent="0.25">
      <c r="A98" s="78">
        <v>39873</v>
      </c>
      <c r="B98" s="21">
        <f>'1.a'!B101</f>
        <v>5.3851714134216309</v>
      </c>
      <c r="C98" s="99">
        <f t="shared" si="4"/>
        <v>1.6836491417492068</v>
      </c>
      <c r="D98" s="99">
        <f t="shared" si="5"/>
        <v>4.3452332626093083E-2</v>
      </c>
      <c r="E98" s="99">
        <f t="shared" si="6"/>
        <v>-0.20961453062245991</v>
      </c>
      <c r="F98" s="44">
        <f>'1.a'!F101</f>
        <v>8.4766674041748047</v>
      </c>
      <c r="G98" s="99">
        <f t="shared" si="8"/>
        <v>2.137317377770414</v>
      </c>
      <c r="H98" s="61">
        <f t="shared" si="9"/>
        <v>0.1523407502162539</v>
      </c>
      <c r="I98" s="99">
        <f t="shared" si="10"/>
        <v>-0.37467461860447915</v>
      </c>
      <c r="L98" s="4">
        <f>'1.a.c'!X112</f>
        <v>6.2130518939842373E-2</v>
      </c>
      <c r="M98" s="99">
        <f t="shared" si="7"/>
        <v>6.213051893984245E-2</v>
      </c>
    </row>
    <row r="99" spans="1:13" x14ac:dyDescent="0.25">
      <c r="A99" s="78">
        <v>39904</v>
      </c>
      <c r="B99" s="21">
        <f>'1.a'!B102</f>
        <v>6.1037201881408691</v>
      </c>
      <c r="C99" s="99">
        <f t="shared" si="4"/>
        <v>1.8088984521943581</v>
      </c>
      <c r="D99" s="99">
        <f t="shared" si="5"/>
        <v>0.12524931044515134</v>
      </c>
      <c r="E99" s="99">
        <f t="shared" si="6"/>
        <v>5.7323619559440465E-2</v>
      </c>
      <c r="F99" s="44">
        <f>'1.a'!F102</f>
        <v>13.390670776367189</v>
      </c>
      <c r="G99" s="99">
        <f t="shared" si="8"/>
        <v>2.5945582537707712</v>
      </c>
      <c r="H99" s="61">
        <f t="shared" si="9"/>
        <v>0.45724087600035729</v>
      </c>
      <c r="I99" s="99">
        <f t="shared" si="10"/>
        <v>0.21777353109795772</v>
      </c>
      <c r="L99" s="4">
        <f>'1.a.c'!X113</f>
        <v>0.16234569364473392</v>
      </c>
      <c r="M99" s="99">
        <f t="shared" si="7"/>
        <v>0.16234569364473384</v>
      </c>
    </row>
    <row r="100" spans="1:13" x14ac:dyDescent="0.25">
      <c r="A100" s="78">
        <v>39934</v>
      </c>
      <c r="B100" s="21">
        <f>'1.a'!B103</f>
        <v>5.4621105194091797</v>
      </c>
      <c r="C100" s="99">
        <f t="shared" si="4"/>
        <v>1.6978352570850279</v>
      </c>
      <c r="D100" s="99">
        <f t="shared" si="5"/>
        <v>-0.11106319510933023</v>
      </c>
      <c r="E100" s="99">
        <f t="shared" si="6"/>
        <v>5.7638447961914294E-2</v>
      </c>
      <c r="F100" s="44">
        <f>'1.a'!F103</f>
        <v>13.512845039367679</v>
      </c>
      <c r="G100" s="99">
        <f t="shared" si="8"/>
        <v>2.603640717467639</v>
      </c>
      <c r="H100" s="61">
        <f t="shared" si="9"/>
        <v>9.0824636968675088E-3</v>
      </c>
      <c r="I100" s="99">
        <f t="shared" si="10"/>
        <v>0.61866408991347877</v>
      </c>
      <c r="L100" s="4">
        <f>'1.a.c'!X114</f>
        <v>-1.2696001950295514E-2</v>
      </c>
      <c r="M100" s="99">
        <f t="shared" si="7"/>
        <v>-1.2696001950295521E-2</v>
      </c>
    </row>
    <row r="101" spans="1:13" x14ac:dyDescent="0.25">
      <c r="A101" s="78">
        <v>39965</v>
      </c>
      <c r="B101" s="21">
        <f>'1.a'!B104</f>
        <v>5.7358107566833496</v>
      </c>
      <c r="C101" s="99">
        <f t="shared" si="4"/>
        <v>1.7467291105430485</v>
      </c>
      <c r="D101" s="99">
        <f t="shared" si="5"/>
        <v>4.8893853458020699E-2</v>
      </c>
      <c r="E101" s="99">
        <f t="shared" si="6"/>
        <v>6.3079968793841895E-2</v>
      </c>
      <c r="F101" s="44">
        <f>'1.a'!F104</f>
        <v>14.461941719055179</v>
      </c>
      <c r="G101" s="99">
        <f t="shared" si="8"/>
        <v>2.6715204898079215</v>
      </c>
      <c r="H101" s="61">
        <f t="shared" si="9"/>
        <v>6.7879772340282626E-2</v>
      </c>
      <c r="I101" s="99">
        <f t="shared" si="10"/>
        <v>0.53420311203750759</v>
      </c>
      <c r="L101" s="4">
        <f>'1.a.c'!X115</f>
        <v>2.0359146572641349E-2</v>
      </c>
      <c r="M101" s="99">
        <f t="shared" si="7"/>
        <v>2.0359146572641373E-2</v>
      </c>
    </row>
    <row r="102" spans="1:13" x14ac:dyDescent="0.25">
      <c r="A102" s="78">
        <v>39995</v>
      </c>
      <c r="B102" s="21">
        <f>'1.a'!B105</f>
        <v>5.8944778442382813</v>
      </c>
      <c r="C102" s="99">
        <f t="shared" si="4"/>
        <v>1.7740159540252411</v>
      </c>
      <c r="D102" s="99">
        <f t="shared" si="5"/>
        <v>2.7286843482192465E-2</v>
      </c>
      <c r="E102" s="99">
        <f t="shared" si="6"/>
        <v>-3.4882498169116996E-2</v>
      </c>
      <c r="F102" s="44">
        <f>'1.a'!F105</f>
        <v>16.70240592956543</v>
      </c>
      <c r="G102" s="99">
        <f t="shared" si="8"/>
        <v>2.8155527766846125</v>
      </c>
      <c r="H102" s="61">
        <f t="shared" si="9"/>
        <v>0.14403228687669065</v>
      </c>
      <c r="I102" s="99">
        <f t="shared" si="10"/>
        <v>0.22099452291384103</v>
      </c>
      <c r="L102" s="4">
        <f>'1.a.c'!X116</f>
        <v>6.0227778201618121E-2</v>
      </c>
      <c r="M102" s="99">
        <f t="shared" si="7"/>
        <v>6.0227778201618065E-2</v>
      </c>
    </row>
    <row r="103" spans="1:13" x14ac:dyDescent="0.25">
      <c r="A103" s="78">
        <v>40026</v>
      </c>
      <c r="B103" s="21">
        <f>'1.a'!B106</f>
        <v>6.1068429946899414</v>
      </c>
      <c r="C103" s="99">
        <f t="shared" si="4"/>
        <v>1.8094099448373095</v>
      </c>
      <c r="D103" s="99">
        <f t="shared" si="5"/>
        <v>3.5393990812068551E-2</v>
      </c>
      <c r="E103" s="99">
        <f t="shared" si="6"/>
        <v>0.11157468775228166</v>
      </c>
      <c r="F103" s="44">
        <f>'1.a'!F106</f>
        <v>17.752622604370121</v>
      </c>
      <c r="G103" s="99">
        <f t="shared" si="8"/>
        <v>2.8765332573660003</v>
      </c>
      <c r="H103" s="61">
        <f t="shared" si="9"/>
        <v>6.0980480681387873E-2</v>
      </c>
      <c r="I103" s="99">
        <f t="shared" si="10"/>
        <v>0.27289253989836132</v>
      </c>
      <c r="L103" s="4">
        <f>'1.a.c'!X117</f>
        <v>5.7938479920363307E-2</v>
      </c>
      <c r="M103" s="99">
        <f t="shared" si="7"/>
        <v>5.7938479920363273E-2</v>
      </c>
    </row>
    <row r="104" spans="1:13" x14ac:dyDescent="0.25">
      <c r="A104" s="78">
        <v>40057</v>
      </c>
      <c r="B104" s="21">
        <f>'1.a'!B107</f>
        <v>6.7286882400512704</v>
      </c>
      <c r="C104" s="99">
        <f t="shared" si="4"/>
        <v>1.9063802123335407</v>
      </c>
      <c r="D104" s="99">
        <f t="shared" si="5"/>
        <v>9.6970267496231138E-2</v>
      </c>
      <c r="E104" s="99">
        <f t="shared" si="6"/>
        <v>0.15965110179049219</v>
      </c>
      <c r="F104" s="44">
        <f>'1.a'!F107</f>
        <v>17.332540512084961</v>
      </c>
      <c r="G104" s="99">
        <f t="shared" si="8"/>
        <v>2.8525856891798202</v>
      </c>
      <c r="H104" s="61">
        <f t="shared" si="9"/>
        <v>-2.3947568186179945E-2</v>
      </c>
      <c r="I104" s="99">
        <f t="shared" si="10"/>
        <v>0.18106519937189863</v>
      </c>
      <c r="L104" s="4">
        <f>'1.a.c'!X118</f>
        <v>6.1362547084496656E-2</v>
      </c>
      <c r="M104" s="99">
        <f t="shared" si="7"/>
        <v>6.1362547084496732E-2</v>
      </c>
    </row>
    <row r="105" spans="1:13" x14ac:dyDescent="0.25">
      <c r="A105" s="78">
        <v>40087</v>
      </c>
      <c r="B105" s="21">
        <f>'1.a'!B108</f>
        <v>5.7799749374389648</v>
      </c>
      <c r="C105" s="99">
        <f t="shared" si="4"/>
        <v>1.7543993465916612</v>
      </c>
      <c r="D105" s="99">
        <f t="shared" si="5"/>
        <v>-0.1519808657418795</v>
      </c>
      <c r="E105" s="99">
        <f t="shared" si="6"/>
        <v>-1.9616607433579809E-2</v>
      </c>
      <c r="F105" s="44">
        <f>'1.a'!F108</f>
        <v>16.64595985412598</v>
      </c>
      <c r="G105" s="99">
        <f t="shared" si="8"/>
        <v>2.8121675355779927</v>
      </c>
      <c r="H105" s="61">
        <f t="shared" si="9"/>
        <v>-4.0418153601827524E-2</v>
      </c>
      <c r="I105" s="99">
        <f t="shared" si="10"/>
        <v>-3.3852411066196859E-3</v>
      </c>
      <c r="L105" s="4">
        <f>'1.a.c'!X119</f>
        <v>-5.3247118091253438E-2</v>
      </c>
      <c r="M105" s="99">
        <f t="shared" si="7"/>
        <v>-5.3247118091253487E-2</v>
      </c>
    </row>
    <row r="106" spans="1:13" x14ac:dyDescent="0.25">
      <c r="A106" s="78">
        <v>40118</v>
      </c>
      <c r="B106" s="21">
        <f>'1.a'!B109</f>
        <v>5.8699455261230469</v>
      </c>
      <c r="C106" s="99">
        <f t="shared" si="4"/>
        <v>1.769845353749764</v>
      </c>
      <c r="D106" s="99">
        <f t="shared" si="5"/>
        <v>1.5446007158102968E-2</v>
      </c>
      <c r="E106" s="99">
        <f t="shared" si="6"/>
        <v>-3.9564591087545488E-2</v>
      </c>
      <c r="F106" s="44">
        <f>'1.a'!F109</f>
        <v>18.18131065368652</v>
      </c>
      <c r="G106" s="99">
        <f t="shared" si="8"/>
        <v>2.9003941793128205</v>
      </c>
      <c r="H106" s="61">
        <f t="shared" si="9"/>
        <v>8.8226643734827748E-2</v>
      </c>
      <c r="I106" s="99">
        <f t="shared" si="10"/>
        <v>2.38609219468204E-2</v>
      </c>
      <c r="L106" s="4">
        <f>'1.a.c'!X120</f>
        <v>7.1961896918988411E-2</v>
      </c>
      <c r="M106" s="99">
        <f t="shared" si="7"/>
        <v>7.1961896918988355E-2</v>
      </c>
    </row>
    <row r="107" spans="1:13" x14ac:dyDescent="0.25">
      <c r="A107" s="78">
        <v>40148</v>
      </c>
      <c r="B107" s="21">
        <f>'1.a'!B110</f>
        <v>6.7508378028869629</v>
      </c>
      <c r="C107" s="99">
        <f t="shared" si="4"/>
        <v>1.9096666161285361</v>
      </c>
      <c r="D107" s="99">
        <f t="shared" si="5"/>
        <v>0.13982126237877196</v>
      </c>
      <c r="E107" s="99">
        <f t="shared" si="6"/>
        <v>3.2864037949953497E-3</v>
      </c>
      <c r="F107" s="44">
        <f>'1.a'!F110</f>
        <v>19.230978012084961</v>
      </c>
      <c r="G107" s="99">
        <f t="shared" si="8"/>
        <v>2.9565224169701949</v>
      </c>
      <c r="H107" s="61">
        <f t="shared" si="9"/>
        <v>5.6128237657374354E-2</v>
      </c>
      <c r="I107" s="99">
        <f t="shared" si="10"/>
        <v>0.10393672779037483</v>
      </c>
      <c r="L107" s="4">
        <f>'1.a.c'!X121</f>
        <v>6.9547103401505356E-2</v>
      </c>
      <c r="M107" s="99">
        <f t="shared" si="7"/>
        <v>6.9547103401505384E-2</v>
      </c>
    </row>
    <row r="108" spans="1:13" x14ac:dyDescent="0.25">
      <c r="A108" s="78">
        <v>40179</v>
      </c>
      <c r="B108" s="21">
        <f>'1.a'!B111</f>
        <v>6.3384208679199219</v>
      </c>
      <c r="C108" s="99">
        <f t="shared" si="4"/>
        <v>1.8466296629643593</v>
      </c>
      <c r="D108" s="99">
        <f t="shared" si="5"/>
        <v>-6.3036953164176859E-2</v>
      </c>
      <c r="E108" s="99">
        <f t="shared" si="6"/>
        <v>9.223031637269806E-2</v>
      </c>
      <c r="F108" s="44">
        <f>'1.a'!F111</f>
        <v>19.623142242431641</v>
      </c>
      <c r="G108" s="99">
        <f t="shared" si="8"/>
        <v>2.9767095963816348</v>
      </c>
      <c r="H108" s="61">
        <f t="shared" si="9"/>
        <v>2.018717941143993E-2</v>
      </c>
      <c r="I108" s="99">
        <f t="shared" si="10"/>
        <v>0.1645420608036422</v>
      </c>
      <c r="L108" s="4">
        <f>'1.a.c'!X122</f>
        <v>-3.4157332814819072E-2</v>
      </c>
      <c r="M108" s="99">
        <f t="shared" si="7"/>
        <v>-3.415733281481903E-2</v>
      </c>
    </row>
    <row r="109" spans="1:13" x14ac:dyDescent="0.25">
      <c r="A109" s="78">
        <v>40210</v>
      </c>
      <c r="B109" s="21">
        <f>'1.a'!B112</f>
        <v>6.6199679374694824</v>
      </c>
      <c r="C109" s="99">
        <f t="shared" si="4"/>
        <v>1.8900905266546326</v>
      </c>
      <c r="D109" s="99">
        <f t="shared" si="5"/>
        <v>4.3460863690273216E-2</v>
      </c>
      <c r="E109" s="99">
        <f t="shared" si="6"/>
        <v>0.12024517290486861</v>
      </c>
      <c r="F109" s="44">
        <f>'1.a'!F112</f>
        <v>20.214679718017582</v>
      </c>
      <c r="G109" s="99">
        <f t="shared" si="8"/>
        <v>3.006409059188718</v>
      </c>
      <c r="H109" s="61">
        <f t="shared" si="9"/>
        <v>2.9699462807083257E-2</v>
      </c>
      <c r="I109" s="99">
        <f t="shared" si="10"/>
        <v>0.10601487987589772</v>
      </c>
      <c r="L109" s="4">
        <f>'1.a.c'!X123</f>
        <v>4.7010465090290936E-2</v>
      </c>
      <c r="M109" s="99">
        <f t="shared" si="7"/>
        <v>4.7010465090290943E-2</v>
      </c>
    </row>
    <row r="110" spans="1:13" x14ac:dyDescent="0.25">
      <c r="A110" s="78">
        <v>40238</v>
      </c>
      <c r="B110" s="21">
        <f>'1.a'!B113</f>
        <v>7.5823607444763184</v>
      </c>
      <c r="C110" s="99">
        <f t="shared" si="4"/>
        <v>2.0258245950280189</v>
      </c>
      <c r="D110" s="99">
        <f t="shared" si="5"/>
        <v>0.13573406837338645</v>
      </c>
      <c r="E110" s="99">
        <f t="shared" si="6"/>
        <v>0.11615797889948304</v>
      </c>
      <c r="F110" s="44">
        <f>'1.a'!F113</f>
        <v>21.67379188537598</v>
      </c>
      <c r="G110" s="99">
        <f t="shared" si="8"/>
        <v>3.0761037834142857</v>
      </c>
      <c r="H110" s="61">
        <f t="shared" si="9"/>
        <v>6.969472422556737E-2</v>
      </c>
      <c r="I110" s="99">
        <f t="shared" si="10"/>
        <v>0.11958136644409068</v>
      </c>
      <c r="L110" s="4">
        <f>'1.a.c'!X124</f>
        <v>9.6035495352756337E-2</v>
      </c>
      <c r="M110" s="99">
        <f t="shared" si="7"/>
        <v>9.6035495352756239E-2</v>
      </c>
    </row>
    <row r="111" spans="1:13" x14ac:dyDescent="0.25">
      <c r="A111" s="78">
        <v>40269</v>
      </c>
      <c r="B111" s="21">
        <f>'1.a'!B114</f>
        <v>7.9608755111694336</v>
      </c>
      <c r="C111" s="99">
        <f t="shared" si="4"/>
        <v>2.0745389826483436</v>
      </c>
      <c r="D111" s="99">
        <f t="shared" si="5"/>
        <v>4.8714387620324526E-2</v>
      </c>
      <c r="E111" s="99">
        <f t="shared" si="6"/>
        <v>0.22790931968398451</v>
      </c>
      <c r="F111" s="44">
        <f>'1.a'!F114</f>
        <v>25.49113655090332</v>
      </c>
      <c r="G111" s="99">
        <f t="shared" si="8"/>
        <v>3.2383308055031965</v>
      </c>
      <c r="H111" s="61">
        <f t="shared" si="9"/>
        <v>0.16222702208891096</v>
      </c>
      <c r="I111" s="99">
        <f t="shared" si="10"/>
        <v>0.26162120912156173</v>
      </c>
      <c r="L111" s="4">
        <f>'1.a.c'!X125</f>
        <v>4.0825237100714104E-2</v>
      </c>
      <c r="M111" s="99">
        <f t="shared" si="7"/>
        <v>4.0825237100714062E-2</v>
      </c>
    </row>
    <row r="112" spans="1:13" x14ac:dyDescent="0.25">
      <c r="A112" s="78">
        <v>40299</v>
      </c>
      <c r="B112" s="21">
        <f>'1.a'!B115</f>
        <v>7.3212590217590332</v>
      </c>
      <c r="C112" s="99">
        <f t="shared" si="4"/>
        <v>1.9907823106914093</v>
      </c>
      <c r="D112" s="99">
        <f t="shared" si="5"/>
        <v>-8.3756671956934453E-2</v>
      </c>
      <c r="E112" s="99">
        <f t="shared" si="6"/>
        <v>0.10069178403677675</v>
      </c>
      <c r="F112" s="44">
        <f>'1.a'!F115</f>
        <v>22.872186660766602</v>
      </c>
      <c r="G112" s="99">
        <f t="shared" si="8"/>
        <v>3.1299216160905305</v>
      </c>
      <c r="H112" s="61">
        <f t="shared" si="9"/>
        <v>-0.1084091894126662</v>
      </c>
      <c r="I112" s="99">
        <f t="shared" si="10"/>
        <v>0.12351255690181213</v>
      </c>
      <c r="L112" s="4">
        <f>'1.a.c'!X126</f>
        <v>-9.6744072260659592E-2</v>
      </c>
      <c r="M112" s="99">
        <f t="shared" si="7"/>
        <v>-9.6744072260659619E-2</v>
      </c>
    </row>
    <row r="113" spans="1:13" x14ac:dyDescent="0.25">
      <c r="A113" s="78">
        <v>40330</v>
      </c>
      <c r="B113" s="69">
        <f>'1.a'!B116</f>
        <v>7.0298676490783691</v>
      </c>
      <c r="C113" s="99">
        <f t="shared" si="4"/>
        <v>1.9501678790562145</v>
      </c>
      <c r="D113" s="99">
        <f t="shared" si="5"/>
        <v>-4.0614431635194917E-2</v>
      </c>
      <c r="E113" s="99">
        <f t="shared" si="6"/>
        <v>-7.5656715971804747E-2</v>
      </c>
      <c r="F113" s="44">
        <f>'1.a'!F116</f>
        <v>20.142118453979489</v>
      </c>
      <c r="G113" s="99">
        <f t="shared" si="8"/>
        <v>3.0028130681529301</v>
      </c>
      <c r="H113" s="61">
        <f t="shared" si="9"/>
        <v>-0.1271085479376001</v>
      </c>
      <c r="I113" s="99">
        <f t="shared" si="10"/>
        <v>-7.3290715261355277E-2</v>
      </c>
      <c r="L113" s="4">
        <f>'1.a.c'!X127</f>
        <v>-4.3701209244829883E-2</v>
      </c>
      <c r="M113" s="99">
        <f t="shared" si="7"/>
        <v>-4.3701209244829897E-2</v>
      </c>
    </row>
    <row r="114" spans="1:13" x14ac:dyDescent="0.25">
      <c r="A114" s="78">
        <v>40360</v>
      </c>
      <c r="B114" s="69">
        <f>'1.a'!B117</f>
        <v>7.8797636032104492</v>
      </c>
      <c r="C114" s="99">
        <f t="shared" si="4"/>
        <v>2.0642979038272085</v>
      </c>
      <c r="D114" s="99">
        <f t="shared" si="5"/>
        <v>0.11413002477099407</v>
      </c>
      <c r="E114" s="99">
        <f t="shared" si="6"/>
        <v>-1.0241078821135344E-2</v>
      </c>
      <c r="F114" s="44">
        <f>'1.a'!F117</f>
        <v>21.54597282409668</v>
      </c>
      <c r="G114" s="99">
        <f t="shared" si="8"/>
        <v>3.0701889231742907</v>
      </c>
      <c r="H114" s="61">
        <f t="shared" si="9"/>
        <v>6.7375855021360426E-2</v>
      </c>
      <c r="I114" s="99">
        <f t="shared" si="10"/>
        <v>-0.16814188232890567</v>
      </c>
      <c r="L114" s="4">
        <f>'1.a.c'!X128</f>
        <v>0.1084475959512682</v>
      </c>
      <c r="M114" s="99">
        <f t="shared" si="7"/>
        <v>0.10844759595126829</v>
      </c>
    </row>
    <row r="115" spans="1:13" x14ac:dyDescent="0.25">
      <c r="A115" s="78">
        <v>40391</v>
      </c>
      <c r="B115" s="69">
        <f>'1.a'!B118</f>
        <v>6.9578533172607422</v>
      </c>
      <c r="C115" s="99">
        <f t="shared" si="4"/>
        <v>1.9398709953435185</v>
      </c>
      <c r="D115" s="99">
        <f t="shared" si="5"/>
        <v>-0.12442690848368991</v>
      </c>
      <c r="E115" s="99">
        <f t="shared" si="6"/>
        <v>-5.0911315347890854E-2</v>
      </c>
      <c r="F115" s="44">
        <f>'1.a'!F118</f>
        <v>19.56693267822266</v>
      </c>
      <c r="G115" s="99">
        <f t="shared" si="8"/>
        <v>2.9738410332126759</v>
      </c>
      <c r="H115" s="61">
        <f t="shared" si="9"/>
        <v>-9.634788996161503E-2</v>
      </c>
      <c r="I115" s="99">
        <f t="shared" si="10"/>
        <v>-0.15608058287785448</v>
      </c>
      <c r="L115" s="4">
        <f>'1.a.c'!X129</f>
        <v>-8.9479878174786281E-2</v>
      </c>
      <c r="M115" s="99">
        <f t="shared" si="7"/>
        <v>-8.9479878174786309E-2</v>
      </c>
    </row>
    <row r="116" spans="1:13" x14ac:dyDescent="0.25">
      <c r="A116" s="78">
        <v>40422</v>
      </c>
      <c r="B116" s="69">
        <f>'1.a'!B119</f>
        <v>7.3566079139709473</v>
      </c>
      <c r="C116" s="99">
        <f t="shared" si="4"/>
        <v>1.9955989452484288</v>
      </c>
      <c r="D116" s="99">
        <f t="shared" si="5"/>
        <v>5.5727949904910472E-2</v>
      </c>
      <c r="E116" s="99">
        <f t="shared" si="6"/>
        <v>4.5431066192214556E-2</v>
      </c>
      <c r="F116" s="44">
        <f>'1.a'!F119</f>
        <v>23.317522048950199</v>
      </c>
      <c r="G116" s="99">
        <f t="shared" si="8"/>
        <v>3.149205097215098</v>
      </c>
      <c r="H116" s="61">
        <f t="shared" si="9"/>
        <v>0.17536406400242199</v>
      </c>
      <c r="I116" s="99">
        <f t="shared" si="10"/>
        <v>0.14639202906216761</v>
      </c>
      <c r="L116" s="4">
        <f>'1.a.c'!X130</f>
        <v>9.9156929518763273E-2</v>
      </c>
      <c r="M116" s="99">
        <f t="shared" si="7"/>
        <v>9.9156929518763315E-2</v>
      </c>
    </row>
    <row r="117" spans="1:13" x14ac:dyDescent="0.25">
      <c r="A117" s="78">
        <v>40452</v>
      </c>
      <c r="B117" s="69">
        <f>'1.a'!B120</f>
        <v>8.3941841125488281</v>
      </c>
      <c r="C117" s="99">
        <f t="shared" si="4"/>
        <v>2.1275390984984508</v>
      </c>
      <c r="D117" s="99">
        <f t="shared" si="5"/>
        <v>0.13194015325002176</v>
      </c>
      <c r="E117" s="99">
        <f t="shared" si="6"/>
        <v>6.3241194671242368E-2</v>
      </c>
      <c r="F117" s="44">
        <f>'1.a'!F120</f>
        <v>25.44279670715332</v>
      </c>
      <c r="G117" s="99">
        <f t="shared" si="8"/>
        <v>3.2364326658869662</v>
      </c>
      <c r="H117" s="61">
        <f t="shared" si="9"/>
        <v>8.7227568671868511E-2</v>
      </c>
      <c r="I117" s="99">
        <f t="shared" si="10"/>
        <v>0.16624374271267553</v>
      </c>
      <c r="L117" s="4">
        <f>'1.a.c'!X131</f>
        <v>7.7402049531257344E-2</v>
      </c>
      <c r="M117" s="99">
        <f t="shared" si="7"/>
        <v>7.7402049531257289E-2</v>
      </c>
    </row>
    <row r="118" spans="1:13" x14ac:dyDescent="0.25">
      <c r="A118" s="78">
        <v>40483</v>
      </c>
      <c r="B118" s="69">
        <f>'1.a'!B121</f>
        <v>8.1978178024291992</v>
      </c>
      <c r="C118" s="99">
        <f t="shared" si="4"/>
        <v>2.1038679971985808</v>
      </c>
      <c r="D118" s="99">
        <f t="shared" si="5"/>
        <v>-2.3671101299870208E-2</v>
      </c>
      <c r="E118" s="99">
        <f t="shared" si="6"/>
        <v>0.16399700185506197</v>
      </c>
      <c r="F118" s="44">
        <f>'1.a'!F121</f>
        <v>24.43086051940918</v>
      </c>
      <c r="G118" s="99">
        <f t="shared" si="8"/>
        <v>3.1958471085301534</v>
      </c>
      <c r="H118" s="61">
        <f t="shared" si="9"/>
        <v>-4.0585557356812921E-2</v>
      </c>
      <c r="I118" s="99">
        <f t="shared" si="10"/>
        <v>0.22200607531747751</v>
      </c>
      <c r="L118" s="4">
        <f>'1.a.c'!X132</f>
        <v>-6.2915780198640418E-3</v>
      </c>
      <c r="M118" s="99">
        <f t="shared" si="7"/>
        <v>-6.2915780198640192E-3</v>
      </c>
    </row>
    <row r="119" spans="1:13" x14ac:dyDescent="0.25">
      <c r="A119" s="78">
        <v>40513</v>
      </c>
      <c r="B119" s="69">
        <f>'1.a'!B122</f>
        <v>8.987330436706543</v>
      </c>
      <c r="C119" s="99">
        <f t="shared" si="4"/>
        <v>2.1958158562996806</v>
      </c>
      <c r="D119" s="99">
        <f t="shared" si="5"/>
        <v>9.1947859101100149E-2</v>
      </c>
      <c r="E119" s="99">
        <f t="shared" si="6"/>
        <v>0.20021691105125175</v>
      </c>
      <c r="F119" s="44">
        <f>'1.a'!F122</f>
        <v>28.430398941040039</v>
      </c>
      <c r="G119" s="99">
        <f t="shared" si="8"/>
        <v>3.3474589579612206</v>
      </c>
      <c r="H119" s="61">
        <f t="shared" si="9"/>
        <v>0.15161184943106729</v>
      </c>
      <c r="I119" s="99">
        <f t="shared" si="10"/>
        <v>0.19825386074612272</v>
      </c>
      <c r="L119" s="4">
        <f>'1.a.c'!X133</f>
        <v>7.1021905273928584E-2</v>
      </c>
      <c r="M119" s="99">
        <f t="shared" si="7"/>
        <v>7.1021905273928487E-2</v>
      </c>
    </row>
    <row r="120" spans="1:13" x14ac:dyDescent="0.25">
      <c r="A120" s="78">
        <v>40544</v>
      </c>
      <c r="B120" s="69">
        <f>'1.a'!B123</f>
        <v>9.3064079284667969</v>
      </c>
      <c r="C120" s="99">
        <f t="shared" si="4"/>
        <v>2.2307031874570891</v>
      </c>
      <c r="D120" s="99">
        <f t="shared" si="5"/>
        <v>3.4887331157408302E-2</v>
      </c>
      <c r="E120" s="99">
        <f t="shared" si="6"/>
        <v>0.10316408895863827</v>
      </c>
      <c r="F120" s="44">
        <f>'1.a'!F123</f>
        <v>29.23830413818359</v>
      </c>
      <c r="G120" s="99">
        <f t="shared" si="8"/>
        <v>3.3754796351894911</v>
      </c>
      <c r="H120" s="61">
        <f t="shared" si="9"/>
        <v>2.8020677228270334E-2</v>
      </c>
      <c r="I120" s="99">
        <f t="shared" si="10"/>
        <v>0.13904696930252472</v>
      </c>
      <c r="L120" s="4">
        <f>'1.a.c'!X134</f>
        <v>3.27749116135026E-2</v>
      </c>
      <c r="M120" s="99">
        <f t="shared" si="7"/>
        <v>3.2774911613502544E-2</v>
      </c>
    </row>
    <row r="121" spans="1:13" x14ac:dyDescent="0.25">
      <c r="A121" s="78">
        <v>40575</v>
      </c>
      <c r="B121" s="69">
        <f>'1.a'!B124</f>
        <v>10.58348178863525</v>
      </c>
      <c r="C121" s="99">
        <f t="shared" si="4"/>
        <v>2.3592944638448317</v>
      </c>
      <c r="D121" s="99">
        <f t="shared" si="5"/>
        <v>0.12859127638774276</v>
      </c>
      <c r="E121" s="99">
        <f t="shared" si="6"/>
        <v>0.25542646664625118</v>
      </c>
      <c r="F121" s="44">
        <f>'1.a'!F124</f>
        <v>29.084981918334961</v>
      </c>
      <c r="G121" s="99">
        <f t="shared" si="8"/>
        <v>3.3702219556790163</v>
      </c>
      <c r="H121" s="61">
        <f t="shared" si="9"/>
        <v>-5.2576795104746447E-3</v>
      </c>
      <c r="I121" s="99">
        <f t="shared" si="10"/>
        <v>0.17437484714886306</v>
      </c>
      <c r="L121" s="4">
        <f>'1.a.c'!X135</f>
        <v>5.6431607844675859E-2</v>
      </c>
      <c r="M121" s="99">
        <f t="shared" si="7"/>
        <v>5.6431607844675824E-2</v>
      </c>
    </row>
    <row r="122" spans="1:13" x14ac:dyDescent="0.25">
      <c r="A122" s="78">
        <v>40603</v>
      </c>
      <c r="B122" s="69">
        <f>'1.a'!B125</f>
        <v>10.15619564056396</v>
      </c>
      <c r="C122" s="99">
        <f t="shared" si="4"/>
        <v>2.3180839272019846</v>
      </c>
      <c r="D122" s="99">
        <f t="shared" si="5"/>
        <v>-4.1210536642846976E-2</v>
      </c>
      <c r="E122" s="99">
        <f t="shared" si="6"/>
        <v>0.12226807090230417</v>
      </c>
      <c r="F122" s="44">
        <f>'1.a'!F125</f>
        <v>28.10041427612305</v>
      </c>
      <c r="G122" s="99">
        <f t="shared" si="8"/>
        <v>3.3357843191535528</v>
      </c>
      <c r="H122" s="61">
        <f t="shared" si="9"/>
        <v>-3.4437636525463625E-2</v>
      </c>
      <c r="I122" s="99">
        <f t="shared" si="10"/>
        <v>-1.1674638807667809E-2</v>
      </c>
      <c r="L122" s="4">
        <f>'1.a.c'!X136</f>
        <v>-1.0518865760449726E-2</v>
      </c>
      <c r="M122" s="99">
        <f t="shared" si="7"/>
        <v>-1.0518865760449692E-2</v>
      </c>
    </row>
    <row r="123" spans="1:13" x14ac:dyDescent="0.25">
      <c r="A123" s="78">
        <v>40634</v>
      </c>
      <c r="B123" s="69">
        <f>'1.a'!B126</f>
        <v>10.76835918426514</v>
      </c>
      <c r="C123" s="99">
        <f t="shared" si="4"/>
        <v>2.3766121289828588</v>
      </c>
      <c r="D123" s="99">
        <f t="shared" si="5"/>
        <v>5.8528201780874096E-2</v>
      </c>
      <c r="E123" s="99">
        <f t="shared" si="6"/>
        <v>0.14590894152576997</v>
      </c>
      <c r="F123" s="44">
        <f>'1.a'!F126</f>
        <v>29.05815315246582</v>
      </c>
      <c r="G123" s="99">
        <f t="shared" si="8"/>
        <v>3.3692991032136121</v>
      </c>
      <c r="H123" s="61">
        <f t="shared" si="9"/>
        <v>3.3514784060059165E-2</v>
      </c>
      <c r="I123" s="99">
        <f t="shared" si="10"/>
        <v>-6.1805319758790637E-3</v>
      </c>
      <c r="L123" s="4">
        <f>'1.a.c'!X137</f>
        <v>5.4118356556150764E-2</v>
      </c>
      <c r="M123" s="99">
        <f t="shared" si="7"/>
        <v>5.4118356556150715E-2</v>
      </c>
    </row>
    <row r="124" spans="1:13" x14ac:dyDescent="0.25">
      <c r="A124" s="78">
        <v>40664</v>
      </c>
      <c r="B124" s="69">
        <f>'1.a'!B127</f>
        <v>10.416529655456539</v>
      </c>
      <c r="C124" s="99">
        <f t="shared" si="4"/>
        <v>2.3433939343516261</v>
      </c>
      <c r="D124" s="99">
        <f t="shared" si="5"/>
        <v>-3.3218194631232885E-2</v>
      </c>
      <c r="E124" s="99">
        <f t="shared" si="6"/>
        <v>-1.5900529493205688E-2</v>
      </c>
      <c r="F124" s="44">
        <f>'1.a'!F127</f>
        <v>29.852495193481449</v>
      </c>
      <c r="G124" s="99">
        <f t="shared" si="8"/>
        <v>3.3962684274164774</v>
      </c>
      <c r="H124" s="61">
        <f t="shared" si="9"/>
        <v>2.696932420286546E-2</v>
      </c>
      <c r="I124" s="99">
        <f t="shared" si="10"/>
        <v>2.6046471737461035E-2</v>
      </c>
      <c r="L124" s="4">
        <f>'1.a.c'!X138</f>
        <v>-3.5625428331899217E-2</v>
      </c>
      <c r="M124" s="99">
        <f t="shared" si="7"/>
        <v>-3.5625428331899189E-2</v>
      </c>
    </row>
    <row r="125" spans="1:13" x14ac:dyDescent="0.25">
      <c r="A125" s="78">
        <v>40695</v>
      </c>
      <c r="B125" s="69">
        <f>'1.a'!B128</f>
        <v>10.45780181884766</v>
      </c>
      <c r="C125" s="99">
        <f t="shared" si="4"/>
        <v>2.3473482853901357</v>
      </c>
      <c r="D125" s="99">
        <f t="shared" si="5"/>
        <v>3.9543510385096313E-3</v>
      </c>
      <c r="E125" s="99">
        <f t="shared" si="6"/>
        <v>2.9264358188150891E-2</v>
      </c>
      <c r="F125" s="44">
        <f>'1.a'!F128</f>
        <v>29.94527435302734</v>
      </c>
      <c r="G125" s="99">
        <f t="shared" si="8"/>
        <v>3.3993715275721796</v>
      </c>
      <c r="H125" s="61">
        <f t="shared" si="9"/>
        <v>3.1031001557021679E-3</v>
      </c>
      <c r="I125" s="99">
        <f t="shared" si="10"/>
        <v>6.3587208418626778E-2</v>
      </c>
      <c r="L125" s="4">
        <f>'1.a.c'!X139</f>
        <v>1.384559425832076E-2</v>
      </c>
      <c r="M125" s="99">
        <f t="shared" si="7"/>
        <v>1.3845594258320659E-2</v>
      </c>
    </row>
    <row r="126" spans="1:13" x14ac:dyDescent="0.25">
      <c r="A126" s="78">
        <v>40725</v>
      </c>
      <c r="B126" s="69">
        <f>'1.a'!B129</f>
        <v>9.9130353927612305</v>
      </c>
      <c r="C126" s="99">
        <f t="shared" si="4"/>
        <v>2.293850597382451</v>
      </c>
      <c r="D126" s="99">
        <f t="shared" si="5"/>
        <v>-5.3497688007684736E-2</v>
      </c>
      <c r="E126" s="99">
        <f t="shared" si="6"/>
        <v>-8.2761531600407945E-2</v>
      </c>
      <c r="F126" s="44">
        <f>'1.a'!F129</f>
        <v>28.04721832275391</v>
      </c>
      <c r="G126" s="99">
        <f t="shared" si="8"/>
        <v>3.3338894585219094</v>
      </c>
      <c r="H126" s="61">
        <f t="shared" si="9"/>
        <v>-6.5482069050270444E-2</v>
      </c>
      <c r="I126" s="99">
        <f t="shared" si="10"/>
        <v>-3.540964469170272E-2</v>
      </c>
      <c r="L126" s="4">
        <f>'1.a.c'!X140</f>
        <v>-7.070579989662272E-2</v>
      </c>
      <c r="M126" s="99">
        <f t="shared" si="7"/>
        <v>-7.0705799896622734E-2</v>
      </c>
    </row>
    <row r="127" spans="1:13" x14ac:dyDescent="0.25">
      <c r="A127" s="78">
        <v>40756</v>
      </c>
      <c r="B127" s="69">
        <f>'1.a'!B130</f>
        <v>8.9169254302978516</v>
      </c>
      <c r="C127" s="99">
        <f t="shared" si="4"/>
        <v>2.1879512044731473</v>
      </c>
      <c r="D127" s="99">
        <f t="shared" si="5"/>
        <v>-0.10589939290930378</v>
      </c>
      <c r="E127" s="99">
        <f t="shared" si="6"/>
        <v>-0.15544272987847893</v>
      </c>
      <c r="F127" s="44">
        <f>'1.a'!F130</f>
        <v>24.943532943725589</v>
      </c>
      <c r="G127" s="99">
        <f t="shared" si="8"/>
        <v>3.2166145879469519</v>
      </c>
      <c r="H127" s="61">
        <f t="shared" si="9"/>
        <v>-0.1172748705749575</v>
      </c>
      <c r="I127" s="99">
        <f t="shared" si="10"/>
        <v>-0.17965383946952576</v>
      </c>
      <c r="L127" s="4">
        <f>'1.a.c'!X141</f>
        <v>-9.4973340558042518E-2</v>
      </c>
      <c r="M127" s="99">
        <f t="shared" si="7"/>
        <v>-9.4973340558042518E-2</v>
      </c>
    </row>
    <row r="128" spans="1:13" x14ac:dyDescent="0.25">
      <c r="A128" s="78">
        <v>40787</v>
      </c>
      <c r="B128" s="69">
        <f>'1.a'!B131</f>
        <v>8.6723403930664063</v>
      </c>
      <c r="C128" s="99">
        <f t="shared" si="4"/>
        <v>2.1601386958949416</v>
      </c>
      <c r="D128" s="99">
        <f t="shared" si="5"/>
        <v>-2.7812508578205542E-2</v>
      </c>
      <c r="E128" s="99">
        <f t="shared" si="6"/>
        <v>-0.18720958949519398</v>
      </c>
      <c r="F128" s="44">
        <f>'1.a'!F131</f>
        <v>23.05690765380859</v>
      </c>
      <c r="G128" s="99">
        <f t="shared" si="8"/>
        <v>3.1379654058404025</v>
      </c>
      <c r="H128" s="61">
        <f t="shared" si="9"/>
        <v>-7.8649182106549226E-2</v>
      </c>
      <c r="I128" s="99">
        <f t="shared" si="10"/>
        <v>-0.26140612173177713</v>
      </c>
      <c r="L128" s="4">
        <f>'1.a.c'!X142</f>
        <v>-5.1713496570557266E-2</v>
      </c>
      <c r="M128" s="99">
        <f t="shared" si="7"/>
        <v>-5.1713496570557238E-2</v>
      </c>
    </row>
    <row r="129" spans="1:13" x14ac:dyDescent="0.25">
      <c r="A129" s="78">
        <v>40817</v>
      </c>
      <c r="B129" s="69">
        <f>'1.a'!B132</f>
        <v>9.7211494445800781</v>
      </c>
      <c r="C129" s="99">
        <f t="shared" si="4"/>
        <v>2.2743038670959379</v>
      </c>
      <c r="D129" s="99">
        <f t="shared" si="5"/>
        <v>0.11416517120099627</v>
      </c>
      <c r="E129" s="99">
        <f t="shared" si="6"/>
        <v>-1.9546730286513006E-2</v>
      </c>
      <c r="F129" s="44">
        <f>'1.a'!F132</f>
        <v>29.12839317321777</v>
      </c>
      <c r="G129" s="99">
        <f t="shared" si="8"/>
        <v>3.3717134089012921</v>
      </c>
      <c r="H129" s="61">
        <f t="shared" si="9"/>
        <v>0.23374800306088994</v>
      </c>
      <c r="I129" s="99">
        <f t="shared" si="10"/>
        <v>3.782395037938302E-2</v>
      </c>
      <c r="L129" s="4">
        <f>'1.a.c'!X143</f>
        <v>0.13120532324568884</v>
      </c>
      <c r="M129" s="99">
        <f t="shared" si="7"/>
        <v>0.1312053232456889</v>
      </c>
    </row>
    <row r="130" spans="1:13" x14ac:dyDescent="0.25">
      <c r="A130" s="78">
        <v>40848</v>
      </c>
      <c r="B130" s="69">
        <f>'1.a'!B133</f>
        <v>9.4488410949707031</v>
      </c>
      <c r="C130" s="99">
        <f t="shared" si="4"/>
        <v>2.2458920985324737</v>
      </c>
      <c r="D130" s="99">
        <f t="shared" si="5"/>
        <v>-2.8411768563464283E-2</v>
      </c>
      <c r="E130" s="99">
        <f t="shared" si="6"/>
        <v>5.7940894059326474E-2</v>
      </c>
      <c r="F130" s="44">
        <f>'1.a'!F133</f>
        <v>25.982036590576168</v>
      </c>
      <c r="G130" s="99">
        <f t="shared" si="8"/>
        <v>3.2574053988773826</v>
      </c>
      <c r="H130" s="61">
        <f t="shared" si="9"/>
        <v>-0.11430801002391</v>
      </c>
      <c r="I130" s="99">
        <f t="shared" si="10"/>
        <v>4.0790810930430715E-2</v>
      </c>
      <c r="L130" s="4">
        <f>'1.a.c'!X144</f>
        <v>-1.1085560939273473E-2</v>
      </c>
      <c r="M130" s="99">
        <f t="shared" si="7"/>
        <v>-1.1085560939273487E-2</v>
      </c>
    </row>
    <row r="131" spans="1:13" x14ac:dyDescent="0.25">
      <c r="A131" s="78">
        <v>40878</v>
      </c>
      <c r="B131" s="69">
        <f>'1.a'!B134</f>
        <v>9.8823108673095703</v>
      </c>
      <c r="C131" s="99">
        <f t="shared" si="4"/>
        <v>2.290746377863353</v>
      </c>
      <c r="D131" s="99">
        <f t="shared" si="5"/>
        <v>4.4854279330879293E-2</v>
      </c>
      <c r="E131" s="99">
        <f t="shared" si="6"/>
        <v>0.13060768196841124</v>
      </c>
      <c r="F131" s="44">
        <f>'1.a'!F134</f>
        <v>25.39262771606445</v>
      </c>
      <c r="G131" s="99">
        <f t="shared" si="8"/>
        <v>3.2344588844955249</v>
      </c>
      <c r="H131" s="61">
        <f t="shared" si="9"/>
        <v>-2.294651438185746E-2</v>
      </c>
      <c r="I131" s="99">
        <f t="shared" si="10"/>
        <v>9.6493478655122381E-2</v>
      </c>
      <c r="L131" s="4">
        <f>'1.a.c'!X145</f>
        <v>-2.1627036299383409E-2</v>
      </c>
      <c r="M131" s="99">
        <f t="shared" si="7"/>
        <v>-2.1627036299383451E-2</v>
      </c>
    </row>
    <row r="132" spans="1:13" x14ac:dyDescent="0.25">
      <c r="A132" s="78">
        <v>40909</v>
      </c>
      <c r="B132" s="69">
        <f>'1.a'!B135</f>
        <v>11.131307601928709</v>
      </c>
      <c r="C132" s="99">
        <f t="shared" si="4"/>
        <v>2.4097616428367146</v>
      </c>
      <c r="D132" s="99">
        <f t="shared" si="5"/>
        <v>0.11901526497336187</v>
      </c>
      <c r="E132" s="99">
        <f t="shared" si="6"/>
        <v>0.13545777574077678</v>
      </c>
      <c r="F132" s="44">
        <f>'1.a'!F135</f>
        <v>28.104135513305661</v>
      </c>
      <c r="G132" s="99">
        <f t="shared" si="8"/>
        <v>3.3359167368030844</v>
      </c>
      <c r="H132" s="61">
        <f t="shared" si="9"/>
        <v>0.10145785230755933</v>
      </c>
      <c r="I132" s="99">
        <f t="shared" si="10"/>
        <v>-3.5796672098208013E-2</v>
      </c>
      <c r="L132" s="4">
        <f>'1.a.c'!X146</f>
        <v>9.8119076670286104E-2</v>
      </c>
      <c r="M132" s="99">
        <f t="shared" si="7"/>
        <v>9.8119076670286187E-2</v>
      </c>
    </row>
    <row r="133" spans="1:13" x14ac:dyDescent="0.25">
      <c r="A133" s="78">
        <v>40940</v>
      </c>
      <c r="B133" s="69">
        <f>'1.a'!B136</f>
        <v>12.316469192504879</v>
      </c>
      <c r="C133" s="99">
        <f t="shared" si="4"/>
        <v>2.5109373255127156</v>
      </c>
      <c r="D133" s="99">
        <f t="shared" si="5"/>
        <v>0.10117568267600087</v>
      </c>
      <c r="E133" s="99">
        <f t="shared" si="6"/>
        <v>0.26504522698024191</v>
      </c>
      <c r="F133" s="44">
        <f>'1.a'!F136</f>
        <v>30.123355865478519</v>
      </c>
      <c r="G133" s="99">
        <f t="shared" si="8"/>
        <v>3.4053008132418849</v>
      </c>
      <c r="H133" s="61">
        <f t="shared" si="9"/>
        <v>6.9384076438800499E-2</v>
      </c>
      <c r="I133" s="99">
        <f t="shared" si="10"/>
        <v>0.14789541436450257</v>
      </c>
      <c r="L133" s="4">
        <f>'1.a.c'!X147</f>
        <v>6.8681868978975172E-2</v>
      </c>
      <c r="M133" s="99">
        <f t="shared" si="7"/>
        <v>6.8681868978975213E-2</v>
      </c>
    </row>
    <row r="134" spans="1:13" x14ac:dyDescent="0.25">
      <c r="A134" s="78">
        <v>40969</v>
      </c>
      <c r="B134" s="69">
        <f>'1.a'!B137</f>
        <v>12.56774234771729</v>
      </c>
      <c r="C134" s="99">
        <f t="shared" ref="C134:C197" si="11">LN(B134)</f>
        <v>2.5311334000841472</v>
      </c>
      <c r="D134" s="99">
        <f t="shared" ref="D134:D197" si="12">+LN(B134/B133)</f>
        <v>2.0196074571431438E-2</v>
      </c>
      <c r="E134" s="99">
        <f t="shared" si="6"/>
        <v>0.240387022220794</v>
      </c>
      <c r="F134" s="44">
        <f>'1.a'!F137</f>
        <v>30.439950942993161</v>
      </c>
      <c r="G134" s="99">
        <f t="shared" si="8"/>
        <v>3.4157559213953785</v>
      </c>
      <c r="H134" s="61">
        <f t="shared" ref="H134:H197" si="13">+LN(F134/F133)</f>
        <v>1.0455108153493506E-2</v>
      </c>
      <c r="I134" s="99">
        <f t="shared" si="10"/>
        <v>0.18129703689985352</v>
      </c>
      <c r="L134" s="4">
        <f>'1.a.c'!X148</f>
        <v>1.2650542264435701E-2</v>
      </c>
      <c r="M134" s="99">
        <f t="shared" si="7"/>
        <v>1.2650542264435627E-2</v>
      </c>
    </row>
    <row r="135" spans="1:13" x14ac:dyDescent="0.25">
      <c r="A135" s="78">
        <v>41000</v>
      </c>
      <c r="B135" s="69">
        <f>'1.a'!B138</f>
        <v>12.710128784179689</v>
      </c>
      <c r="C135" s="99">
        <f t="shared" si="11"/>
        <v>2.5423992176582662</v>
      </c>
      <c r="D135" s="99">
        <f t="shared" si="12"/>
        <v>1.1265817574118977E-2</v>
      </c>
      <c r="E135" s="99">
        <f t="shared" si="6"/>
        <v>0.13263757482155114</v>
      </c>
      <c r="F135" s="44">
        <f>'1.a'!F138</f>
        <v>30.19974517822266</v>
      </c>
      <c r="G135" s="99">
        <f t="shared" si="8"/>
        <v>3.4078334865380286</v>
      </c>
      <c r="H135" s="61">
        <f t="shared" si="13"/>
        <v>-7.9224348573495845E-3</v>
      </c>
      <c r="I135" s="99">
        <f t="shared" si="10"/>
        <v>7.1916749734944357E-2</v>
      </c>
      <c r="L135" s="4">
        <f>'1.a.c'!X149</f>
        <v>-1.6591025725330103E-3</v>
      </c>
      <c r="M135" s="99">
        <f t="shared" si="7"/>
        <v>-1.6591025725329889E-3</v>
      </c>
    </row>
    <row r="136" spans="1:13" x14ac:dyDescent="0.25">
      <c r="A136" s="78">
        <v>41030</v>
      </c>
      <c r="B136" s="69">
        <f>'1.a'!B139</f>
        <v>12.17319393157959</v>
      </c>
      <c r="C136" s="99">
        <f t="shared" si="11"/>
        <v>2.4992363155894419</v>
      </c>
      <c r="D136" s="99">
        <f t="shared" si="12"/>
        <v>-4.3162902068823859E-2</v>
      </c>
      <c r="E136" s="99">
        <f t="shared" ref="E136:E199" si="14">LN(B136/B133)</f>
        <v>-1.1701009923273524E-2</v>
      </c>
      <c r="F136" s="44">
        <f>'1.a'!F139</f>
        <v>26.025129318237301</v>
      </c>
      <c r="G136" s="99">
        <f t="shared" si="8"/>
        <v>3.2590625834891598</v>
      </c>
      <c r="H136" s="61">
        <f t="shared" si="13"/>
        <v>-0.14877090304886903</v>
      </c>
      <c r="I136" s="99">
        <f t="shared" si="10"/>
        <v>-0.14623822975272499</v>
      </c>
      <c r="L136" s="4">
        <f>'1.a.c'!X150</f>
        <v>-7.904010298390543E-2</v>
      </c>
      <c r="M136" s="99">
        <f t="shared" ref="M136:M199" si="15">+PRODUCT(1+L134:L136)-1</f>
        <v>-7.9040102983905403E-2</v>
      </c>
    </row>
    <row r="137" spans="1:13" x14ac:dyDescent="0.25">
      <c r="A137" s="78">
        <v>41061</v>
      </c>
      <c r="B137" s="69">
        <f>'1.a'!B140</f>
        <v>13.461677551269529</v>
      </c>
      <c r="C137" s="99">
        <f t="shared" si="11"/>
        <v>2.5998469487886209</v>
      </c>
      <c r="D137" s="99">
        <f t="shared" si="12"/>
        <v>0.10061063319917875</v>
      </c>
      <c r="E137" s="99">
        <f t="shared" si="14"/>
        <v>6.8713548704473923E-2</v>
      </c>
      <c r="F137" s="44">
        <f>'1.a'!F140</f>
        <v>26.603267669677731</v>
      </c>
      <c r="G137" s="99">
        <f t="shared" si="8"/>
        <v>3.281034052967585</v>
      </c>
      <c r="H137" s="61">
        <f t="shared" si="13"/>
        <v>2.1971469478425005E-2</v>
      </c>
      <c r="I137" s="99">
        <f t="shared" si="10"/>
        <v>-0.13472186842779346</v>
      </c>
      <c r="L137" s="4">
        <f>'1.a.c'!X151</f>
        <v>5.3713893661821187E-2</v>
      </c>
      <c r="M137" s="99">
        <f t="shared" si="15"/>
        <v>5.371389366182111E-2</v>
      </c>
    </row>
    <row r="138" spans="1:13" x14ac:dyDescent="0.25">
      <c r="A138" s="78">
        <v>41091</v>
      </c>
      <c r="B138" s="69">
        <f>'1.a'!B141</f>
        <v>13.77825260162354</v>
      </c>
      <c r="C138" s="99">
        <f t="shared" si="11"/>
        <v>2.6230914506960445</v>
      </c>
      <c r="D138" s="99">
        <f t="shared" si="12"/>
        <v>2.3244501907423731E-2</v>
      </c>
      <c r="E138" s="99">
        <f t="shared" si="14"/>
        <v>8.0692233037778685E-2</v>
      </c>
      <c r="F138" s="44">
        <f>'1.a'!F141</f>
        <v>27.520330429077148</v>
      </c>
      <c r="G138" s="99">
        <f t="shared" si="8"/>
        <v>3.3149250198635971</v>
      </c>
      <c r="H138" s="61">
        <f t="shared" si="13"/>
        <v>3.3890966896012134E-2</v>
      </c>
      <c r="I138" s="99">
        <f t="shared" si="10"/>
        <v>-9.2908466674431853E-2</v>
      </c>
      <c r="L138" s="4">
        <f>'1.a.c'!X152</f>
        <v>9.7409634642057971E-3</v>
      </c>
      <c r="M138" s="99">
        <f t="shared" si="15"/>
        <v>9.7409634642058318E-3</v>
      </c>
    </row>
    <row r="139" spans="1:13" x14ac:dyDescent="0.25">
      <c r="A139" s="78">
        <v>41122</v>
      </c>
      <c r="B139" s="69">
        <f>'1.a'!B142</f>
        <v>14.193081855773929</v>
      </c>
      <c r="C139" s="99">
        <f t="shared" si="11"/>
        <v>2.6527546526346635</v>
      </c>
      <c r="D139" s="99">
        <f t="shared" si="12"/>
        <v>2.9663201938618985E-2</v>
      </c>
      <c r="E139" s="99">
        <f t="shared" si="14"/>
        <v>0.15351833704522153</v>
      </c>
      <c r="F139" s="44">
        <f>'1.a'!F142</f>
        <v>29.32113075256348</v>
      </c>
      <c r="G139" s="99">
        <f t="shared" si="8"/>
        <v>3.3783084421876115</v>
      </c>
      <c r="H139" s="61">
        <f t="shared" si="13"/>
        <v>6.3383422324014463E-2</v>
      </c>
      <c r="I139" s="99">
        <f t="shared" si="10"/>
        <v>0.11924585869845145</v>
      </c>
      <c r="L139" s="4">
        <f>'1.a.c'!X153</f>
        <v>5.2888918108098849E-2</v>
      </c>
      <c r="M139" s="99">
        <f t="shared" si="15"/>
        <v>5.2888918108098926E-2</v>
      </c>
    </row>
    <row r="140" spans="1:13" x14ac:dyDescent="0.25">
      <c r="A140" s="78">
        <v>41153</v>
      </c>
      <c r="B140" s="69">
        <f>'1.a'!B143</f>
        <v>15.12856483459473</v>
      </c>
      <c r="C140" s="99">
        <f t="shared" si="11"/>
        <v>2.71658466768947</v>
      </c>
      <c r="D140" s="99">
        <f t="shared" si="12"/>
        <v>6.3830015054806441E-2</v>
      </c>
      <c r="E140" s="99">
        <f t="shared" si="14"/>
        <v>0.1167377189008492</v>
      </c>
      <c r="F140" s="44">
        <f>'1.a'!F143</f>
        <v>28.525079727172852</v>
      </c>
      <c r="G140" s="99">
        <f t="shared" si="8"/>
        <v>3.3507836907371464</v>
      </c>
      <c r="H140" s="61">
        <f t="shared" si="13"/>
        <v>-2.7524751450464718E-2</v>
      </c>
      <c r="I140" s="99">
        <f t="shared" si="10"/>
        <v>6.974963776956189E-2</v>
      </c>
      <c r="L140" s="4">
        <f>'1.a.c'!X154</f>
        <v>1.4432334830304202E-2</v>
      </c>
      <c r="M140" s="99">
        <f t="shared" si="15"/>
        <v>1.443233483030415E-2</v>
      </c>
    </row>
    <row r="141" spans="1:13" x14ac:dyDescent="0.25">
      <c r="A141" s="78">
        <v>41183</v>
      </c>
      <c r="B141" s="69">
        <f>'1.a'!B144</f>
        <v>15.88625431060791</v>
      </c>
      <c r="C141" s="99">
        <f t="shared" si="11"/>
        <v>2.765454226556173</v>
      </c>
      <c r="D141" s="99">
        <f t="shared" si="12"/>
        <v>4.886955886670323E-2</v>
      </c>
      <c r="E141" s="99">
        <f t="shared" si="14"/>
        <v>0.14236277586012855</v>
      </c>
      <c r="F141" s="44">
        <f>'1.a'!F144</f>
        <v>26.990219116210941</v>
      </c>
      <c r="G141" s="99">
        <f t="shared" si="8"/>
        <v>3.295474545419002</v>
      </c>
      <c r="H141" s="61">
        <f t="shared" si="13"/>
        <v>-5.5309145318144591E-2</v>
      </c>
      <c r="I141" s="99">
        <f t="shared" si="10"/>
        <v>-1.9450474444594853E-2</v>
      </c>
      <c r="L141" s="4">
        <f>'1.a.c'!X155</f>
        <v>1.8199092731463241E-2</v>
      </c>
      <c r="M141" s="99">
        <f t="shared" si="15"/>
        <v>1.8199092731463251E-2</v>
      </c>
    </row>
    <row r="142" spans="1:13" x14ac:dyDescent="0.25">
      <c r="A142" s="78">
        <v>41214</v>
      </c>
      <c r="B142" s="69">
        <f>'1.a'!B145</f>
        <v>15.818717002868651</v>
      </c>
      <c r="C142" s="99">
        <f t="shared" si="11"/>
        <v>2.761193859358503</v>
      </c>
      <c r="D142" s="99">
        <f t="shared" si="12"/>
        <v>-4.2603671976703793E-3</v>
      </c>
      <c r="E142" s="99">
        <f t="shared" si="14"/>
        <v>0.10843920672383932</v>
      </c>
      <c r="F142" s="44">
        <f>'1.a'!F145</f>
        <v>29.514776229858398</v>
      </c>
      <c r="G142" s="99">
        <f t="shared" si="8"/>
        <v>3.3848910270904211</v>
      </c>
      <c r="H142" s="61">
        <f t="shared" si="13"/>
        <v>8.9416481671418774E-2</v>
      </c>
      <c r="I142" s="99">
        <f t="shared" si="10"/>
        <v>6.5825849028095336E-3</v>
      </c>
      <c r="L142" s="4">
        <f>'1.a.c'!X156</f>
        <v>1.7387872490467762E-2</v>
      </c>
      <c r="M142" s="99">
        <f t="shared" si="15"/>
        <v>1.7387872490467693E-2</v>
      </c>
    </row>
    <row r="143" spans="1:13" x14ac:dyDescent="0.25">
      <c r="A143" s="78">
        <v>41244</v>
      </c>
      <c r="B143" s="69">
        <f>'1.a'!B146</f>
        <v>15.88675689697266</v>
      </c>
      <c r="C143" s="99">
        <f t="shared" si="11"/>
        <v>2.7654858626111576</v>
      </c>
      <c r="D143" s="99">
        <f t="shared" si="12"/>
        <v>4.2920032526547833E-3</v>
      </c>
      <c r="E143" s="99">
        <f t="shared" si="14"/>
        <v>4.8901194921687492E-2</v>
      </c>
      <c r="F143" s="44">
        <f>'1.a'!F146</f>
        <v>31.32314491271973</v>
      </c>
      <c r="G143" s="99">
        <f t="shared" ref="G143:G206" si="16">LN(F143)</f>
        <v>3.4443572783651426</v>
      </c>
      <c r="H143" s="61">
        <f t="shared" si="13"/>
        <v>5.9466251274721889E-2</v>
      </c>
      <c r="I143" s="99">
        <f t="shared" si="10"/>
        <v>9.3573587627996141E-2</v>
      </c>
      <c r="L143" s="4">
        <f>'1.a.c'!X157</f>
        <v>2.5571669101445611E-2</v>
      </c>
      <c r="M143" s="99">
        <f t="shared" si="15"/>
        <v>2.5571669101445593E-2</v>
      </c>
    </row>
    <row r="144" spans="1:13" x14ac:dyDescent="0.25">
      <c r="A144" s="78">
        <v>41275</v>
      </c>
      <c r="B144" s="69">
        <f>'1.a'!B147</f>
        <v>16.264596939086911</v>
      </c>
      <c r="C144" s="99">
        <f t="shared" si="11"/>
        <v>2.7889907787444188</v>
      </c>
      <c r="D144" s="99">
        <f t="shared" si="12"/>
        <v>2.3504916133261229E-2</v>
      </c>
      <c r="E144" s="99">
        <f t="shared" si="14"/>
        <v>2.3536552188245526E-2</v>
      </c>
      <c r="F144" s="44">
        <f>'1.a'!F147</f>
        <v>32.808292388916023</v>
      </c>
      <c r="G144" s="99">
        <f t="shared" si="16"/>
        <v>3.4906813001725774</v>
      </c>
      <c r="H144" s="61">
        <f t="shared" si="13"/>
        <v>4.6324021807434487E-2</v>
      </c>
      <c r="I144" s="99">
        <f t="shared" si="10"/>
        <v>0.19520675475357516</v>
      </c>
      <c r="L144" s="4">
        <f>'1.a.c'!X158</f>
        <v>4.9776454150993729E-2</v>
      </c>
      <c r="M144" s="99">
        <f t="shared" si="15"/>
        <v>4.9776454150993743E-2</v>
      </c>
    </row>
    <row r="145" spans="1:13" x14ac:dyDescent="0.25">
      <c r="A145" s="78">
        <v>41306</v>
      </c>
      <c r="B145" s="69">
        <f>'1.a'!B148</f>
        <v>16.994964599609379</v>
      </c>
      <c r="C145" s="99">
        <f t="shared" si="11"/>
        <v>2.8329171001573474</v>
      </c>
      <c r="D145" s="99">
        <f t="shared" si="12"/>
        <v>4.392632141292846E-2</v>
      </c>
      <c r="E145" s="99">
        <f t="shared" si="14"/>
        <v>7.172324079884454E-2</v>
      </c>
      <c r="F145" s="44">
        <f>'1.a'!F148</f>
        <v>33.863090515136719</v>
      </c>
      <c r="G145" s="99">
        <f t="shared" si="16"/>
        <v>3.5223256458752341</v>
      </c>
      <c r="H145" s="61">
        <f t="shared" si="13"/>
        <v>3.1644345702656798E-2</v>
      </c>
      <c r="I145" s="99">
        <f t="shared" si="10"/>
        <v>0.13743461878481311</v>
      </c>
      <c r="L145" s="4">
        <f>'1.a.c'!X159</f>
        <v>3.1994878200502938E-2</v>
      </c>
      <c r="M145" s="99">
        <f t="shared" si="15"/>
        <v>3.1994878200502841E-2</v>
      </c>
    </row>
    <row r="146" spans="1:13" x14ac:dyDescent="0.25">
      <c r="A146" s="78">
        <v>41334</v>
      </c>
      <c r="B146" s="69">
        <f>'1.a'!B149</f>
        <v>17.93034553527832</v>
      </c>
      <c r="C146" s="99">
        <f t="shared" si="11"/>
        <v>2.8864945587798356</v>
      </c>
      <c r="D146" s="99">
        <f t="shared" si="12"/>
        <v>5.3577458622488361E-2</v>
      </c>
      <c r="E146" s="99">
        <f t="shared" si="14"/>
        <v>0.12100869616867793</v>
      </c>
      <c r="F146" s="44">
        <f>'1.a'!F149</f>
        <v>35.569664001464837</v>
      </c>
      <c r="G146" s="99">
        <f t="shared" si="16"/>
        <v>3.5714931397944341</v>
      </c>
      <c r="H146" s="61">
        <f t="shared" si="13"/>
        <v>4.916749391920016E-2</v>
      </c>
      <c r="I146" s="99">
        <f t="shared" ref="I146:I209" si="17">LN(F146/F143)</f>
        <v>0.12713586142929148</v>
      </c>
      <c r="L146" s="4">
        <f>'1.a.c'!X160</f>
        <v>3.9431099179766567E-2</v>
      </c>
      <c r="M146" s="99">
        <f t="shared" si="15"/>
        <v>3.9431099179766615E-2</v>
      </c>
    </row>
    <row r="147" spans="1:13" x14ac:dyDescent="0.25">
      <c r="A147" s="78">
        <v>41365</v>
      </c>
      <c r="B147" s="69">
        <f>'1.a'!B150</f>
        <v>17.639913558959961</v>
      </c>
      <c r="C147" s="99">
        <f t="shared" si="11"/>
        <v>2.8701641502809223</v>
      </c>
      <c r="D147" s="99">
        <f t="shared" si="12"/>
        <v>-1.6330408498913318E-2</v>
      </c>
      <c r="E147" s="99">
        <f t="shared" si="14"/>
        <v>8.1173371536503572E-2</v>
      </c>
      <c r="F147" s="44">
        <f>'1.a'!F150</f>
        <v>36.943931579589837</v>
      </c>
      <c r="G147" s="99">
        <f t="shared" si="16"/>
        <v>3.6094014006071178</v>
      </c>
      <c r="H147" s="61">
        <f t="shared" si="13"/>
        <v>3.7908260812683531E-2</v>
      </c>
      <c r="I147" s="99">
        <f t="shared" si="17"/>
        <v>0.11872010043454062</v>
      </c>
      <c r="L147" s="4">
        <f>'1.a.c'!X161</f>
        <v>-1.4091373222972631E-2</v>
      </c>
      <c r="M147" s="99">
        <f t="shared" si="15"/>
        <v>-1.4091373222972603E-2</v>
      </c>
    </row>
    <row r="148" spans="1:13" x14ac:dyDescent="0.25">
      <c r="A148" s="78">
        <v>41395</v>
      </c>
      <c r="B148" s="69">
        <f>'1.a'!B151</f>
        <v>17.237335205078121</v>
      </c>
      <c r="C148" s="99">
        <f t="shared" si="11"/>
        <v>2.847077682817194</v>
      </c>
      <c r="D148" s="99">
        <f t="shared" si="12"/>
        <v>-2.3086467463728274E-2</v>
      </c>
      <c r="E148" s="99">
        <f t="shared" si="14"/>
        <v>1.416058265984667E-2</v>
      </c>
      <c r="F148" s="44">
        <f>'1.a'!F151</f>
        <v>37.656513214111328</v>
      </c>
      <c r="G148" s="99">
        <f t="shared" si="16"/>
        <v>3.6285059330189084</v>
      </c>
      <c r="H148" s="61">
        <f t="shared" si="13"/>
        <v>1.9104532411790616E-2</v>
      </c>
      <c r="I148" s="99">
        <f t="shared" si="17"/>
        <v>0.10618028714367458</v>
      </c>
      <c r="L148" s="4">
        <f>'1.a.c'!X162</f>
        <v>1.1175128056415847E-2</v>
      </c>
      <c r="M148" s="99">
        <f t="shared" si="15"/>
        <v>1.1175128056415851E-2</v>
      </c>
    </row>
    <row r="149" spans="1:13" x14ac:dyDescent="0.25">
      <c r="A149" s="78">
        <v>41426</v>
      </c>
      <c r="B149" s="69">
        <f>'1.a'!B152</f>
        <v>17.91533088684082</v>
      </c>
      <c r="C149" s="99">
        <f t="shared" si="11"/>
        <v>2.8856568204072186</v>
      </c>
      <c r="D149" s="99">
        <f t="shared" si="12"/>
        <v>3.8579137590024418E-2</v>
      </c>
      <c r="E149" s="99">
        <f t="shared" si="14"/>
        <v>-8.3773837261714188E-4</v>
      </c>
      <c r="F149" s="44">
        <f>'1.a'!F152</f>
        <v>38.846126556396477</v>
      </c>
      <c r="G149" s="99">
        <f t="shared" si="16"/>
        <v>3.6596083693049706</v>
      </c>
      <c r="H149" s="61">
        <f t="shared" si="13"/>
        <v>3.1102436286062109E-2</v>
      </c>
      <c r="I149" s="99">
        <f t="shared" si="17"/>
        <v>8.811522951053663E-2</v>
      </c>
      <c r="L149" s="4">
        <f>'1.a.c'!X163</f>
        <v>6.1724630928961383E-3</v>
      </c>
      <c r="M149" s="99">
        <f t="shared" si="15"/>
        <v>6.1724630928960966E-3</v>
      </c>
    </row>
    <row r="150" spans="1:13" x14ac:dyDescent="0.25">
      <c r="A150" s="78">
        <v>41456</v>
      </c>
      <c r="B150" s="69">
        <f>'1.a'!B153</f>
        <v>19.344266891479489</v>
      </c>
      <c r="C150" s="99">
        <f t="shared" si="11"/>
        <v>2.9623960908967515</v>
      </c>
      <c r="D150" s="99">
        <f t="shared" si="12"/>
        <v>7.6739270489532885E-2</v>
      </c>
      <c r="E150" s="99">
        <f t="shared" si="14"/>
        <v>9.2231940615829067E-2</v>
      </c>
      <c r="F150" s="44">
        <f>'1.a'!F153</f>
        <v>43.537681579589837</v>
      </c>
      <c r="G150" s="99">
        <f t="shared" si="16"/>
        <v>3.7736268063314808</v>
      </c>
      <c r="H150" s="61">
        <f t="shared" si="13"/>
        <v>0.11401843702650996</v>
      </c>
      <c r="I150" s="99">
        <f t="shared" si="17"/>
        <v>0.16422540572436281</v>
      </c>
      <c r="L150" s="4">
        <f>'1.a.c'!X164</f>
        <v>0.10969945869411672</v>
      </c>
      <c r="M150" s="99">
        <f t="shared" si="15"/>
        <v>0.10969945869411668</v>
      </c>
    </row>
    <row r="151" spans="1:13" x14ac:dyDescent="0.25">
      <c r="A151" s="78">
        <v>41487</v>
      </c>
      <c r="B151" s="69">
        <f>'1.a'!B154</f>
        <v>18.145975112915039</v>
      </c>
      <c r="C151" s="99">
        <f t="shared" si="11"/>
        <v>2.8984487792549856</v>
      </c>
      <c r="D151" s="99">
        <f t="shared" si="12"/>
        <v>-6.3947311641765744E-2</v>
      </c>
      <c r="E151" s="99">
        <f t="shared" si="14"/>
        <v>5.1371096437791593E-2</v>
      </c>
      <c r="F151" s="44">
        <f>'1.a'!F154</f>
        <v>41.797538757324219</v>
      </c>
      <c r="G151" s="99">
        <f t="shared" si="16"/>
        <v>3.7328374563934057</v>
      </c>
      <c r="H151" s="61">
        <f t="shared" si="13"/>
        <v>-4.0789349938074863E-2</v>
      </c>
      <c r="I151" s="99">
        <f t="shared" si="17"/>
        <v>0.10433152337449737</v>
      </c>
      <c r="L151" s="4">
        <f>'1.a.c'!X165</f>
        <v>-5.0438991315245353E-2</v>
      </c>
      <c r="M151" s="99">
        <f t="shared" si="15"/>
        <v>-5.0438991315245318E-2</v>
      </c>
    </row>
    <row r="152" spans="1:13" x14ac:dyDescent="0.25">
      <c r="A152" s="78">
        <v>41518</v>
      </c>
      <c r="B152" s="69">
        <f>'1.a'!B155</f>
        <v>19.45228385925293</v>
      </c>
      <c r="C152" s="99">
        <f t="shared" si="11"/>
        <v>2.9679644852405831</v>
      </c>
      <c r="D152" s="99">
        <f t="shared" si="12"/>
        <v>6.9515705985597559E-2</v>
      </c>
      <c r="E152" s="99">
        <f t="shared" si="14"/>
        <v>8.2307664833364741E-2</v>
      </c>
      <c r="F152" s="44">
        <f>'1.a'!F155</f>
        <v>44.396873474121087</v>
      </c>
      <c r="G152" s="99">
        <f t="shared" si="16"/>
        <v>3.7931690497092432</v>
      </c>
      <c r="H152" s="61">
        <f t="shared" si="13"/>
        <v>6.0331593315837241E-2</v>
      </c>
      <c r="I152" s="99">
        <f t="shared" si="17"/>
        <v>0.13356068040427227</v>
      </c>
      <c r="L152" s="4">
        <f>'1.a.c'!X166</f>
        <v>7.635225308779825E-2</v>
      </c>
      <c r="M152" s="99">
        <f t="shared" si="15"/>
        <v>7.635225308779825E-2</v>
      </c>
    </row>
    <row r="153" spans="1:13" x14ac:dyDescent="0.25">
      <c r="A153" s="78">
        <v>41548</v>
      </c>
      <c r="B153" s="69">
        <f>'1.a'!B156</f>
        <v>20.611309051513668</v>
      </c>
      <c r="C153" s="99">
        <f t="shared" si="11"/>
        <v>3.0258399082426388</v>
      </c>
      <c r="D153" s="99">
        <f t="shared" si="12"/>
        <v>5.7875423002055913E-2</v>
      </c>
      <c r="E153" s="99">
        <f t="shared" si="14"/>
        <v>6.3443817345887665E-2</v>
      </c>
      <c r="F153" s="44">
        <f>'1.a'!F156</f>
        <v>44.148212432861328</v>
      </c>
      <c r="G153" s="99">
        <f t="shared" si="16"/>
        <v>3.7875524377333756</v>
      </c>
      <c r="H153" s="61">
        <f t="shared" si="13"/>
        <v>-5.6166119758674941E-3</v>
      </c>
      <c r="I153" s="99">
        <f t="shared" si="17"/>
        <v>1.3925631401894787E-2</v>
      </c>
      <c r="L153" s="4">
        <f>'1.a.c'!X167</f>
        <v>2.3020089982061138E-2</v>
      </c>
      <c r="M153" s="99">
        <f t="shared" si="15"/>
        <v>2.3020089982061176E-2</v>
      </c>
    </row>
    <row r="154" spans="1:13" x14ac:dyDescent="0.25">
      <c r="A154" s="78">
        <v>41579</v>
      </c>
      <c r="B154" s="69">
        <f>'1.a'!B157</f>
        <v>21.594240188598629</v>
      </c>
      <c r="C154" s="99">
        <f t="shared" si="11"/>
        <v>3.0724266211953219</v>
      </c>
      <c r="D154" s="99">
        <f t="shared" si="12"/>
        <v>4.6586712952682768E-2</v>
      </c>
      <c r="E154" s="99">
        <f t="shared" si="14"/>
        <v>0.17397784194033636</v>
      </c>
      <c r="F154" s="44">
        <f>'1.a'!F157</f>
        <v>45.202827453613281</v>
      </c>
      <c r="G154" s="99">
        <f t="shared" si="16"/>
        <v>3.8111596391652274</v>
      </c>
      <c r="H154" s="61">
        <f t="shared" si="13"/>
        <v>2.3607201431852014E-2</v>
      </c>
      <c r="I154" s="99">
        <f t="shared" si="17"/>
        <v>7.832218277182168E-2</v>
      </c>
      <c r="L154" s="4">
        <f>'1.a.c'!X168</f>
        <v>3.7864201420781909E-2</v>
      </c>
      <c r="M154" s="99">
        <f t="shared" si="15"/>
        <v>3.7864201420781951E-2</v>
      </c>
    </row>
    <row r="155" spans="1:13" x14ac:dyDescent="0.25">
      <c r="A155" s="78">
        <v>41609</v>
      </c>
      <c r="B155" s="69">
        <f>'1.a'!B158</f>
        <v>22.50356483459473</v>
      </c>
      <c r="C155" s="99">
        <f t="shared" si="11"/>
        <v>3.1136737337536431</v>
      </c>
      <c r="D155" s="99">
        <f t="shared" si="12"/>
        <v>4.1247112558320996E-2</v>
      </c>
      <c r="E155" s="99">
        <f t="shared" si="14"/>
        <v>0.14570924851305972</v>
      </c>
      <c r="F155" s="44">
        <f>'1.a'!F158</f>
        <v>47.476165771484382</v>
      </c>
      <c r="G155" s="99">
        <f t="shared" si="16"/>
        <v>3.8602278118783722</v>
      </c>
      <c r="H155" s="61">
        <f t="shared" si="13"/>
        <v>4.9068172713144766E-2</v>
      </c>
      <c r="I155" s="99">
        <f t="shared" si="17"/>
        <v>6.7058762169129094E-2</v>
      </c>
      <c r="L155" s="4">
        <f>'1.a.c'!X169</f>
        <v>4.0575480302266771E-2</v>
      </c>
      <c r="M155" s="99">
        <f t="shared" si="15"/>
        <v>4.0575480302266875E-2</v>
      </c>
    </row>
    <row r="156" spans="1:13" x14ac:dyDescent="0.25">
      <c r="A156" s="78">
        <v>41640</v>
      </c>
      <c r="B156" s="69">
        <f>'1.a'!B159</f>
        <v>23.66654014587402</v>
      </c>
      <c r="C156" s="99">
        <f t="shared" si="11"/>
        <v>3.1640622424099312</v>
      </c>
      <c r="D156" s="99">
        <f t="shared" si="12"/>
        <v>5.0388508656288064E-2</v>
      </c>
      <c r="E156" s="99">
        <f t="shared" si="14"/>
        <v>0.13822233416729199</v>
      </c>
      <c r="F156" s="44">
        <f>'1.a'!F159</f>
        <v>48.682239532470703</v>
      </c>
      <c r="G156" s="99">
        <f t="shared" si="16"/>
        <v>3.8853142722474536</v>
      </c>
      <c r="H156" s="61">
        <f t="shared" si="13"/>
        <v>2.5086460369081371E-2</v>
      </c>
      <c r="I156" s="99">
        <f t="shared" si="17"/>
        <v>9.7761834514077939E-2</v>
      </c>
      <c r="L156" s="4">
        <f>'1.a.c'!X170</f>
        <v>1.6002923552796446E-2</v>
      </c>
      <c r="M156" s="99">
        <f t="shared" si="15"/>
        <v>1.6002923552796533E-2</v>
      </c>
    </row>
    <row r="157" spans="1:13" x14ac:dyDescent="0.25">
      <c r="A157" s="78">
        <v>41671</v>
      </c>
      <c r="B157" s="69">
        <f>'1.a'!B160</f>
        <v>22.466909408569339</v>
      </c>
      <c r="C157" s="99">
        <f t="shared" si="11"/>
        <v>3.1120435337275105</v>
      </c>
      <c r="D157" s="99">
        <f t="shared" si="12"/>
        <v>-5.2018708682420603E-2</v>
      </c>
      <c r="E157" s="99">
        <f t="shared" si="14"/>
        <v>3.9616912532188478E-2</v>
      </c>
      <c r="F157" s="44">
        <f>'1.a'!F160</f>
        <v>50.465499877929688</v>
      </c>
      <c r="G157" s="99">
        <f t="shared" si="16"/>
        <v>3.9212899320797843</v>
      </c>
      <c r="H157" s="61">
        <f t="shared" si="13"/>
        <v>3.5975659832330822E-2</v>
      </c>
      <c r="I157" s="99">
        <f t="shared" si="17"/>
        <v>0.11013029291455696</v>
      </c>
      <c r="L157" s="4">
        <f>'1.a.c'!X171</f>
        <v>-1.152696724877861E-2</v>
      </c>
      <c r="M157" s="99">
        <f t="shared" si="15"/>
        <v>-1.1526967248778663E-2</v>
      </c>
    </row>
    <row r="158" spans="1:13" x14ac:dyDescent="0.25">
      <c r="A158" s="78">
        <v>41699</v>
      </c>
      <c r="B158" s="69">
        <f>'1.a'!B161</f>
        <v>21.749748229980469</v>
      </c>
      <c r="C158" s="99">
        <f t="shared" si="11"/>
        <v>3.0796021818346131</v>
      </c>
      <c r="D158" s="99">
        <f t="shared" si="12"/>
        <v>-3.2441351892897326E-2</v>
      </c>
      <c r="E158" s="99">
        <f t="shared" si="14"/>
        <v>-3.407155191902983E-2</v>
      </c>
      <c r="F158" s="44">
        <f>'1.a'!F161</f>
        <v>52.095344543457031</v>
      </c>
      <c r="G158" s="99">
        <f t="shared" si="16"/>
        <v>3.9530755885951705</v>
      </c>
      <c r="H158" s="61">
        <f t="shared" si="13"/>
        <v>3.1785656515386118E-2</v>
      </c>
      <c r="I158" s="99">
        <f t="shared" si="17"/>
        <v>9.2847776716798294E-2</v>
      </c>
      <c r="L158" s="4">
        <f>'1.a.c'!X172</f>
        <v>-5.9827463538900862E-3</v>
      </c>
      <c r="M158" s="99">
        <f t="shared" si="15"/>
        <v>-5.9827463538900671E-3</v>
      </c>
    </row>
    <row r="159" spans="1:13" x14ac:dyDescent="0.25">
      <c r="A159" s="78">
        <v>41730</v>
      </c>
      <c r="B159" s="69">
        <f>'1.a'!B162</f>
        <v>22.599941253662109</v>
      </c>
      <c r="C159" s="99">
        <f t="shared" si="11"/>
        <v>3.1179473068793797</v>
      </c>
      <c r="D159" s="99">
        <f t="shared" si="12"/>
        <v>3.8345125044766934E-2</v>
      </c>
      <c r="E159" s="99">
        <f t="shared" si="14"/>
        <v>-4.611493553055112E-2</v>
      </c>
      <c r="F159" s="44">
        <f>'1.a'!F162</f>
        <v>51.031120300292969</v>
      </c>
      <c r="G159" s="99">
        <f t="shared" si="16"/>
        <v>3.9324356485933354</v>
      </c>
      <c r="H159" s="61">
        <f t="shared" si="13"/>
        <v>-2.0639940001835142E-2</v>
      </c>
      <c r="I159" s="99">
        <f t="shared" si="17"/>
        <v>4.7121376345881885E-2</v>
      </c>
      <c r="L159" s="4">
        <f>'1.a.c'!X173</f>
        <v>2.227216415034073E-2</v>
      </c>
      <c r="M159" s="99">
        <f t="shared" si="15"/>
        <v>2.2272164150340723E-2</v>
      </c>
    </row>
    <row r="160" spans="1:13" x14ac:dyDescent="0.25">
      <c r="A160" s="78">
        <v>41760</v>
      </c>
      <c r="B160" s="69">
        <f>'1.a'!B163</f>
        <v>22.792062759399411</v>
      </c>
      <c r="C160" s="99">
        <f t="shared" si="11"/>
        <v>3.1264123507632187</v>
      </c>
      <c r="D160" s="99">
        <f t="shared" si="12"/>
        <v>8.4650438838390334E-3</v>
      </c>
      <c r="E160" s="99">
        <f t="shared" si="14"/>
        <v>1.4368817035708373E-2</v>
      </c>
      <c r="F160" s="44">
        <f>'1.a'!F163</f>
        <v>51.446430206298828</v>
      </c>
      <c r="G160" s="99">
        <f t="shared" si="16"/>
        <v>3.9405410761274884</v>
      </c>
      <c r="H160" s="61">
        <f t="shared" si="13"/>
        <v>8.1054275341530414E-3</v>
      </c>
      <c r="I160" s="99">
        <f t="shared" si="17"/>
        <v>1.9251144047704168E-2</v>
      </c>
      <c r="L160" s="4">
        <f>'1.a.c'!X174</f>
        <v>-5.5124577582456764E-3</v>
      </c>
      <c r="M160" s="99">
        <f t="shared" si="15"/>
        <v>-5.5124577582457146E-3</v>
      </c>
    </row>
    <row r="161" spans="1:13" x14ac:dyDescent="0.25">
      <c r="A161" s="78">
        <v>41791</v>
      </c>
      <c r="B161" s="69">
        <f>'1.a'!B164</f>
        <v>23.438266754150391</v>
      </c>
      <c r="C161" s="99">
        <f t="shared" si="11"/>
        <v>3.1543700180392609</v>
      </c>
      <c r="D161" s="99">
        <f t="shared" si="12"/>
        <v>2.7957667276041851E-2</v>
      </c>
      <c r="E161" s="99">
        <f t="shared" si="14"/>
        <v>7.4767836204647761E-2</v>
      </c>
      <c r="F161" s="44">
        <f>'1.a'!F164</f>
        <v>53.773204803466797</v>
      </c>
      <c r="G161" s="99">
        <f t="shared" si="16"/>
        <v>3.9847752911184831</v>
      </c>
      <c r="H161" s="61">
        <f t="shared" si="13"/>
        <v>4.4234214990994732E-2</v>
      </c>
      <c r="I161" s="99">
        <f t="shared" si="17"/>
        <v>3.1699702523312695E-2</v>
      </c>
      <c r="L161" s="4">
        <f>'1.a.c'!X175</f>
        <v>1.4603763253695553E-2</v>
      </c>
      <c r="M161" s="99">
        <f t="shared" si="15"/>
        <v>1.4603763253695501E-2</v>
      </c>
    </row>
    <row r="162" spans="1:13" x14ac:dyDescent="0.25">
      <c r="A162" s="78">
        <v>41821</v>
      </c>
      <c r="B162" s="69">
        <f>'1.a'!B165</f>
        <v>23.55802154541016</v>
      </c>
      <c r="C162" s="99">
        <f t="shared" si="11"/>
        <v>3.1594663801049054</v>
      </c>
      <c r="D162" s="99">
        <f t="shared" si="12"/>
        <v>5.0963620656446071E-3</v>
      </c>
      <c r="E162" s="99">
        <f t="shared" si="14"/>
        <v>4.1519073225525442E-2</v>
      </c>
      <c r="F162" s="44">
        <f>'1.a'!F165</f>
        <v>53.816684722900391</v>
      </c>
      <c r="G162" s="99">
        <f t="shared" si="16"/>
        <v>3.985583544049907</v>
      </c>
      <c r="H162" s="61">
        <f t="shared" si="13"/>
        <v>8.0825293142371688E-4</v>
      </c>
      <c r="I162" s="99">
        <f t="shared" si="17"/>
        <v>5.3147895456571406E-2</v>
      </c>
      <c r="L162" s="4">
        <f>'1.a.c'!X176</f>
        <v>-3.6113455072361529E-2</v>
      </c>
      <c r="M162" s="99">
        <f t="shared" si="15"/>
        <v>-3.6113455072361522E-2</v>
      </c>
    </row>
    <row r="163" spans="1:13" x14ac:dyDescent="0.25">
      <c r="A163" s="78">
        <v>41852</v>
      </c>
      <c r="B163" s="69">
        <f>'1.a'!B166</f>
        <v>23.992094039916989</v>
      </c>
      <c r="C163" s="99">
        <f t="shared" si="11"/>
        <v>3.1777243610754464</v>
      </c>
      <c r="D163" s="99">
        <f t="shared" si="12"/>
        <v>1.8257980970540929E-2</v>
      </c>
      <c r="E163" s="99">
        <f t="shared" si="14"/>
        <v>5.1312010312227478E-2</v>
      </c>
      <c r="F163" s="44">
        <f>'1.a'!F166</f>
        <v>54.503627777099609</v>
      </c>
      <c r="G163" s="99">
        <f t="shared" si="16"/>
        <v>3.99826726417129</v>
      </c>
      <c r="H163" s="61">
        <f t="shared" si="13"/>
        <v>1.2683720121383088E-2</v>
      </c>
      <c r="I163" s="99">
        <f t="shared" si="17"/>
        <v>5.7726188043801273E-2</v>
      </c>
      <c r="L163" s="4">
        <f>'1.a.c'!X177</f>
        <v>1.9382222347200048E-2</v>
      </c>
      <c r="M163" s="99">
        <f t="shared" si="15"/>
        <v>1.9382222347199995E-2</v>
      </c>
    </row>
    <row r="164" spans="1:13" x14ac:dyDescent="0.25">
      <c r="A164" s="78">
        <v>41883</v>
      </c>
      <c r="B164" s="69">
        <f>'1.a'!B167</f>
        <v>23.579950332641602</v>
      </c>
      <c r="C164" s="99">
        <f t="shared" si="11"/>
        <v>3.1603967887728928</v>
      </c>
      <c r="D164" s="99">
        <f t="shared" si="12"/>
        <v>-1.7327572302553249E-2</v>
      </c>
      <c r="E164" s="99">
        <f t="shared" si="14"/>
        <v>6.0267707336322598E-3</v>
      </c>
      <c r="F164" s="44">
        <f>'1.a'!F167</f>
        <v>48.300060272216797</v>
      </c>
      <c r="G164" s="99">
        <f t="shared" si="16"/>
        <v>3.8774328085297318</v>
      </c>
      <c r="H164" s="61">
        <f t="shared" si="13"/>
        <v>-0.12083445564155816</v>
      </c>
      <c r="I164" s="99">
        <f t="shared" si="17"/>
        <v>-0.10734248258875147</v>
      </c>
      <c r="L164" s="4">
        <f>'1.a.c'!X178</f>
        <v>-2.3838348944821654E-2</v>
      </c>
      <c r="M164" s="99">
        <f t="shared" si="15"/>
        <v>-2.3838348944821619E-2</v>
      </c>
    </row>
    <row r="165" spans="1:13" x14ac:dyDescent="0.25">
      <c r="A165" s="78">
        <v>41913</v>
      </c>
      <c r="B165" s="69">
        <f>'1.a'!B168</f>
        <v>24.369401931762699</v>
      </c>
      <c r="C165" s="99">
        <f t="shared" si="11"/>
        <v>3.1933283261690777</v>
      </c>
      <c r="D165" s="99">
        <f t="shared" si="12"/>
        <v>3.2931537396184693E-2</v>
      </c>
      <c r="E165" s="99">
        <f t="shared" si="14"/>
        <v>3.3861946064172345E-2</v>
      </c>
      <c r="F165" s="44">
        <f>'1.a'!F168</f>
        <v>53.401752471923828</v>
      </c>
      <c r="G165" s="99">
        <f t="shared" si="16"/>
        <v>3.9778435632539448</v>
      </c>
      <c r="H165" s="61">
        <f t="shared" si="13"/>
        <v>0.10041075472421315</v>
      </c>
      <c r="I165" s="99">
        <f t="shared" si="17"/>
        <v>-7.7399807959618368E-3</v>
      </c>
      <c r="L165" s="4">
        <f>'1.a.c'!X179</f>
        <v>2.9826713727077091E-2</v>
      </c>
      <c r="M165" s="99">
        <f t="shared" si="15"/>
        <v>2.9826713727077125E-2</v>
      </c>
    </row>
    <row r="166" spans="1:13" x14ac:dyDescent="0.25">
      <c r="A166" s="78">
        <v>41944</v>
      </c>
      <c r="B166" s="69">
        <f>'1.a'!B169</f>
        <v>25.113473892211911</v>
      </c>
      <c r="C166" s="99">
        <f t="shared" si="11"/>
        <v>3.2234045105622795</v>
      </c>
      <c r="D166" s="99">
        <f t="shared" si="12"/>
        <v>3.0076184393202039E-2</v>
      </c>
      <c r="E166" s="99">
        <f t="shared" si="14"/>
        <v>4.5680149486833285E-2</v>
      </c>
      <c r="F166" s="44">
        <f>'1.a'!F169</f>
        <v>56.083629608154297</v>
      </c>
      <c r="G166" s="99">
        <f t="shared" si="16"/>
        <v>4.0268439626033254</v>
      </c>
      <c r="H166" s="61">
        <f t="shared" si="13"/>
        <v>4.9000399349380976E-2</v>
      </c>
      <c r="I166" s="99">
        <f t="shared" si="17"/>
        <v>2.8576698432035929E-2</v>
      </c>
      <c r="L166" s="4">
        <f>'1.a.c'!X180</f>
        <v>2.6872741995056473E-2</v>
      </c>
      <c r="M166" s="99">
        <f t="shared" si="15"/>
        <v>2.6872741995056515E-2</v>
      </c>
    </row>
    <row r="167" spans="1:13" x14ac:dyDescent="0.25">
      <c r="A167" s="78">
        <v>41974</v>
      </c>
      <c r="B167" s="69">
        <f>'1.a'!B170</f>
        <v>25.540542602539059</v>
      </c>
      <c r="C167" s="99">
        <f t="shared" si="11"/>
        <v>3.2402670955838486</v>
      </c>
      <c r="D167" s="99">
        <f t="shared" si="12"/>
        <v>1.686258502156901E-2</v>
      </c>
      <c r="E167" s="99">
        <f t="shared" si="14"/>
        <v>7.9870306810955527E-2</v>
      </c>
      <c r="F167" s="44">
        <f>'1.a'!F170</f>
        <v>55.506519317626953</v>
      </c>
      <c r="G167" s="99">
        <f t="shared" si="16"/>
        <v>4.0165004790363623</v>
      </c>
      <c r="H167" s="61">
        <f t="shared" si="13"/>
        <v>-1.0343483566963716E-2</v>
      </c>
      <c r="I167" s="99">
        <f t="shared" si="17"/>
        <v>0.13906767050663041</v>
      </c>
      <c r="L167" s="4">
        <f>'1.a.c'!X181</f>
        <v>2.1673249344635423E-2</v>
      </c>
      <c r="M167" s="99">
        <f t="shared" si="15"/>
        <v>2.1673249344635437E-2</v>
      </c>
    </row>
    <row r="168" spans="1:13" x14ac:dyDescent="0.25">
      <c r="A168" s="78">
        <v>42005</v>
      </c>
      <c r="B168" s="69">
        <f>'1.a'!B171</f>
        <v>23.40079307556152</v>
      </c>
      <c r="C168" s="99">
        <f t="shared" si="11"/>
        <v>3.1527699139073446</v>
      </c>
      <c r="D168" s="99">
        <f t="shared" si="12"/>
        <v>-8.7497181676504054E-2</v>
      </c>
      <c r="E168" s="99">
        <f t="shared" si="14"/>
        <v>-4.0558412261733102E-2</v>
      </c>
      <c r="F168" s="44">
        <f>'1.a'!F171</f>
        <v>58.262096405029297</v>
      </c>
      <c r="G168" s="99">
        <f t="shared" si="16"/>
        <v>4.0649517344923609</v>
      </c>
      <c r="H168" s="61">
        <f t="shared" si="13"/>
        <v>4.8451255455999001E-2</v>
      </c>
      <c r="I168" s="99">
        <f t="shared" si="17"/>
        <v>8.7108171238416285E-2</v>
      </c>
      <c r="L168" s="4">
        <f>'1.a.c'!X182</f>
        <v>-4.4065196335520397E-2</v>
      </c>
      <c r="M168" s="99">
        <f t="shared" si="15"/>
        <v>-4.4065196335520418E-2</v>
      </c>
    </row>
    <row r="169" spans="1:13" x14ac:dyDescent="0.25">
      <c r="A169" s="78">
        <v>42036</v>
      </c>
      <c r="B169" s="69">
        <f>'1.a'!B172</f>
        <v>26.246707916259769</v>
      </c>
      <c r="C169" s="99">
        <f t="shared" si="11"/>
        <v>3.2675405684588874</v>
      </c>
      <c r="D169" s="99">
        <f t="shared" si="12"/>
        <v>0.11477065455154269</v>
      </c>
      <c r="E169" s="99">
        <f t="shared" si="14"/>
        <v>4.4136057896607739E-2</v>
      </c>
      <c r="F169" s="44">
        <f>'1.a'!F172</f>
        <v>63.299381256103523</v>
      </c>
      <c r="G169" s="99">
        <f t="shared" si="16"/>
        <v>4.1478755543172623</v>
      </c>
      <c r="H169" s="61">
        <f t="shared" si="13"/>
        <v>8.2923819824901379E-2</v>
      </c>
      <c r="I169" s="99">
        <f t="shared" si="17"/>
        <v>0.12103159171393672</v>
      </c>
      <c r="L169" s="4">
        <f>'1.a.c'!X183</f>
        <v>8.4723090383307983E-2</v>
      </c>
      <c r="M169" s="99">
        <f t="shared" si="15"/>
        <v>8.4723090383308053E-2</v>
      </c>
    </row>
    <row r="170" spans="1:13" x14ac:dyDescent="0.25">
      <c r="A170" s="78">
        <v>42064</v>
      </c>
      <c r="B170" s="69">
        <f>'1.a'!B173</f>
        <v>24.960443496704102</v>
      </c>
      <c r="C170" s="99">
        <f t="shared" si="11"/>
        <v>3.2172923116408128</v>
      </c>
      <c r="D170" s="99">
        <f t="shared" si="12"/>
        <v>-5.0248256818074613E-2</v>
      </c>
      <c r="E170" s="99">
        <f t="shared" si="14"/>
        <v>-2.2974783943036071E-2</v>
      </c>
      <c r="F170" s="44">
        <f>'1.a'!F173</f>
        <v>63.106410980224609</v>
      </c>
      <c r="G170" s="99">
        <f t="shared" si="16"/>
        <v>4.1448223647067213</v>
      </c>
      <c r="H170" s="61">
        <f t="shared" si="13"/>
        <v>-3.053189610541236E-3</v>
      </c>
      <c r="I170" s="99">
        <f t="shared" si="17"/>
        <v>0.12832188567035915</v>
      </c>
      <c r="L170" s="4">
        <f>'1.a.c'!X184</f>
        <v>-3.6051144062107798E-2</v>
      </c>
      <c r="M170" s="99">
        <f t="shared" si="15"/>
        <v>-3.6051144062107854E-2</v>
      </c>
    </row>
    <row r="171" spans="1:13" x14ac:dyDescent="0.25">
      <c r="A171" s="78">
        <v>42095</v>
      </c>
      <c r="B171" s="69">
        <f>'1.a'!B174</f>
        <v>25.64525032043457</v>
      </c>
      <c r="C171" s="99">
        <f t="shared" si="11"/>
        <v>3.2443583817775896</v>
      </c>
      <c r="D171" s="99">
        <f t="shared" si="12"/>
        <v>2.7066070136776782E-2</v>
      </c>
      <c r="E171" s="99">
        <f t="shared" si="14"/>
        <v>9.1588467870244841E-2</v>
      </c>
      <c r="F171" s="44">
        <f>'1.a'!F174</f>
        <v>58.639083862304688</v>
      </c>
      <c r="G171" s="99">
        <f t="shared" si="16"/>
        <v>4.0714014343715093</v>
      </c>
      <c r="H171" s="61">
        <f t="shared" si="13"/>
        <v>-7.3420930335211854E-2</v>
      </c>
      <c r="I171" s="99">
        <f t="shared" si="17"/>
        <v>6.4496998791481377E-3</v>
      </c>
      <c r="L171" s="4">
        <f>'1.a.c'!X185</f>
        <v>-2.6500904127859694E-4</v>
      </c>
      <c r="M171" s="99">
        <f t="shared" si="15"/>
        <v>-2.6500904127857439E-4</v>
      </c>
    </row>
    <row r="172" spans="1:13" x14ac:dyDescent="0.25">
      <c r="A172" s="78">
        <v>42125</v>
      </c>
      <c r="B172" s="69">
        <f>'1.a'!B175</f>
        <v>25.956048965454102</v>
      </c>
      <c r="C172" s="99">
        <f t="shared" si="11"/>
        <v>3.256404683236342</v>
      </c>
      <c r="D172" s="99">
        <f t="shared" si="12"/>
        <v>1.2046301458752776E-2</v>
      </c>
      <c r="E172" s="99">
        <f t="shared" si="14"/>
        <v>-1.1135885222545154E-2</v>
      </c>
      <c r="F172" s="44">
        <f>'1.a'!F175</f>
        <v>60.797863006591797</v>
      </c>
      <c r="G172" s="99">
        <f t="shared" si="16"/>
        <v>4.1075546404365211</v>
      </c>
      <c r="H172" s="61">
        <f t="shared" si="13"/>
        <v>3.6153206065011358E-2</v>
      </c>
      <c r="I172" s="99">
        <f t="shared" si="17"/>
        <v>-4.0320913880741799E-2</v>
      </c>
      <c r="L172" s="4">
        <f>'1.a.c'!X186</f>
        <v>2.187407486378316E-2</v>
      </c>
      <c r="M172" s="99">
        <f t="shared" si="15"/>
        <v>2.1874074863783122E-2</v>
      </c>
    </row>
    <row r="173" spans="1:13" x14ac:dyDescent="0.25">
      <c r="A173" s="78">
        <v>42156</v>
      </c>
      <c r="B173" s="69">
        <f>'1.a'!B176</f>
        <v>26.701961517333981</v>
      </c>
      <c r="C173" s="99">
        <f t="shared" si="11"/>
        <v>3.2847370277764663</v>
      </c>
      <c r="D173" s="99">
        <f t="shared" si="12"/>
        <v>2.8332344540124111E-2</v>
      </c>
      <c r="E173" s="99">
        <f t="shared" si="14"/>
        <v>6.7444716135653754E-2</v>
      </c>
      <c r="F173" s="44">
        <f>'1.a'!F176</f>
        <v>56.928821563720703</v>
      </c>
      <c r="G173" s="99">
        <f t="shared" si="16"/>
        <v>4.0418017430073236</v>
      </c>
      <c r="H173" s="61">
        <f t="shared" si="13"/>
        <v>-6.5752897429197266E-2</v>
      </c>
      <c r="I173" s="99">
        <f t="shared" si="17"/>
        <v>-0.1030206216993978</v>
      </c>
      <c r="L173" s="4">
        <f>'1.a.c'!X187</f>
        <v>-1.7593649971639435E-2</v>
      </c>
      <c r="M173" s="99">
        <f t="shared" si="15"/>
        <v>-1.759364997163948E-2</v>
      </c>
    </row>
    <row r="174" spans="1:13" x14ac:dyDescent="0.25">
      <c r="A174" s="78">
        <v>42186</v>
      </c>
      <c r="B174" s="69">
        <f>'1.a'!B177</f>
        <v>27.823360443115231</v>
      </c>
      <c r="C174" s="99">
        <f t="shared" si="11"/>
        <v>3.3258759715482684</v>
      </c>
      <c r="D174" s="99">
        <f t="shared" si="12"/>
        <v>4.1138943771802064E-2</v>
      </c>
      <c r="E174" s="99">
        <f t="shared" si="14"/>
        <v>8.1517589770678939E-2</v>
      </c>
      <c r="F174" s="44">
        <f>'1.a'!F177</f>
        <v>53.936298370361328</v>
      </c>
      <c r="G174" s="99">
        <f t="shared" si="16"/>
        <v>3.9878036904098311</v>
      </c>
      <c r="H174" s="61">
        <f t="shared" si="13"/>
        <v>-5.3998052597492414E-2</v>
      </c>
      <c r="I174" s="99">
        <f t="shared" si="17"/>
        <v>-8.3597743961678364E-2</v>
      </c>
      <c r="L174" s="4">
        <f>'1.a.c'!X188</f>
        <v>-2.4661412679085993E-2</v>
      </c>
      <c r="M174" s="99">
        <f t="shared" si="15"/>
        <v>-2.4661412679085948E-2</v>
      </c>
    </row>
    <row r="175" spans="1:13" x14ac:dyDescent="0.25">
      <c r="A175" s="78">
        <v>42217</v>
      </c>
      <c r="B175" s="69">
        <f>'1.a'!B178</f>
        <v>25.1128044128418</v>
      </c>
      <c r="C175" s="99">
        <f t="shared" si="11"/>
        <v>3.2233778520324128</v>
      </c>
      <c r="D175" s="99">
        <f t="shared" si="12"/>
        <v>-0.10249811951585563</v>
      </c>
      <c r="E175" s="99">
        <f t="shared" si="14"/>
        <v>-3.3026831203929394E-2</v>
      </c>
      <c r="F175" s="44">
        <f>'1.a'!F178</f>
        <v>52.493152618408203</v>
      </c>
      <c r="G175" s="99">
        <f t="shared" si="16"/>
        <v>3.9606827347752924</v>
      </c>
      <c r="H175" s="61">
        <f t="shared" si="13"/>
        <v>-2.7120955634538722E-2</v>
      </c>
      <c r="I175" s="99">
        <f t="shared" si="17"/>
        <v>-0.14687190566122849</v>
      </c>
      <c r="L175" s="4">
        <f>'1.a.c'!X189</f>
        <v>-8.6997498452604002E-2</v>
      </c>
      <c r="M175" s="99">
        <f t="shared" si="15"/>
        <v>-8.6997498452603961E-2</v>
      </c>
    </row>
    <row r="176" spans="1:13" x14ac:dyDescent="0.25">
      <c r="A176" s="78">
        <v>42248</v>
      </c>
      <c r="B176" s="69">
        <f>'1.a'!B179</f>
        <v>25.358005523681641</v>
      </c>
      <c r="C176" s="99">
        <f t="shared" si="11"/>
        <v>3.2330944799337016</v>
      </c>
      <c r="D176" s="99">
        <f t="shared" si="12"/>
        <v>9.7166279012889083E-3</v>
      </c>
      <c r="E176" s="99">
        <f t="shared" si="14"/>
        <v>-5.164254784276464E-2</v>
      </c>
      <c r="F176" s="44">
        <f>'1.a'!F179</f>
        <v>53.341365814208977</v>
      </c>
      <c r="G176" s="99">
        <f t="shared" si="16"/>
        <v>3.9767121242417365</v>
      </c>
      <c r="H176" s="61">
        <f t="shared" si="13"/>
        <v>1.6029389466443993E-2</v>
      </c>
      <c r="I176" s="99">
        <f t="shared" si="17"/>
        <v>-6.5089618765587151E-2</v>
      </c>
      <c r="L176" s="4">
        <f>'1.a.c'!X190</f>
        <v>-7.8781940314448413E-3</v>
      </c>
      <c r="M176" s="99">
        <f t="shared" si="15"/>
        <v>-7.8781940314448518E-3</v>
      </c>
    </row>
    <row r="177" spans="1:13" x14ac:dyDescent="0.25">
      <c r="A177" s="78">
        <v>42278</v>
      </c>
      <c r="B177" s="69">
        <f>'1.a'!B180</f>
        <v>27.916984558105469</v>
      </c>
      <c r="C177" s="99">
        <f t="shared" si="11"/>
        <v>3.3292352691282496</v>
      </c>
      <c r="D177" s="99">
        <f t="shared" si="12"/>
        <v>9.614078919454809E-2</v>
      </c>
      <c r="E177" s="99">
        <f t="shared" si="14"/>
        <v>3.3592975799815036E-3</v>
      </c>
      <c r="F177" s="44">
        <f>'1.a'!F180</f>
        <v>57.393852233886719</v>
      </c>
      <c r="G177" s="99">
        <f t="shared" si="16"/>
        <v>4.0499371936502282</v>
      </c>
      <c r="H177" s="61">
        <f t="shared" si="13"/>
        <v>7.3225069408492147E-2</v>
      </c>
      <c r="I177" s="99">
        <f t="shared" si="17"/>
        <v>6.2133503240397389E-2</v>
      </c>
      <c r="L177" s="4">
        <f>'1.a.c'!X191</f>
        <v>9.7534394650177714E-2</v>
      </c>
      <c r="M177" s="99">
        <f t="shared" si="15"/>
        <v>9.7534394650177658E-2</v>
      </c>
    </row>
    <row r="178" spans="1:13" x14ac:dyDescent="0.25">
      <c r="A178" s="78">
        <v>42309</v>
      </c>
      <c r="B178" s="69">
        <f>'1.a'!B181</f>
        <v>27.24836540222168</v>
      </c>
      <c r="C178" s="99">
        <f t="shared" si="11"/>
        <v>3.3049935340704955</v>
      </c>
      <c r="D178" s="99">
        <f t="shared" si="12"/>
        <v>-2.4241735057754454E-2</v>
      </c>
      <c r="E178" s="99">
        <f t="shared" si="14"/>
        <v>8.1615682038082629E-2</v>
      </c>
      <c r="F178" s="44">
        <f>'1.a'!F181</f>
        <v>59.754085540771477</v>
      </c>
      <c r="G178" s="99">
        <f t="shared" si="16"/>
        <v>4.090237565725408</v>
      </c>
      <c r="H178" s="61">
        <f t="shared" si="13"/>
        <v>4.0300372075179287E-2</v>
      </c>
      <c r="I178" s="99">
        <f t="shared" si="17"/>
        <v>0.12955483095011558</v>
      </c>
      <c r="L178" s="4">
        <f>'1.a.c'!X192</f>
        <v>-1.1305131680544995E-2</v>
      </c>
      <c r="M178" s="99">
        <f t="shared" si="15"/>
        <v>-1.1305131680545033E-2</v>
      </c>
    </row>
    <row r="179" spans="1:13" x14ac:dyDescent="0.25">
      <c r="A179" s="78">
        <v>42339</v>
      </c>
      <c r="B179" s="69">
        <f>'1.a'!B182</f>
        <v>25.26495361328125</v>
      </c>
      <c r="C179" s="99">
        <f t="shared" si="11"/>
        <v>3.2294182027351113</v>
      </c>
      <c r="D179" s="99">
        <f t="shared" si="12"/>
        <v>-7.5575331335383855E-2</v>
      </c>
      <c r="E179" s="99">
        <f t="shared" si="14"/>
        <v>-3.6762771985902019E-3</v>
      </c>
      <c r="F179" s="44">
        <f>'1.a'!F182</f>
        <v>57.827938079833977</v>
      </c>
      <c r="G179" s="99">
        <f t="shared" si="16"/>
        <v>4.0574720166811833</v>
      </c>
      <c r="H179" s="61">
        <f t="shared" si="13"/>
        <v>-3.2765549044224913E-2</v>
      </c>
      <c r="I179" s="99">
        <f t="shared" si="17"/>
        <v>8.0759892439446729E-2</v>
      </c>
      <c r="L179" s="4">
        <f>'1.a.c'!X193</f>
        <v>-4.0312916919146256E-2</v>
      </c>
      <c r="M179" s="99">
        <f t="shared" si="15"/>
        <v>-4.0312916919146291E-2</v>
      </c>
    </row>
    <row r="180" spans="1:13" x14ac:dyDescent="0.25">
      <c r="A180" s="78">
        <v>42370</v>
      </c>
      <c r="B180" s="69">
        <f>'1.a'!B183</f>
        <v>24.942586898803711</v>
      </c>
      <c r="C180" s="99">
        <f t="shared" si="11"/>
        <v>3.2165766597647245</v>
      </c>
      <c r="D180" s="99">
        <f t="shared" si="12"/>
        <v>-1.2841542970386711E-2</v>
      </c>
      <c r="E180" s="99">
        <f t="shared" si="14"/>
        <v>-0.11265860936352508</v>
      </c>
      <c r="F180" s="44">
        <f>'1.a'!F183</f>
        <v>51.159957885742188</v>
      </c>
      <c r="G180" s="99">
        <f t="shared" si="16"/>
        <v>3.9349571535230901</v>
      </c>
      <c r="H180" s="61">
        <f t="shared" si="13"/>
        <v>-0.12251486315809272</v>
      </c>
      <c r="I180" s="99">
        <f t="shared" si="17"/>
        <v>-0.11498004012713829</v>
      </c>
      <c r="L180" s="4">
        <f>'1.a.c'!X194</f>
        <v>-4.8494065420162824E-2</v>
      </c>
      <c r="M180" s="99">
        <f t="shared" si="15"/>
        <v>-4.849406542016288E-2</v>
      </c>
    </row>
    <row r="181" spans="1:13" x14ac:dyDescent="0.25">
      <c r="A181" s="78">
        <v>42401</v>
      </c>
      <c r="B181" s="69">
        <f>'1.a'!B184</f>
        <v>25.96201324462891</v>
      </c>
      <c r="C181" s="99">
        <f t="shared" si="11"/>
        <v>3.2566344406250871</v>
      </c>
      <c r="D181" s="99">
        <f t="shared" si="12"/>
        <v>4.0057780860362401E-2</v>
      </c>
      <c r="E181" s="99">
        <f t="shared" si="14"/>
        <v>-4.8359093445408181E-2</v>
      </c>
      <c r="F181" s="44">
        <f>'1.a'!F184</f>
        <v>50.945148468017578</v>
      </c>
      <c r="G181" s="99">
        <f t="shared" si="16"/>
        <v>3.9307495337024534</v>
      </c>
      <c r="H181" s="61">
        <f t="shared" si="13"/>
        <v>-4.2076198206370237E-3</v>
      </c>
      <c r="I181" s="99">
        <f t="shared" si="17"/>
        <v>-0.15948803202295467</v>
      </c>
      <c r="L181" s="4">
        <f>'1.a.c'!X195</f>
        <v>5.9260345737534435E-2</v>
      </c>
      <c r="M181" s="99">
        <f t="shared" si="15"/>
        <v>5.926034573753447E-2</v>
      </c>
    </row>
    <row r="182" spans="1:13" x14ac:dyDescent="0.25">
      <c r="A182" s="78">
        <v>42430</v>
      </c>
      <c r="B182" s="69">
        <f>'1.a'!B185</f>
        <v>27.46855545043945</v>
      </c>
      <c r="C182" s="99">
        <f t="shared" si="11"/>
        <v>3.3130419122825105</v>
      </c>
      <c r="D182" s="99">
        <f t="shared" si="12"/>
        <v>5.6407471657423269E-2</v>
      </c>
      <c r="E182" s="99">
        <f t="shared" si="14"/>
        <v>8.3623709547398908E-2</v>
      </c>
      <c r="F182" s="44">
        <f>'1.a'!F185</f>
        <v>55.741485595703118</v>
      </c>
      <c r="G182" s="99">
        <f t="shared" si="16"/>
        <v>4.0207246739358657</v>
      </c>
      <c r="H182" s="61">
        <f t="shared" si="13"/>
        <v>8.9975140233413006E-2</v>
      </c>
      <c r="I182" s="99">
        <f t="shared" si="17"/>
        <v>-3.6747342745316859E-2</v>
      </c>
      <c r="L182" s="4">
        <f>'1.a.c'!X196</f>
        <v>6.2655454684191203E-2</v>
      </c>
      <c r="M182" s="99">
        <f t="shared" si="15"/>
        <v>6.2655454684191092E-2</v>
      </c>
    </row>
    <row r="183" spans="1:13" x14ac:dyDescent="0.25">
      <c r="A183" s="78">
        <v>42461</v>
      </c>
      <c r="B183" s="69">
        <f>'1.a'!B186</f>
        <v>27.324642181396481</v>
      </c>
      <c r="C183" s="99">
        <f t="shared" si="11"/>
        <v>3.3077889390599915</v>
      </c>
      <c r="D183" s="99">
        <f t="shared" si="12"/>
        <v>-5.252973222518993E-3</v>
      </c>
      <c r="E183" s="99">
        <f t="shared" si="14"/>
        <v>9.1212279295266582E-2</v>
      </c>
      <c r="F183" s="44">
        <f>'1.a'!F186</f>
        <v>53.544960021972663</v>
      </c>
      <c r="G183" s="99">
        <f t="shared" si="16"/>
        <v>3.9805216752277146</v>
      </c>
      <c r="H183" s="61">
        <f t="shared" si="13"/>
        <v>-4.0202998708151701E-2</v>
      </c>
      <c r="I183" s="99">
        <f t="shared" si="17"/>
        <v>4.5564521704624127E-2</v>
      </c>
      <c r="L183" s="4">
        <f>'1.a.c'!X197</f>
        <v>9.085923415464995E-3</v>
      </c>
      <c r="M183" s="99">
        <f t="shared" si="15"/>
        <v>9.0859234154649915E-3</v>
      </c>
    </row>
    <row r="184" spans="1:13" x14ac:dyDescent="0.25">
      <c r="A184" s="78">
        <v>42491</v>
      </c>
      <c r="B184" s="69">
        <f>'1.a'!B187</f>
        <v>28.594013214111332</v>
      </c>
      <c r="C184" s="99">
        <f t="shared" si="11"/>
        <v>3.3531973677356803</v>
      </c>
      <c r="D184" s="99">
        <f t="shared" si="12"/>
        <v>4.5408428675689068E-2</v>
      </c>
      <c r="E184" s="99">
        <f t="shared" si="14"/>
        <v>9.6562927110593319E-2</v>
      </c>
      <c r="F184" s="44">
        <f>'1.a'!F187</f>
        <v>54.013065338134773</v>
      </c>
      <c r="G184" s="99">
        <f t="shared" si="16"/>
        <v>3.9892259680051221</v>
      </c>
      <c r="H184" s="61">
        <f t="shared" si="13"/>
        <v>8.7042927774078471E-3</v>
      </c>
      <c r="I184" s="99">
        <f t="shared" si="17"/>
        <v>5.8476434302669002E-2</v>
      </c>
      <c r="L184" s="4">
        <f>'1.a.c'!X198</f>
        <v>5.6310719787350553E-3</v>
      </c>
      <c r="M184" s="99">
        <f t="shared" si="15"/>
        <v>5.631071978735136E-3</v>
      </c>
    </row>
    <row r="185" spans="1:13" x14ac:dyDescent="0.25">
      <c r="A185" s="78">
        <v>42522</v>
      </c>
      <c r="B185" s="69">
        <f>'1.a'!B188</f>
        <v>29.447769165039059</v>
      </c>
      <c r="C185" s="99">
        <f t="shared" si="11"/>
        <v>3.3826181573146421</v>
      </c>
      <c r="D185" s="99">
        <f t="shared" si="12"/>
        <v>2.9420789578961604E-2</v>
      </c>
      <c r="E185" s="99">
        <f t="shared" si="14"/>
        <v>6.9576245032131598E-2</v>
      </c>
      <c r="F185" s="44">
        <f>'1.a'!F188</f>
        <v>51.735618591308587</v>
      </c>
      <c r="G185" s="99">
        <f t="shared" si="16"/>
        <v>3.9461464919064433</v>
      </c>
      <c r="H185" s="61">
        <f t="shared" si="13"/>
        <v>-4.307947609867907E-2</v>
      </c>
      <c r="I185" s="99">
        <f t="shared" si="17"/>
        <v>-7.4578182029422985E-2</v>
      </c>
      <c r="L185" s="4">
        <f>'1.a.c'!X199</f>
        <v>2.1917611607015327E-2</v>
      </c>
      <c r="M185" s="99">
        <f t="shared" si="15"/>
        <v>2.1917611607015219E-2</v>
      </c>
    </row>
    <row r="186" spans="1:13" x14ac:dyDescent="0.25">
      <c r="A186" s="78">
        <v>42552</v>
      </c>
      <c r="B186" s="69">
        <f>'1.a'!B189</f>
        <v>30.378316879272461</v>
      </c>
      <c r="C186" s="99">
        <f t="shared" si="11"/>
        <v>3.4137290933706019</v>
      </c>
      <c r="D186" s="99">
        <f t="shared" si="12"/>
        <v>3.1110936055960128E-2</v>
      </c>
      <c r="E186" s="99">
        <f t="shared" si="14"/>
        <v>0.10594015431061082</v>
      </c>
      <c r="F186" s="44">
        <f>'1.a'!F189</f>
        <v>54.607292175292969</v>
      </c>
      <c r="G186" s="99">
        <f t="shared" si="16"/>
        <v>4.0001674301570542</v>
      </c>
      <c r="H186" s="61">
        <f t="shared" si="13"/>
        <v>5.402093825061139E-2</v>
      </c>
      <c r="I186" s="99">
        <f t="shared" si="17"/>
        <v>1.9645754929340235E-2</v>
      </c>
      <c r="L186" s="4">
        <f>'1.a.c'!X200</f>
        <v>4.3117947835787908E-2</v>
      </c>
      <c r="M186" s="99">
        <f t="shared" si="15"/>
        <v>4.3117947835787929E-2</v>
      </c>
    </row>
    <row r="187" spans="1:13" x14ac:dyDescent="0.25">
      <c r="A187" s="78">
        <v>42583</v>
      </c>
      <c r="B187" s="69">
        <f>'1.a'!B190</f>
        <v>29.60427093505859</v>
      </c>
      <c r="C187" s="99">
        <f t="shared" si="11"/>
        <v>3.3879186392680265</v>
      </c>
      <c r="D187" s="99">
        <f t="shared" si="12"/>
        <v>-2.5810454102575701E-2</v>
      </c>
      <c r="E187" s="99">
        <f t="shared" si="14"/>
        <v>3.4721271532345936E-2</v>
      </c>
      <c r="F187" s="44">
        <f>'1.a'!F190</f>
        <v>57.587688446044922</v>
      </c>
      <c r="G187" s="99">
        <f t="shared" si="16"/>
        <v>4.0533088025995498</v>
      </c>
      <c r="H187" s="61">
        <f t="shared" si="13"/>
        <v>5.3141372442494908E-2</v>
      </c>
      <c r="I187" s="99">
        <f t="shared" si="17"/>
        <v>6.4082834594427263E-2</v>
      </c>
      <c r="L187" s="4">
        <f>'1.a.c'!X201</f>
        <v>-1.8973980772301002E-2</v>
      </c>
      <c r="M187" s="99">
        <f t="shared" si="15"/>
        <v>-1.8973980772301058E-2</v>
      </c>
    </row>
    <row r="188" spans="1:13" x14ac:dyDescent="0.25">
      <c r="A188" s="78">
        <v>42614</v>
      </c>
      <c r="B188" s="69">
        <f>'1.a'!B191</f>
        <v>30.094194412231449</v>
      </c>
      <c r="C188" s="99">
        <f t="shared" si="11"/>
        <v>3.4043322764816817</v>
      </c>
      <c r="D188" s="99">
        <f t="shared" si="12"/>
        <v>1.6413637213655026E-2</v>
      </c>
      <c r="E188" s="99">
        <f t="shared" si="14"/>
        <v>2.1714119167039456E-2</v>
      </c>
      <c r="F188" s="44">
        <f>'1.a'!F191</f>
        <v>58.664470672607422</v>
      </c>
      <c r="G188" s="99">
        <f t="shared" si="16"/>
        <v>4.0718342739525388</v>
      </c>
      <c r="H188" s="61">
        <f t="shared" si="13"/>
        <v>1.8525471352989386E-2</v>
      </c>
      <c r="I188" s="99">
        <f t="shared" si="17"/>
        <v>0.12568778204609593</v>
      </c>
      <c r="L188" s="4">
        <f>'1.a.c'!X202</f>
        <v>8.6549314440821905E-4</v>
      </c>
      <c r="M188" s="99">
        <f t="shared" si="15"/>
        <v>8.654931444083136E-4</v>
      </c>
    </row>
    <row r="189" spans="1:13" x14ac:dyDescent="0.25">
      <c r="A189" s="78">
        <v>42644</v>
      </c>
      <c r="B189" s="69">
        <f>'1.a'!B192</f>
        <v>28.043766021728519</v>
      </c>
      <c r="C189" s="99">
        <f t="shared" si="11"/>
        <v>3.3337663620539084</v>
      </c>
      <c r="D189" s="99">
        <f t="shared" si="12"/>
        <v>-7.0565914427773185E-2</v>
      </c>
      <c r="E189" s="99">
        <f t="shared" si="14"/>
        <v>-7.9962731316693861E-2</v>
      </c>
      <c r="F189" s="44">
        <f>'1.a'!F192</f>
        <v>57.288528442382813</v>
      </c>
      <c r="G189" s="99">
        <f t="shared" si="16"/>
        <v>4.0481004019740414</v>
      </c>
      <c r="H189" s="61">
        <f t="shared" si="13"/>
        <v>-2.373387197849711E-2</v>
      </c>
      <c r="I189" s="99">
        <f t="shared" si="17"/>
        <v>4.7932971816987281E-2</v>
      </c>
      <c r="L189" s="4">
        <f>'1.a.c'!X203</f>
        <v>-4.167090226705638E-2</v>
      </c>
      <c r="M189" s="99">
        <f t="shared" si="15"/>
        <v>-4.1670902267056387E-2</v>
      </c>
    </row>
    <row r="190" spans="1:13" x14ac:dyDescent="0.25">
      <c r="A190" s="78">
        <v>42675</v>
      </c>
      <c r="B190" s="69">
        <f>'1.a'!B193</f>
        <v>31.66349029541016</v>
      </c>
      <c r="C190" s="99">
        <f t="shared" si="11"/>
        <v>3.4551642914406697</v>
      </c>
      <c r="D190" s="99">
        <f t="shared" si="12"/>
        <v>0.12139792938676151</v>
      </c>
      <c r="E190" s="99">
        <f t="shared" si="14"/>
        <v>6.7245652172643486E-2</v>
      </c>
      <c r="F190" s="44">
        <f>'1.a'!F193</f>
        <v>61.635066986083977</v>
      </c>
      <c r="G190" s="99">
        <f t="shared" si="16"/>
        <v>4.1212309778218099</v>
      </c>
      <c r="H190" s="61">
        <f t="shared" si="13"/>
        <v>7.3130575847767845E-2</v>
      </c>
      <c r="I190" s="99">
        <f t="shared" si="17"/>
        <v>6.7922175222260114E-2</v>
      </c>
      <c r="L190" s="4">
        <f>'1.a.c'!X204</f>
        <v>9.8641136843686028E-2</v>
      </c>
      <c r="M190" s="99">
        <f t="shared" si="15"/>
        <v>9.8641136843685917E-2</v>
      </c>
    </row>
    <row r="191" spans="1:13" x14ac:dyDescent="0.25">
      <c r="A191" s="78">
        <v>42705</v>
      </c>
      <c r="B191" s="69">
        <f>'1.a'!B194</f>
        <v>31.45394325256348</v>
      </c>
      <c r="C191" s="99">
        <f t="shared" si="11"/>
        <v>3.4485243569263671</v>
      </c>
      <c r="D191" s="99">
        <f t="shared" si="12"/>
        <v>-6.6399345143028079E-3</v>
      </c>
      <c r="E191" s="99">
        <f t="shared" si="14"/>
        <v>4.4192080444685575E-2</v>
      </c>
      <c r="F191" s="44">
        <f>'1.a'!F194</f>
        <v>63.481361389160163</v>
      </c>
      <c r="G191" s="99">
        <f t="shared" si="16"/>
        <v>4.1507463413822512</v>
      </c>
      <c r="H191" s="61">
        <f t="shared" si="13"/>
        <v>2.9515363560441293E-2</v>
      </c>
      <c r="I191" s="99">
        <f t="shared" si="17"/>
        <v>7.8912067429711963E-2</v>
      </c>
      <c r="L191" s="4">
        <f>'1.a.c'!X205</f>
        <v>6.14015990612507E-3</v>
      </c>
      <c r="M191" s="99">
        <f t="shared" si="15"/>
        <v>6.1401599061250423E-3</v>
      </c>
    </row>
    <row r="192" spans="1:13" x14ac:dyDescent="0.25">
      <c r="A192" s="78">
        <v>42736</v>
      </c>
      <c r="B192" s="69">
        <f>'1.a'!B195</f>
        <v>34.490955352783203</v>
      </c>
      <c r="C192" s="99">
        <f t="shared" si="11"/>
        <v>3.5406971259789639</v>
      </c>
      <c r="D192" s="99">
        <f t="shared" si="12"/>
        <v>9.2172769052596762E-2</v>
      </c>
      <c r="E192" s="99">
        <f t="shared" si="14"/>
        <v>0.20693076392505552</v>
      </c>
      <c r="F192" s="44">
        <f>'1.a'!F195</f>
        <v>68.126976013183594</v>
      </c>
      <c r="G192" s="99">
        <f t="shared" si="16"/>
        <v>4.2213732582608587</v>
      </c>
      <c r="H192" s="61">
        <f t="shared" si="13"/>
        <v>7.0626916878607865E-2</v>
      </c>
      <c r="I192" s="99">
        <f t="shared" si="17"/>
        <v>0.17327285628681705</v>
      </c>
      <c r="L192" s="4">
        <f>'1.a.c'!X206</f>
        <v>5.9078163006048359E-2</v>
      </c>
      <c r="M192" s="99">
        <f t="shared" si="15"/>
        <v>5.9078163006048401E-2</v>
      </c>
    </row>
    <row r="193" spans="1:13" x14ac:dyDescent="0.25">
      <c r="A193" s="78">
        <v>42767</v>
      </c>
      <c r="B193" s="69">
        <f>'1.a'!B196</f>
        <v>34.225711822509773</v>
      </c>
      <c r="C193" s="99">
        <f t="shared" si="11"/>
        <v>3.5329771692784577</v>
      </c>
      <c r="D193" s="99">
        <f t="shared" si="12"/>
        <v>-7.7199567005061713E-3</v>
      </c>
      <c r="E193" s="99">
        <f t="shared" si="14"/>
        <v>7.7812877837787717E-2</v>
      </c>
      <c r="F193" s="44">
        <f>'1.a'!F196</f>
        <v>68.2369384765625</v>
      </c>
      <c r="G193" s="99">
        <f t="shared" si="16"/>
        <v>4.2229860381172495</v>
      </c>
      <c r="H193" s="61">
        <f t="shared" si="13"/>
        <v>1.6127798563904873E-3</v>
      </c>
      <c r="I193" s="99">
        <f t="shared" si="17"/>
        <v>0.10175506029543965</v>
      </c>
      <c r="L193" s="4">
        <f>'1.a.c'!X207</f>
        <v>6.687833425194749E-3</v>
      </c>
      <c r="M193" s="99">
        <f t="shared" si="15"/>
        <v>6.6878334251947447E-3</v>
      </c>
    </row>
    <row r="194" spans="1:13" x14ac:dyDescent="0.25">
      <c r="A194" s="78">
        <v>42795</v>
      </c>
      <c r="B194" s="69">
        <f>'1.a'!B197</f>
        <v>34.381202697753913</v>
      </c>
      <c r="C194" s="99">
        <f t="shared" si="11"/>
        <v>3.537509981825492</v>
      </c>
      <c r="D194" s="99">
        <f t="shared" si="12"/>
        <v>4.5328125470346691E-3</v>
      </c>
      <c r="E194" s="99">
        <f t="shared" si="14"/>
        <v>8.8985624899125107E-2</v>
      </c>
      <c r="F194" s="44">
        <f>'1.a'!F197</f>
        <v>68.6456298828125</v>
      </c>
      <c r="G194" s="99">
        <f t="shared" si="16"/>
        <v>4.2289574722534597</v>
      </c>
      <c r="H194" s="61">
        <f t="shared" si="13"/>
        <v>5.9714341362105067E-3</v>
      </c>
      <c r="I194" s="99">
        <f t="shared" si="17"/>
        <v>7.8211130871208692E-2</v>
      </c>
      <c r="L194" s="4">
        <f>'1.a.c'!X208</f>
        <v>4.0323851311067178E-3</v>
      </c>
      <c r="M194" s="99">
        <f t="shared" si="15"/>
        <v>4.0323851311068193E-3</v>
      </c>
    </row>
    <row r="195" spans="1:13" x14ac:dyDescent="0.25">
      <c r="A195" s="78">
        <v>42826</v>
      </c>
      <c r="B195" s="69">
        <f>'1.a'!B198</f>
        <v>35.844615936279297</v>
      </c>
      <c r="C195" s="99">
        <f t="shared" si="11"/>
        <v>3.5791933726785765</v>
      </c>
      <c r="D195" s="99">
        <f t="shared" si="12"/>
        <v>4.1683390853084291E-2</v>
      </c>
      <c r="E195" s="99">
        <f t="shared" si="14"/>
        <v>3.8496246699612595E-2</v>
      </c>
      <c r="F195" s="44">
        <f>'1.a'!F198</f>
        <v>71.242279052734375</v>
      </c>
      <c r="G195" s="99">
        <f t="shared" si="16"/>
        <v>4.2660864491047894</v>
      </c>
      <c r="H195" s="61">
        <f t="shared" si="13"/>
        <v>3.7128976851329841E-2</v>
      </c>
      <c r="I195" s="99">
        <f t="shared" si="17"/>
        <v>4.4713190843930856E-2</v>
      </c>
      <c r="L195" s="4">
        <f>'1.a.c'!X209</f>
        <v>4.4150180170979221E-2</v>
      </c>
      <c r="M195" s="99">
        <f t="shared" si="15"/>
        <v>4.4150180170979159E-2</v>
      </c>
    </row>
    <row r="196" spans="1:13" x14ac:dyDescent="0.25">
      <c r="A196" s="78">
        <v>42856</v>
      </c>
      <c r="B196" s="69">
        <f>'1.a'!B199</f>
        <v>38.292160034179688</v>
      </c>
      <c r="C196" s="99">
        <f t="shared" si="11"/>
        <v>3.6452451763864486</v>
      </c>
      <c r="D196" s="99">
        <f t="shared" si="12"/>
        <v>6.6051803707872142E-2</v>
      </c>
      <c r="E196" s="99">
        <f t="shared" si="14"/>
        <v>0.1122680071079909</v>
      </c>
      <c r="F196" s="44">
        <f>'1.a'!F199</f>
        <v>72.605079650878906</v>
      </c>
      <c r="G196" s="99">
        <f t="shared" si="16"/>
        <v>4.2850348870260895</v>
      </c>
      <c r="H196" s="61">
        <f t="shared" si="13"/>
        <v>1.894843792129949E-2</v>
      </c>
      <c r="I196" s="99">
        <f t="shared" si="17"/>
        <v>6.2048848908839958E-2</v>
      </c>
      <c r="L196" s="4">
        <f>'1.a.c'!X210</f>
        <v>4.0429283455637864E-2</v>
      </c>
      <c r="M196" s="99">
        <f t="shared" si="15"/>
        <v>4.0429283455637899E-2</v>
      </c>
    </row>
    <row r="197" spans="1:13" x14ac:dyDescent="0.25">
      <c r="A197" s="78">
        <v>42887</v>
      </c>
      <c r="B197" s="69">
        <f>'1.a'!B200</f>
        <v>35.7479248046875</v>
      </c>
      <c r="C197" s="99">
        <f t="shared" si="11"/>
        <v>3.5764922200338711</v>
      </c>
      <c r="D197" s="99">
        <f t="shared" si="12"/>
        <v>-6.8752956352577388E-2</v>
      </c>
      <c r="E197" s="99">
        <f t="shared" si="14"/>
        <v>3.898223820837899E-2</v>
      </c>
      <c r="F197" s="44">
        <f>'1.a'!F200</f>
        <v>72.832023620605469</v>
      </c>
      <c r="G197" s="99">
        <f t="shared" si="16"/>
        <v>4.2881557433800683</v>
      </c>
      <c r="H197" s="61">
        <f t="shared" si="13"/>
        <v>3.1208563539789681E-3</v>
      </c>
      <c r="I197" s="99">
        <f t="shared" si="17"/>
        <v>5.9198271126608408E-2</v>
      </c>
      <c r="L197" s="4">
        <f>'1.a.c'!X211</f>
        <v>-2.915957045626905E-2</v>
      </c>
      <c r="M197" s="99">
        <f t="shared" si="15"/>
        <v>-2.9159570456269046E-2</v>
      </c>
    </row>
    <row r="198" spans="1:13" x14ac:dyDescent="0.25">
      <c r="A198" s="78">
        <v>42917</v>
      </c>
      <c r="B198" s="69">
        <f>'1.a'!B201</f>
        <v>37.30487060546875</v>
      </c>
      <c r="C198" s="99">
        <f t="shared" ref="C198:C243" si="18">LN(B198)</f>
        <v>3.6191238973601307</v>
      </c>
      <c r="D198" s="99">
        <f t="shared" ref="D198:D243" si="19">+LN(B198/B197)</f>
        <v>4.2631677326259484E-2</v>
      </c>
      <c r="E198" s="99">
        <f t="shared" si="14"/>
        <v>3.993052468155437E-2</v>
      </c>
      <c r="F198" s="44">
        <f>'1.a'!F201</f>
        <v>74.414924621582031</v>
      </c>
      <c r="G198" s="99">
        <f t="shared" si="16"/>
        <v>4.3096565214740528</v>
      </c>
      <c r="H198" s="61">
        <f t="shared" ref="H198:H243" si="20">+LN(F198/F197)</f>
        <v>2.1500778093984735E-2</v>
      </c>
      <c r="I198" s="99">
        <f t="shared" si="17"/>
        <v>4.3570072369263101E-2</v>
      </c>
      <c r="L198" s="4">
        <f>'1.a.c'!X212</f>
        <v>1.410859908624147E-2</v>
      </c>
      <c r="M198" s="99">
        <f t="shared" si="15"/>
        <v>1.4108599086241513E-2</v>
      </c>
    </row>
    <row r="199" spans="1:13" x14ac:dyDescent="0.25">
      <c r="A199" s="78">
        <v>42948</v>
      </c>
      <c r="B199" s="69">
        <f>'1.a'!B202</f>
        <v>37.452423095703118</v>
      </c>
      <c r="C199" s="99">
        <f t="shared" si="18"/>
        <v>3.6230714100250907</v>
      </c>
      <c r="D199" s="99">
        <f t="shared" si="19"/>
        <v>3.9475126649599164E-3</v>
      </c>
      <c r="E199" s="99">
        <f t="shared" si="14"/>
        <v>-2.217376636135784E-2</v>
      </c>
      <c r="F199" s="44">
        <f>'1.a'!F202</f>
        <v>73.683624267578125</v>
      </c>
      <c r="G199" s="99">
        <f t="shared" si="16"/>
        <v>4.2997805800366748</v>
      </c>
      <c r="H199" s="61">
        <f t="shared" si="20"/>
        <v>-9.8759414373780045E-3</v>
      </c>
      <c r="I199" s="99">
        <f t="shared" si="17"/>
        <v>1.4745693010585684E-2</v>
      </c>
      <c r="L199" s="4">
        <f>'1.a.c'!X213</f>
        <v>3.4101563052425093E-3</v>
      </c>
      <c r="M199" s="99">
        <f t="shared" si="15"/>
        <v>3.41015630524244E-3</v>
      </c>
    </row>
    <row r="200" spans="1:13" x14ac:dyDescent="0.25">
      <c r="A200" s="78">
        <v>42979</v>
      </c>
      <c r="B200" s="69">
        <f>'1.a'!B203</f>
        <v>35.488033294677727</v>
      </c>
      <c r="C200" s="99">
        <f t="shared" si="18"/>
        <v>3.5691955493628988</v>
      </c>
      <c r="D200" s="99">
        <f t="shared" si="19"/>
        <v>-5.3875860662191979E-2</v>
      </c>
      <c r="E200" s="99">
        <f t="shared" ref="E200:E243" si="21">LN(B200/B197)</f>
        <v>-7.2966706709725214E-3</v>
      </c>
      <c r="F200" s="44">
        <f>'1.a'!F203</f>
        <v>77.278984069824219</v>
      </c>
      <c r="G200" s="99">
        <f t="shared" si="16"/>
        <v>4.3474220437234452</v>
      </c>
      <c r="H200" s="61">
        <f t="shared" si="20"/>
        <v>4.7641463686769962E-2</v>
      </c>
      <c r="I200" s="99">
        <f t="shared" si="17"/>
        <v>5.9266300343376557E-2</v>
      </c>
      <c r="L200" s="4">
        <f>'1.a.c'!X214</f>
        <v>-2.4333755123726764E-2</v>
      </c>
      <c r="M200" s="99">
        <f t="shared" ref="M200:M243" si="22">+PRODUCT(1+L198:L200)-1</f>
        <v>-2.4333755123726819E-2</v>
      </c>
    </row>
    <row r="201" spans="1:13" x14ac:dyDescent="0.25">
      <c r="A201" s="78">
        <v>43009</v>
      </c>
      <c r="B201" s="69">
        <f>'1.a'!B204</f>
        <v>33.228542327880859</v>
      </c>
      <c r="C201" s="99">
        <f t="shared" si="18"/>
        <v>3.5034092152557204</v>
      </c>
      <c r="D201" s="99">
        <f t="shared" si="19"/>
        <v>-6.5786334107178421E-2</v>
      </c>
      <c r="E201" s="99">
        <f t="shared" si="21"/>
        <v>-0.11571468210441047</v>
      </c>
      <c r="F201" s="44">
        <f>'1.a'!F204</f>
        <v>84.638465881347656</v>
      </c>
      <c r="G201" s="99">
        <f t="shared" si="16"/>
        <v>4.4383888427253524</v>
      </c>
      <c r="H201" s="61">
        <f t="shared" si="20"/>
        <v>9.0966799001908016E-2</v>
      </c>
      <c r="I201" s="99">
        <f t="shared" si="17"/>
        <v>0.12873232125129991</v>
      </c>
      <c r="L201" s="4">
        <f>'1.a.c'!X215</f>
        <v>-1.1921418239546788E-2</v>
      </c>
      <c r="M201" s="99">
        <f t="shared" si="22"/>
        <v>-1.1921418239546844E-2</v>
      </c>
    </row>
    <row r="202" spans="1:13" x14ac:dyDescent="0.25">
      <c r="A202" s="78">
        <v>43040</v>
      </c>
      <c r="B202" s="69">
        <f>'1.a'!B205</f>
        <v>34.765792846679688</v>
      </c>
      <c r="C202" s="99">
        <f t="shared" si="18"/>
        <v>3.5486339391784525</v>
      </c>
      <c r="D202" s="99">
        <f t="shared" si="19"/>
        <v>4.5224723922732163E-2</v>
      </c>
      <c r="E202" s="99">
        <f t="shared" si="21"/>
        <v>-7.4437470846638348E-2</v>
      </c>
      <c r="F202" s="44">
        <f>'1.a'!F205</f>
        <v>87.866943359375</v>
      </c>
      <c r="G202" s="99">
        <f t="shared" si="16"/>
        <v>4.4758236629618287</v>
      </c>
      <c r="H202" s="61">
        <f t="shared" si="20"/>
        <v>3.7434820236475583E-2</v>
      </c>
      <c r="I202" s="99">
        <f t="shared" si="17"/>
        <v>0.17604308292515358</v>
      </c>
      <c r="L202" s="4">
        <f>'1.a.c'!X216</f>
        <v>3.0628678141397889E-2</v>
      </c>
      <c r="M202" s="99">
        <f t="shared" si="22"/>
        <v>3.0628678141397803E-2</v>
      </c>
    </row>
    <row r="203" spans="1:13" x14ac:dyDescent="0.25">
      <c r="A203" s="78">
        <v>43070</v>
      </c>
      <c r="B203" s="69">
        <f>'1.a'!B206</f>
        <v>37.090297698974609</v>
      </c>
      <c r="C203" s="99">
        <f t="shared" si="18"/>
        <v>3.6133554178638585</v>
      </c>
      <c r="D203" s="99">
        <f t="shared" si="19"/>
        <v>6.4721478685405842E-2</v>
      </c>
      <c r="E203" s="99">
        <f t="shared" si="21"/>
        <v>4.4159868500959563E-2</v>
      </c>
      <c r="F203" s="44">
        <f>'1.a'!F206</f>
        <v>88.795372009277344</v>
      </c>
      <c r="G203" s="99">
        <f t="shared" si="16"/>
        <v>4.4863345316273433</v>
      </c>
      <c r="H203" s="61">
        <f t="shared" si="20"/>
        <v>1.0510868665514893E-2</v>
      </c>
      <c r="I203" s="99">
        <f t="shared" si="17"/>
        <v>0.13891248790389829</v>
      </c>
      <c r="L203" s="4">
        <f>'1.a.c'!X217</f>
        <v>6.0440683109094132E-2</v>
      </c>
      <c r="M203" s="99">
        <f t="shared" si="22"/>
        <v>6.0440683109094229E-2</v>
      </c>
    </row>
    <row r="204" spans="1:13" x14ac:dyDescent="0.25">
      <c r="A204" s="78">
        <v>43101</v>
      </c>
      <c r="B204" s="69">
        <f>'1.a'!B207</f>
        <v>39.387027740478523</v>
      </c>
      <c r="C204" s="99">
        <f t="shared" si="18"/>
        <v>3.6734365169252792</v>
      </c>
      <c r="D204" s="99">
        <f t="shared" si="19"/>
        <v>6.008109906142059E-2</v>
      </c>
      <c r="E204" s="99">
        <f t="shared" si="21"/>
        <v>0.17002730166955859</v>
      </c>
      <c r="F204" s="44">
        <f>'1.a'!F207</f>
        <v>95.793243408203125</v>
      </c>
      <c r="G204" s="99">
        <f t="shared" si="16"/>
        <v>4.5621921543915027</v>
      </c>
      <c r="H204" s="61">
        <f t="shared" si="20"/>
        <v>7.5857622764160068E-2</v>
      </c>
      <c r="I204" s="99">
        <f t="shared" si="17"/>
        <v>0.1238033116661504</v>
      </c>
      <c r="L204" s="4">
        <f>'1.a.c'!X218</f>
        <v>6.6955045533666713E-2</v>
      </c>
      <c r="M204" s="99">
        <f t="shared" si="22"/>
        <v>6.6955045533666713E-2</v>
      </c>
    </row>
    <row r="205" spans="1:13" x14ac:dyDescent="0.25">
      <c r="A205" s="78">
        <v>43132</v>
      </c>
      <c r="B205" s="69">
        <f>'1.a'!B208</f>
        <v>33.666904449462891</v>
      </c>
      <c r="C205" s="99">
        <f t="shared" si="18"/>
        <v>3.5165152910035413</v>
      </c>
      <c r="D205" s="99">
        <f t="shared" si="19"/>
        <v>-0.15692122592173771</v>
      </c>
      <c r="E205" s="99">
        <f t="shared" si="21"/>
        <v>-3.2118648174911141E-2</v>
      </c>
      <c r="F205" s="44">
        <f>'1.a'!F208</f>
        <v>96.316452026367188</v>
      </c>
      <c r="G205" s="99">
        <f t="shared" si="16"/>
        <v>4.5676391456076484</v>
      </c>
      <c r="H205" s="61">
        <f t="shared" si="20"/>
        <v>5.4469912161452597E-3</v>
      </c>
      <c r="I205" s="99">
        <f t="shared" si="17"/>
        <v>9.181548264582004E-2</v>
      </c>
      <c r="L205" s="4">
        <f>'1.a.c'!X219</f>
        <v>-7.9373024693202926E-2</v>
      </c>
      <c r="M205" s="99">
        <f t="shared" si="22"/>
        <v>-7.9373024693202954E-2</v>
      </c>
    </row>
    <row r="206" spans="1:13" x14ac:dyDescent="0.25">
      <c r="A206" s="78">
        <v>43160</v>
      </c>
      <c r="B206" s="69">
        <f>'1.a'!B209</f>
        <v>31.77016448974609</v>
      </c>
      <c r="C206" s="99">
        <f t="shared" si="18"/>
        <v>3.4585276257859974</v>
      </c>
      <c r="D206" s="99">
        <f t="shared" si="19"/>
        <v>-5.7987665217544025E-2</v>
      </c>
      <c r="E206" s="99">
        <f t="shared" si="21"/>
        <v>-0.1548277920778611</v>
      </c>
      <c r="F206" s="44">
        <f>'1.a'!F209</f>
        <v>93.702896118164063</v>
      </c>
      <c r="G206" s="99">
        <f t="shared" si="16"/>
        <v>4.5401290971782906</v>
      </c>
      <c r="H206" s="61">
        <f t="shared" si="20"/>
        <v>-2.7510048429357579E-2</v>
      </c>
      <c r="I206" s="99">
        <f t="shared" si="17"/>
        <v>5.3794565550947755E-2</v>
      </c>
      <c r="L206" s="4">
        <f>'1.a.c'!X220</f>
        <v>-5.2527013810930182E-2</v>
      </c>
      <c r="M206" s="99">
        <f t="shared" si="22"/>
        <v>-5.2527013810930168E-2</v>
      </c>
    </row>
    <row r="207" spans="1:13" x14ac:dyDescent="0.25">
      <c r="A207" s="78">
        <v>43191</v>
      </c>
      <c r="B207" s="69">
        <f>'1.a'!B210</f>
        <v>29.185415267944339</v>
      </c>
      <c r="C207" s="99">
        <f t="shared" si="18"/>
        <v>3.3736691073687912</v>
      </c>
      <c r="D207" s="99">
        <f t="shared" si="19"/>
        <v>-8.4858518417205958E-2</v>
      </c>
      <c r="E207" s="99">
        <f t="shared" si="21"/>
        <v>-0.29976740955648773</v>
      </c>
      <c r="F207" s="44">
        <f>'1.a'!F210</f>
        <v>86.058464050292969</v>
      </c>
      <c r="G207" s="99">
        <f t="shared" ref="G207:G244" si="23">LN(F207)</f>
        <v>4.4550268798225661</v>
      </c>
      <c r="H207" s="61">
        <f t="shared" si="20"/>
        <v>-8.5102217355724541E-2</v>
      </c>
      <c r="I207" s="99">
        <f t="shared" si="17"/>
        <v>-0.10716527456893668</v>
      </c>
      <c r="L207" s="4">
        <f>'1.a.c'!X221</f>
        <v>-6.2821358393483948E-2</v>
      </c>
      <c r="M207" s="99">
        <f t="shared" si="22"/>
        <v>-6.2821358393483906E-2</v>
      </c>
    </row>
    <row r="208" spans="1:13" x14ac:dyDescent="0.25">
      <c r="A208" s="78">
        <v>43221</v>
      </c>
      <c r="B208" s="69">
        <f>'1.a'!B211</f>
        <v>29.155429840087891</v>
      </c>
      <c r="C208" s="99">
        <f t="shared" si="18"/>
        <v>3.3726411678371888</v>
      </c>
      <c r="D208" s="99">
        <f t="shared" si="19"/>
        <v>-1.0279395316022092E-3</v>
      </c>
      <c r="E208" s="99">
        <f t="shared" si="21"/>
        <v>-0.14387412316635226</v>
      </c>
      <c r="F208" s="44">
        <f>'1.a'!F211</f>
        <v>87.305946350097656</v>
      </c>
      <c r="G208" s="99">
        <f t="shared" si="23"/>
        <v>4.4694185745018231</v>
      </c>
      <c r="H208" s="61">
        <f t="shared" si="20"/>
        <v>1.4391694679256677E-2</v>
      </c>
      <c r="I208" s="99">
        <f t="shared" si="17"/>
        <v>-9.8220571105825383E-2</v>
      </c>
      <c r="L208" s="4">
        <f>'1.a.c'!X222</f>
        <v>2.2374525561268128E-2</v>
      </c>
      <c r="M208" s="99">
        <f t="shared" si="22"/>
        <v>2.2374525561268177E-2</v>
      </c>
    </row>
    <row r="209" spans="1:13" x14ac:dyDescent="0.25">
      <c r="A209" s="78">
        <v>43252</v>
      </c>
      <c r="B209" s="69">
        <f>'1.a'!B212</f>
        <v>30.67959022521973</v>
      </c>
      <c r="C209" s="99">
        <f t="shared" si="18"/>
        <v>3.4235976199958986</v>
      </c>
      <c r="D209" s="99">
        <f t="shared" si="19"/>
        <v>5.0956452158709489E-2</v>
      </c>
      <c r="E209" s="99">
        <f t="shared" si="21"/>
        <v>-3.4930005790098785E-2</v>
      </c>
      <c r="F209" s="44">
        <f>'1.a'!F212</f>
        <v>84.8665771484375</v>
      </c>
      <c r="G209" s="99">
        <f t="shared" si="23"/>
        <v>4.4410803426443985</v>
      </c>
      <c r="H209" s="61">
        <f t="shared" si="20"/>
        <v>-2.8338231857424581E-2</v>
      </c>
      <c r="I209" s="99">
        <f t="shared" si="17"/>
        <v>-9.9048754533892266E-2</v>
      </c>
      <c r="L209" s="4">
        <f>'1.a.c'!X223</f>
        <v>2.029625713082308E-2</v>
      </c>
      <c r="M209" s="99">
        <f t="shared" si="22"/>
        <v>2.029625713082317E-2</v>
      </c>
    </row>
    <row r="210" spans="1:13" x14ac:dyDescent="0.25">
      <c r="A210" s="78">
        <v>43282</v>
      </c>
      <c r="B210" s="69">
        <f>'1.a'!B213</f>
        <v>33.456737518310547</v>
      </c>
      <c r="C210" s="99">
        <f t="shared" si="18"/>
        <v>3.5102531868691322</v>
      </c>
      <c r="D210" s="99">
        <f t="shared" si="19"/>
        <v>8.6655566873233836E-2</v>
      </c>
      <c r="E210" s="99">
        <f t="shared" si="21"/>
        <v>0.13658407950034113</v>
      </c>
      <c r="F210" s="44">
        <f>'1.a'!F213</f>
        <v>88.174156188964844</v>
      </c>
      <c r="G210" s="99">
        <f t="shared" si="23"/>
        <v>4.4793139063452774</v>
      </c>
      <c r="H210" s="61">
        <f t="shared" si="20"/>
        <v>3.823356370087895E-2</v>
      </c>
      <c r="I210" s="99">
        <f t="shared" ref="I210:I243" si="24">LN(F210/F207)</f>
        <v>2.4287026522711228E-2</v>
      </c>
      <c r="L210" s="4">
        <f>'1.a.c'!X224</f>
        <v>7.8867433492902886E-2</v>
      </c>
      <c r="M210" s="99">
        <f t="shared" si="22"/>
        <v>7.8867433492902927E-2</v>
      </c>
    </row>
    <row r="211" spans="1:13" x14ac:dyDescent="0.25">
      <c r="A211" s="78">
        <v>43313</v>
      </c>
      <c r="B211" s="69">
        <f>'1.a'!B214</f>
        <v>34.789638519287109</v>
      </c>
      <c r="C211" s="99">
        <f t="shared" si="18"/>
        <v>3.5493195987473269</v>
      </c>
      <c r="D211" s="99">
        <f t="shared" si="19"/>
        <v>3.9066411878194478E-2</v>
      </c>
      <c r="E211" s="99">
        <f t="shared" si="21"/>
        <v>0.17667843091013785</v>
      </c>
      <c r="F211" s="44">
        <f>'1.a'!F214</f>
        <v>86.393157958984375</v>
      </c>
      <c r="G211" s="99">
        <f t="shared" si="23"/>
        <v>4.4589084823847607</v>
      </c>
      <c r="H211" s="61">
        <f t="shared" si="20"/>
        <v>-2.0405423960516793E-2</v>
      </c>
      <c r="I211" s="99">
        <f t="shared" si="24"/>
        <v>-1.0510092117062421E-2</v>
      </c>
      <c r="L211" s="4">
        <f>'1.a.c'!X225</f>
        <v>1.2829918435370614E-2</v>
      </c>
      <c r="M211" s="99">
        <f t="shared" si="22"/>
        <v>1.2829918435370624E-2</v>
      </c>
    </row>
    <row r="212" spans="1:13" x14ac:dyDescent="0.25">
      <c r="A212" s="78">
        <v>43344</v>
      </c>
      <c r="B212" s="69">
        <f>'1.a'!B215</f>
        <v>33.303630828857422</v>
      </c>
      <c r="C212" s="99">
        <f t="shared" si="18"/>
        <v>3.5056664249422567</v>
      </c>
      <c r="D212" s="99">
        <f t="shared" si="19"/>
        <v>-4.3653173805070042E-2</v>
      </c>
      <c r="E212" s="99">
        <f t="shared" si="21"/>
        <v>8.206880494635839E-2</v>
      </c>
      <c r="F212" s="44">
        <f>'1.a'!F215</f>
        <v>83.256851196289063</v>
      </c>
      <c r="G212" s="99">
        <f t="shared" si="23"/>
        <v>4.4219304221264908</v>
      </c>
      <c r="H212" s="61">
        <f t="shared" si="20"/>
        <v>-3.697806025827028E-2</v>
      </c>
      <c r="I212" s="99">
        <f t="shared" si="24"/>
        <v>-1.9149920517908162E-2</v>
      </c>
      <c r="L212" s="4">
        <f>'1.a.c'!X226</f>
        <v>5.5648565895606615E-4</v>
      </c>
      <c r="M212" s="99">
        <f t="shared" si="22"/>
        <v>5.5648565895616287E-4</v>
      </c>
    </row>
    <row r="213" spans="1:13" x14ac:dyDescent="0.25">
      <c r="A213" s="78">
        <v>43374</v>
      </c>
      <c r="B213" s="69">
        <f>'1.a'!B216</f>
        <v>35.871223449707031</v>
      </c>
      <c r="C213" s="99">
        <f t="shared" si="18"/>
        <v>3.5799353988439644</v>
      </c>
      <c r="D213" s="99">
        <f t="shared" si="19"/>
        <v>7.4268973901707558E-2</v>
      </c>
      <c r="E213" s="99">
        <f t="shared" si="21"/>
        <v>6.9682211974832042E-2</v>
      </c>
      <c r="F213" s="44">
        <f>'1.a'!F216</f>
        <v>71.411705017089844</v>
      </c>
      <c r="G213" s="99">
        <f t="shared" si="23"/>
        <v>4.2684617917231149</v>
      </c>
      <c r="H213" s="61">
        <f t="shared" si="20"/>
        <v>-0.15346863040337555</v>
      </c>
      <c r="I213" s="99">
        <f t="shared" si="24"/>
        <v>-0.21085211462216263</v>
      </c>
      <c r="L213" s="4">
        <f>'1.a.c'!X227</f>
        <v>-3.1263397204262265E-2</v>
      </c>
      <c r="M213" s="99">
        <f t="shared" si="22"/>
        <v>-3.12633972042623E-2</v>
      </c>
    </row>
    <row r="214" spans="1:13" x14ac:dyDescent="0.25">
      <c r="A214" s="78">
        <v>43405</v>
      </c>
      <c r="B214" s="69">
        <f>'1.a'!B217</f>
        <v>36.886787414550781</v>
      </c>
      <c r="C214" s="99">
        <f t="shared" si="18"/>
        <v>3.607853422279709</v>
      </c>
      <c r="D214" s="99">
        <f t="shared" si="19"/>
        <v>2.7918023435744736E-2</v>
      </c>
      <c r="E214" s="99">
        <f t="shared" si="21"/>
        <v>5.8533823532382213E-2</v>
      </c>
      <c r="F214" s="44">
        <f>'1.a'!F217</f>
        <v>72.841453552246094</v>
      </c>
      <c r="G214" s="99">
        <f t="shared" si="23"/>
        <v>4.2882852100727948</v>
      </c>
      <c r="H214" s="61">
        <f t="shared" si="20"/>
        <v>1.9823418349680072E-2</v>
      </c>
      <c r="I214" s="99">
        <f t="shared" si="24"/>
        <v>-0.17062327231196567</v>
      </c>
      <c r="L214" s="4">
        <f>'1.a.c'!X228</f>
        <v>8.3815876517354705E-3</v>
      </c>
      <c r="M214" s="99">
        <f t="shared" si="22"/>
        <v>8.381587651735467E-3</v>
      </c>
    </row>
    <row r="215" spans="1:13" x14ac:dyDescent="0.25">
      <c r="A215" s="78">
        <v>43435</v>
      </c>
      <c r="B215" s="69">
        <f>'1.a'!B218</f>
        <v>32.196743011474609</v>
      </c>
      <c r="C215" s="99">
        <f t="shared" si="18"/>
        <v>3.471865298722518</v>
      </c>
      <c r="D215" s="99">
        <f t="shared" si="19"/>
        <v>-0.13598812355719114</v>
      </c>
      <c r="E215" s="99">
        <f t="shared" si="21"/>
        <v>-3.3801126219738825E-2</v>
      </c>
      <c r="F215" s="44">
        <f>'1.a'!F218</f>
        <v>72.036529541015625</v>
      </c>
      <c r="G215" s="99">
        <f t="shared" si="23"/>
        <v>4.2771733450914855</v>
      </c>
      <c r="H215" s="61">
        <f t="shared" si="20"/>
        <v>-1.1111864981309828E-2</v>
      </c>
      <c r="I215" s="99">
        <f t="shared" si="24"/>
        <v>-0.14475707703500526</v>
      </c>
      <c r="L215" s="4">
        <f>'1.a.c'!X229</f>
        <v>-0.11491498874648684</v>
      </c>
      <c r="M215" s="99">
        <f t="shared" si="22"/>
        <v>-0.11491498874648687</v>
      </c>
    </row>
    <row r="216" spans="1:13" x14ac:dyDescent="0.25">
      <c r="A216" s="78">
        <v>43466</v>
      </c>
      <c r="B216" s="69">
        <f>'1.a'!B219</f>
        <v>34.771926879882813</v>
      </c>
      <c r="C216" s="99">
        <f t="shared" si="18"/>
        <v>3.5488103623698701</v>
      </c>
      <c r="D216" s="99">
        <f t="shared" si="19"/>
        <v>7.6945063647352208E-2</v>
      </c>
      <c r="E216" s="99">
        <f t="shared" si="21"/>
        <v>-3.1125036474094345E-2</v>
      </c>
      <c r="F216" s="44">
        <f>'1.a'!F219</f>
        <v>77.103736877441406</v>
      </c>
      <c r="G216" s="99">
        <f t="shared" si="23"/>
        <v>4.3451517473252501</v>
      </c>
      <c r="H216" s="61">
        <f t="shared" si="20"/>
        <v>6.797840223376464E-2</v>
      </c>
      <c r="I216" s="99">
        <f t="shared" si="24"/>
        <v>7.6689955602134943E-2</v>
      </c>
      <c r="L216" s="4">
        <f>'1.a.c'!X230</f>
        <v>9.0140181714908965E-2</v>
      </c>
      <c r="M216" s="99">
        <f t="shared" si="22"/>
        <v>9.0140181714909007E-2</v>
      </c>
    </row>
    <row r="217" spans="1:13" x14ac:dyDescent="0.25">
      <c r="A217" s="78">
        <v>43497</v>
      </c>
      <c r="B217" s="69">
        <f>'1.a'!B220</f>
        <v>36.7686767578125</v>
      </c>
      <c r="C217" s="99">
        <f t="shared" si="18"/>
        <v>3.6046463076602615</v>
      </c>
      <c r="D217" s="99">
        <f t="shared" si="19"/>
        <v>5.583594529039141E-2</v>
      </c>
      <c r="E217" s="99">
        <f t="shared" si="21"/>
        <v>-3.2071146194475445E-3</v>
      </c>
      <c r="F217" s="44">
        <f>'1.a'!F220</f>
        <v>78.189567565917969</v>
      </c>
      <c r="G217" s="99">
        <f t="shared" si="23"/>
        <v>4.3591362315663007</v>
      </c>
      <c r="H217" s="61">
        <f t="shared" si="20"/>
        <v>1.3984484241050922E-2</v>
      </c>
      <c r="I217" s="99">
        <f t="shared" si="24"/>
        <v>7.0851021493505709E-2</v>
      </c>
      <c r="L217" s="4">
        <f>'1.a.c'!X231</f>
        <v>5.4453507003792978E-2</v>
      </c>
      <c r="M217" s="99">
        <f t="shared" si="22"/>
        <v>5.4453507003793034E-2</v>
      </c>
    </row>
    <row r="218" spans="1:13" x14ac:dyDescent="0.25">
      <c r="A218" s="78">
        <v>43525</v>
      </c>
      <c r="B218" s="69">
        <f>'1.a'!B221</f>
        <v>38.014263153076172</v>
      </c>
      <c r="C218" s="99">
        <f t="shared" si="18"/>
        <v>3.6379614354352312</v>
      </c>
      <c r="D218" s="99">
        <f t="shared" si="19"/>
        <v>3.3315127774969491E-2</v>
      </c>
      <c r="E218" s="99">
        <f t="shared" si="21"/>
        <v>0.16609613671271314</v>
      </c>
      <c r="F218" s="44">
        <f>'1.a'!F221</f>
        <v>77.324249267578125</v>
      </c>
      <c r="G218" s="99">
        <f t="shared" si="23"/>
        <v>4.3480076097309617</v>
      </c>
      <c r="H218" s="61">
        <f t="shared" si="20"/>
        <v>-1.1128621835338736E-2</v>
      </c>
      <c r="I218" s="99">
        <f t="shared" si="24"/>
        <v>7.0834264639476743E-2</v>
      </c>
      <c r="L218" s="4">
        <f>'1.a.c'!X232</f>
        <v>2.7389496508750701E-2</v>
      </c>
      <c r="M218" s="99">
        <f t="shared" si="22"/>
        <v>2.7389496508750666E-2</v>
      </c>
    </row>
    <row r="219" spans="1:13" x14ac:dyDescent="0.25">
      <c r="A219" s="78">
        <v>43556</v>
      </c>
      <c r="B219" s="69">
        <f>'1.a'!B222</f>
        <v>41.389713287353523</v>
      </c>
      <c r="C219" s="99">
        <f t="shared" si="18"/>
        <v>3.7230323786371926</v>
      </c>
      <c r="D219" s="99">
        <f t="shared" si="19"/>
        <v>8.5070943201961569E-2</v>
      </c>
      <c r="E219" s="99">
        <f t="shared" si="21"/>
        <v>0.17422201626732262</v>
      </c>
      <c r="F219" s="44">
        <f>'1.a'!F222</f>
        <v>91.592124938964844</v>
      </c>
      <c r="G219" s="99">
        <f t="shared" si="23"/>
        <v>4.5173452957022127</v>
      </c>
      <c r="H219" s="61">
        <f t="shared" si="20"/>
        <v>0.16933768597125093</v>
      </c>
      <c r="I219" s="99">
        <f t="shared" si="24"/>
        <v>0.17219354837696321</v>
      </c>
      <c r="L219" s="4">
        <f>'1.a.c'!X233</f>
        <v>9.5826405440568654E-2</v>
      </c>
      <c r="M219" s="99">
        <f t="shared" si="22"/>
        <v>9.5826405440568641E-2</v>
      </c>
    </row>
    <row r="220" spans="1:13" x14ac:dyDescent="0.25">
      <c r="A220" s="78">
        <v>43586</v>
      </c>
      <c r="B220" s="69">
        <f>'1.a'!B223</f>
        <v>39.188262939453118</v>
      </c>
      <c r="C220" s="99">
        <f t="shared" si="18"/>
        <v>3.6683772871529836</v>
      </c>
      <c r="D220" s="99">
        <f t="shared" si="19"/>
        <v>-5.4655091484208905E-2</v>
      </c>
      <c r="E220" s="99">
        <f t="shared" si="21"/>
        <v>6.3730979492722148E-2</v>
      </c>
      <c r="F220" s="44">
        <f>'1.a'!F223</f>
        <v>80.6566162109375</v>
      </c>
      <c r="G220" s="99">
        <f t="shared" si="23"/>
        <v>4.3902008372999006</v>
      </c>
      <c r="H220" s="61">
        <f t="shared" si="20"/>
        <v>-0.12714445840231195</v>
      </c>
      <c r="I220" s="99">
        <f t="shared" si="24"/>
        <v>3.1064605733600276E-2</v>
      </c>
      <c r="L220" s="4">
        <f>'1.a.c'!X234</f>
        <v>-8.867716245811616E-2</v>
      </c>
      <c r="M220" s="99">
        <f t="shared" si="22"/>
        <v>-8.8677162458116188E-2</v>
      </c>
    </row>
    <row r="221" spans="1:13" x14ac:dyDescent="0.25">
      <c r="A221" s="78">
        <v>43617</v>
      </c>
      <c r="B221" s="69">
        <f>'1.a'!B224</f>
        <v>40.411705017089837</v>
      </c>
      <c r="C221" s="99">
        <f t="shared" si="18"/>
        <v>3.6991194711497983</v>
      </c>
      <c r="D221" s="99">
        <f t="shared" si="19"/>
        <v>3.0742183996814477E-2</v>
      </c>
      <c r="E221" s="99">
        <f t="shared" si="21"/>
        <v>6.1158035714567106E-2</v>
      </c>
      <c r="F221" s="44">
        <f>'1.a'!F224</f>
        <v>92.196205139160156</v>
      </c>
      <c r="G221" s="99">
        <f t="shared" si="23"/>
        <v>4.5239189707042149</v>
      </c>
      <c r="H221" s="61">
        <f t="shared" si="20"/>
        <v>0.13371813340431371</v>
      </c>
      <c r="I221" s="99">
        <f t="shared" si="24"/>
        <v>0.17591136097325277</v>
      </c>
      <c r="L221" s="4">
        <f>'1.a.c'!X235</f>
        <v>4.9459264309738474E-2</v>
      </c>
      <c r="M221" s="99">
        <f t="shared" si="22"/>
        <v>4.945926430973846E-2</v>
      </c>
    </row>
    <row r="222" spans="1:13" x14ac:dyDescent="0.25">
      <c r="A222" s="78">
        <v>43647</v>
      </c>
      <c r="B222" s="69">
        <f>'1.a'!B225</f>
        <v>41.262378692626953</v>
      </c>
      <c r="C222" s="99">
        <f t="shared" si="18"/>
        <v>3.7199511572810655</v>
      </c>
      <c r="D222" s="99">
        <f t="shared" si="19"/>
        <v>2.0831686131267412E-2</v>
      </c>
      <c r="E222" s="99">
        <f t="shared" si="21"/>
        <v>-3.0812213561269767E-3</v>
      </c>
      <c r="F222" s="44">
        <f>'1.a'!F225</f>
        <v>88.942680358886719</v>
      </c>
      <c r="G222" s="99">
        <f t="shared" si="23"/>
        <v>4.4879921213373173</v>
      </c>
      <c r="H222" s="61">
        <f t="shared" si="20"/>
        <v>-3.5926849366897759E-2</v>
      </c>
      <c r="I222" s="99">
        <f t="shared" si="24"/>
        <v>-2.935317436489604E-2</v>
      </c>
      <c r="L222" s="4">
        <f>'1.a.c'!X236</f>
        <v>1.3092064661224891E-2</v>
      </c>
      <c r="M222" s="99">
        <f t="shared" si="22"/>
        <v>1.3092064661224923E-2</v>
      </c>
    </row>
    <row r="223" spans="1:13" x14ac:dyDescent="0.25">
      <c r="A223" s="78">
        <v>43678</v>
      </c>
      <c r="B223" s="69">
        <f>'1.a'!B226</f>
        <v>42.513240814208977</v>
      </c>
      <c r="C223" s="99">
        <f t="shared" si="18"/>
        <v>3.7498155759788161</v>
      </c>
      <c r="D223" s="99">
        <f t="shared" si="19"/>
        <v>2.986441869775025E-2</v>
      </c>
      <c r="E223" s="99">
        <f t="shared" si="21"/>
        <v>8.1438288825832345E-2</v>
      </c>
      <c r="F223" s="44">
        <f>'1.a'!F226</f>
        <v>87.80682373046875</v>
      </c>
      <c r="G223" s="99">
        <f t="shared" si="23"/>
        <v>4.4751392166469444</v>
      </c>
      <c r="H223" s="61">
        <f t="shared" si="20"/>
        <v>-1.2852904690372955E-2</v>
      </c>
      <c r="I223" s="99">
        <f t="shared" si="24"/>
        <v>8.4938379347043014E-2</v>
      </c>
      <c r="L223" s="4">
        <f>'1.a.c'!X237</f>
        <v>-1.8087040042423068E-3</v>
      </c>
      <c r="M223" s="99">
        <f t="shared" si="22"/>
        <v>-1.8087040042422675E-3</v>
      </c>
    </row>
    <row r="224" spans="1:13" x14ac:dyDescent="0.25">
      <c r="A224" s="78">
        <v>43709</v>
      </c>
      <c r="B224" s="69">
        <f>'1.a'!B227</f>
        <v>43.300884246826172</v>
      </c>
      <c r="C224" s="99">
        <f t="shared" si="18"/>
        <v>3.7681730562046916</v>
      </c>
      <c r="D224" s="99">
        <f t="shared" si="19"/>
        <v>1.8357480225875508E-2</v>
      </c>
      <c r="E224" s="99">
        <f t="shared" si="21"/>
        <v>6.9053585054893354E-2</v>
      </c>
      <c r="F224" s="44">
        <f>'1.a'!F227</f>
        <v>90.149940490722656</v>
      </c>
      <c r="G224" s="99">
        <f t="shared" si="23"/>
        <v>4.5014742895351061</v>
      </c>
      <c r="H224" s="61">
        <f t="shared" si="20"/>
        <v>2.6335072888161736E-2</v>
      </c>
      <c r="I224" s="99">
        <f t="shared" si="24"/>
        <v>-2.2444681169108974E-2</v>
      </c>
      <c r="L224" s="4">
        <f>'1.a.c'!X238</f>
        <v>4.06113122462049E-2</v>
      </c>
      <c r="M224" s="99">
        <f t="shared" si="22"/>
        <v>4.0611312246204845E-2</v>
      </c>
    </row>
    <row r="225" spans="1:13" x14ac:dyDescent="0.25">
      <c r="A225" s="78">
        <v>43739</v>
      </c>
      <c r="B225" s="69">
        <f>'1.a'!B228</f>
        <v>43.051139831542969</v>
      </c>
      <c r="C225" s="99">
        <f t="shared" si="18"/>
        <v>3.762388707446414</v>
      </c>
      <c r="D225" s="99">
        <f t="shared" si="19"/>
        <v>-5.7843487582776541E-3</v>
      </c>
      <c r="E225" s="99">
        <f t="shared" si="21"/>
        <v>4.2437550165348184E-2</v>
      </c>
      <c r="F225" s="44">
        <f>'1.a'!F228</f>
        <v>86.589614868164063</v>
      </c>
      <c r="G225" s="99">
        <f t="shared" si="23"/>
        <v>4.4611798876863826</v>
      </c>
      <c r="H225" s="61">
        <f t="shared" si="20"/>
        <v>-4.0294401848723328E-2</v>
      </c>
      <c r="I225" s="99">
        <f t="shared" si="24"/>
        <v>-2.6812233650934592E-2</v>
      </c>
      <c r="L225" s="4">
        <f>'1.a.c'!X239</f>
        <v>1.5329950983574417E-2</v>
      </c>
      <c r="M225" s="99">
        <f t="shared" si="22"/>
        <v>1.5329950983574481E-2</v>
      </c>
    </row>
    <row r="226" spans="1:13" x14ac:dyDescent="0.25">
      <c r="A226" s="78">
        <v>43770</v>
      </c>
      <c r="B226" s="69">
        <f>'1.a'!B229</f>
        <v>42.606063842773438</v>
      </c>
      <c r="C226" s="99">
        <f t="shared" si="18"/>
        <v>3.7519965868724938</v>
      </c>
      <c r="D226" s="99">
        <f t="shared" si="19"/>
        <v>-1.039212057392022E-2</v>
      </c>
      <c r="E226" s="99">
        <f t="shared" si="21"/>
        <v>2.181010893677564E-3</v>
      </c>
      <c r="F226" s="44">
        <f>'1.a'!F229</f>
        <v>89.695220947265625</v>
      </c>
      <c r="G226" s="99">
        <f t="shared" si="23"/>
        <v>4.4964174894655473</v>
      </c>
      <c r="H226" s="61">
        <f t="shared" si="20"/>
        <v>3.5237601779165136E-2</v>
      </c>
      <c r="I226" s="99">
        <f t="shared" si="24"/>
        <v>2.1278272818603547E-2</v>
      </c>
      <c r="L226" s="4">
        <f>'1.a.c'!X240</f>
        <v>1.3712362949054842E-2</v>
      </c>
      <c r="M226" s="99">
        <f t="shared" si="22"/>
        <v>1.3712362949054757E-2</v>
      </c>
    </row>
    <row r="227" spans="1:13" x14ac:dyDescent="0.25">
      <c r="A227" s="78">
        <v>43800</v>
      </c>
      <c r="B227" s="69">
        <f>'1.a'!B230</f>
        <v>43.397396087646477</v>
      </c>
      <c r="C227" s="99">
        <f t="shared" si="18"/>
        <v>3.7703994413259125</v>
      </c>
      <c r="D227" s="99">
        <f t="shared" si="19"/>
        <v>1.8402854453418761E-2</v>
      </c>
      <c r="E227" s="99">
        <f t="shared" si="21"/>
        <v>2.2263851212207825E-3</v>
      </c>
      <c r="F227" s="44">
        <f>'1.a'!F230</f>
        <v>93.19024658203125</v>
      </c>
      <c r="G227" s="99">
        <f t="shared" si="23"/>
        <v>4.5346430658079191</v>
      </c>
      <c r="H227" s="61">
        <f t="shared" si="20"/>
        <v>3.8225576342372107E-2</v>
      </c>
      <c r="I227" s="99">
        <f t="shared" si="24"/>
        <v>3.3168776272813852E-2</v>
      </c>
      <c r="L227" s="4">
        <f>'1.a.c'!X241</f>
        <v>2.0941249915917143E-2</v>
      </c>
      <c r="M227" s="99">
        <f t="shared" si="22"/>
        <v>2.0941249915917171E-2</v>
      </c>
    </row>
    <row r="228" spans="1:13" x14ac:dyDescent="0.25">
      <c r="A228" s="78">
        <v>43831</v>
      </c>
      <c r="B228" s="69">
        <f>'1.a'!B231</f>
        <v>41.679634094238281</v>
      </c>
      <c r="C228" s="99">
        <f t="shared" si="18"/>
        <v>3.7300126184775526</v>
      </c>
      <c r="D228" s="99">
        <f t="shared" si="19"/>
        <v>-4.0386822848359913E-2</v>
      </c>
      <c r="E228" s="99">
        <f t="shared" si="21"/>
        <v>-3.2376088968861343E-2</v>
      </c>
      <c r="F228" s="44">
        <f>'1.a'!F231</f>
        <v>89.631446838378906</v>
      </c>
      <c r="G228" s="99">
        <f t="shared" si="23"/>
        <v>4.4957062275839457</v>
      </c>
      <c r="H228" s="61">
        <f t="shared" si="20"/>
        <v>-3.8936838223973889E-2</v>
      </c>
      <c r="I228" s="99">
        <f t="shared" si="24"/>
        <v>3.4526339897563312E-2</v>
      </c>
      <c r="L228" s="4">
        <f>'1.a.c'!X242</f>
        <v>-2.7538249736440937E-2</v>
      </c>
      <c r="M228" s="99">
        <f t="shared" si="22"/>
        <v>-2.7538249736440923E-2</v>
      </c>
    </row>
    <row r="229" spans="1:13" x14ac:dyDescent="0.25">
      <c r="A229" s="78">
        <v>43862</v>
      </c>
      <c r="B229" s="69">
        <f>'1.a'!B232</f>
        <v>39.200435638427727</v>
      </c>
      <c r="C229" s="99">
        <f t="shared" si="18"/>
        <v>3.6686878599598627</v>
      </c>
      <c r="D229" s="99">
        <f t="shared" si="19"/>
        <v>-6.1324758517689974E-2</v>
      </c>
      <c r="E229" s="99">
        <f t="shared" si="21"/>
        <v>-8.3308726912631151E-2</v>
      </c>
      <c r="F229" s="44">
        <f>'1.a'!F232</f>
        <v>80.578849792480469</v>
      </c>
      <c r="G229" s="99">
        <f t="shared" si="23"/>
        <v>4.3892362055546048</v>
      </c>
      <c r="H229" s="61">
        <f t="shared" si="20"/>
        <v>-0.10647002202934094</v>
      </c>
      <c r="I229" s="99">
        <f t="shared" si="24"/>
        <v>-0.10718128391094267</v>
      </c>
      <c r="L229" s="4">
        <f>'1.a.c'!X243</f>
        <v>-9.1727680506623346E-2</v>
      </c>
      <c r="M229" s="99">
        <f t="shared" si="22"/>
        <v>-9.1727680506623388E-2</v>
      </c>
    </row>
    <row r="230" spans="1:13" x14ac:dyDescent="0.25">
      <c r="A230" s="78">
        <v>43891</v>
      </c>
      <c r="B230" s="69">
        <f>'1.a'!B233</f>
        <v>33.334430694580078</v>
      </c>
      <c r="C230" s="99">
        <f t="shared" si="18"/>
        <v>3.5065908176155052</v>
      </c>
      <c r="D230" s="99">
        <f t="shared" si="19"/>
        <v>-0.16209704234435746</v>
      </c>
      <c r="E230" s="99">
        <f t="shared" si="21"/>
        <v>-0.26380862371040725</v>
      </c>
      <c r="F230" s="44">
        <f>'1.a'!F233</f>
        <v>61.541915893554688</v>
      </c>
      <c r="G230" s="99">
        <f t="shared" si="23"/>
        <v>4.1197185019012412</v>
      </c>
      <c r="H230" s="61">
        <f t="shared" si="20"/>
        <v>-0.26951770365336353</v>
      </c>
      <c r="I230" s="99">
        <f t="shared" si="24"/>
        <v>-0.41492456390667831</v>
      </c>
      <c r="L230" s="4">
        <f>'1.a.c'!X244</f>
        <v>-0.20744327534016319</v>
      </c>
      <c r="M230" s="99">
        <f t="shared" si="22"/>
        <v>-0.20744327534016316</v>
      </c>
    </row>
    <row r="231" spans="1:13" x14ac:dyDescent="0.25">
      <c r="A231" s="78">
        <v>43922</v>
      </c>
      <c r="B231" s="69">
        <f>'1.a'!B234</f>
        <v>36.723587036132813</v>
      </c>
      <c r="C231" s="99">
        <f t="shared" si="18"/>
        <v>3.6034192471505007</v>
      </c>
      <c r="D231" s="99">
        <f t="shared" si="19"/>
        <v>9.6828429534995708E-2</v>
      </c>
      <c r="E231" s="99">
        <f t="shared" si="21"/>
        <v>-0.12659337132705173</v>
      </c>
      <c r="F231" s="44">
        <f>'1.a'!F234</f>
        <v>71.782615661621094</v>
      </c>
      <c r="G231" s="99">
        <f t="shared" si="23"/>
        <v>4.2736423250335447</v>
      </c>
      <c r="H231" s="61">
        <f t="shared" si="20"/>
        <v>0.15392382313230377</v>
      </c>
      <c r="I231" s="99">
        <f t="shared" si="24"/>
        <v>-0.22206390255040076</v>
      </c>
      <c r="L231" s="4">
        <f>'1.a.c'!X245</f>
        <v>0.11238114796394728</v>
      </c>
      <c r="M231" s="99">
        <f t="shared" si="22"/>
        <v>0.11238114796394738</v>
      </c>
    </row>
    <row r="232" spans="1:13" x14ac:dyDescent="0.25">
      <c r="A232" s="78">
        <v>43952</v>
      </c>
      <c r="B232" s="69">
        <f>'1.a'!B235</f>
        <v>38.646129608154297</v>
      </c>
      <c r="C232" s="99">
        <f t="shared" si="18"/>
        <v>3.6544466305147192</v>
      </c>
      <c r="D232" s="99">
        <f t="shared" si="19"/>
        <v>5.1027383364218616E-2</v>
      </c>
      <c r="E232" s="99">
        <f t="shared" si="21"/>
        <v>-1.4241229445143196E-2</v>
      </c>
      <c r="F232" s="44">
        <f>'1.a'!F235</f>
        <v>79.394737243652344</v>
      </c>
      <c r="G232" s="99">
        <f t="shared" si="23"/>
        <v>4.3744320844902784</v>
      </c>
      <c r="H232" s="61">
        <f t="shared" si="20"/>
        <v>0.10078975945673367</v>
      </c>
      <c r="I232" s="99">
        <f t="shared" si="24"/>
        <v>-1.4804121064326176E-2</v>
      </c>
      <c r="L232" s="4">
        <f>'1.a.c'!X246</f>
        <v>4.1314983974072156E-2</v>
      </c>
      <c r="M232" s="99">
        <f t="shared" si="22"/>
        <v>4.1314983974072073E-2</v>
      </c>
    </row>
    <row r="233" spans="1:13" x14ac:dyDescent="0.25">
      <c r="A233" s="78">
        <v>43983</v>
      </c>
      <c r="B233" s="69">
        <f>'1.a'!B236</f>
        <v>38.041069030761719</v>
      </c>
      <c r="C233" s="99">
        <f t="shared" si="18"/>
        <v>3.6386663400888777</v>
      </c>
      <c r="D233" s="99">
        <f t="shared" si="19"/>
        <v>-1.5780290425841711E-2</v>
      </c>
      <c r="E233" s="99">
        <f t="shared" si="21"/>
        <v>0.13207552247337268</v>
      </c>
      <c r="F233" s="44">
        <f>'1.a'!F236</f>
        <v>80.179100036621094</v>
      </c>
      <c r="G233" s="99">
        <f t="shared" si="23"/>
        <v>4.3842628828637791</v>
      </c>
      <c r="H233" s="61">
        <f t="shared" si="20"/>
        <v>9.8307983735003261E-3</v>
      </c>
      <c r="I233" s="99">
        <f t="shared" si="24"/>
        <v>0.26454438096253774</v>
      </c>
      <c r="L233" s="4">
        <f>'1.a.c'!X247</f>
        <v>-1.5079399272880928E-2</v>
      </c>
      <c r="M233" s="99">
        <f t="shared" si="22"/>
        <v>-1.5079399272880933E-2</v>
      </c>
    </row>
    <row r="234" spans="1:13" x14ac:dyDescent="0.25">
      <c r="A234" s="78">
        <v>44013</v>
      </c>
      <c r="B234" s="69">
        <f>'1.a'!B237</f>
        <v>42.017227172851563</v>
      </c>
      <c r="C234" s="99">
        <f t="shared" si="18"/>
        <v>3.7380797049685084</v>
      </c>
      <c r="D234" s="99">
        <f t="shared" si="19"/>
        <v>9.9413364879630706E-2</v>
      </c>
      <c r="E234" s="99">
        <f t="shared" si="21"/>
        <v>0.13466045781800765</v>
      </c>
      <c r="F234" s="44">
        <f>'1.a'!F237</f>
        <v>87.572677612304688</v>
      </c>
      <c r="G234" s="99">
        <f t="shared" si="23"/>
        <v>4.4724690498886961</v>
      </c>
      <c r="H234" s="61">
        <f t="shared" si="20"/>
        <v>8.8206167024917334E-2</v>
      </c>
      <c r="I234" s="99">
        <f t="shared" si="24"/>
        <v>0.19882672485515129</v>
      </c>
      <c r="L234" s="4">
        <f>'1.a.c'!X248</f>
        <v>4.0764900636339217E-2</v>
      </c>
      <c r="M234" s="99">
        <f t="shared" si="22"/>
        <v>4.0764900636339307E-2</v>
      </c>
    </row>
    <row r="235" spans="1:13" x14ac:dyDescent="0.25">
      <c r="A235" s="78">
        <v>44044</v>
      </c>
      <c r="B235" s="69">
        <f>'1.a'!B238</f>
        <v>43.990470886230469</v>
      </c>
      <c r="C235" s="99">
        <f t="shared" si="18"/>
        <v>3.7839730396959368</v>
      </c>
      <c r="D235" s="99">
        <f t="shared" si="19"/>
        <v>4.5893334727428202E-2</v>
      </c>
      <c r="E235" s="99">
        <f t="shared" si="21"/>
        <v>0.12952640918121733</v>
      </c>
      <c r="F235" s="44">
        <f>'1.a'!F238</f>
        <v>94.976097106933594</v>
      </c>
      <c r="G235" s="99">
        <f t="shared" si="23"/>
        <v>4.5536252505408861</v>
      </c>
      <c r="H235" s="61">
        <f t="shared" si="20"/>
        <v>8.1156200652189869E-2</v>
      </c>
      <c r="I235" s="99">
        <f t="shared" si="24"/>
        <v>0.17919316605060745</v>
      </c>
      <c r="L235" s="4">
        <f>'1.a.c'!X249</f>
        <v>6.5098717437859541E-2</v>
      </c>
      <c r="M235" s="99">
        <f t="shared" si="22"/>
        <v>6.5098717437859444E-2</v>
      </c>
    </row>
    <row r="236" spans="1:13" x14ac:dyDescent="0.25">
      <c r="A236" s="78">
        <v>44075</v>
      </c>
      <c r="B236" s="69">
        <f>'1.a'!B239</f>
        <v>45.413948059082031</v>
      </c>
      <c r="C236" s="99">
        <f t="shared" si="18"/>
        <v>3.8158192838340375</v>
      </c>
      <c r="D236" s="99">
        <f t="shared" si="19"/>
        <v>3.1846244138100825E-2</v>
      </c>
      <c r="E236" s="99">
        <f t="shared" si="21"/>
        <v>0.17715294374515966</v>
      </c>
      <c r="F236" s="44">
        <f>'1.a'!F239</f>
        <v>96.589263916015625</v>
      </c>
      <c r="G236" s="99">
        <f t="shared" si="23"/>
        <v>4.5704675954562513</v>
      </c>
      <c r="H236" s="61">
        <f t="shared" si="20"/>
        <v>1.6842344915365355E-2</v>
      </c>
      <c r="I236" s="99">
        <f t="shared" si="24"/>
        <v>0.18620471259247245</v>
      </c>
      <c r="L236" s="4">
        <f>'1.a.c'!X250</f>
        <v>1.5822963561118485E-3</v>
      </c>
      <c r="M236" s="99">
        <f t="shared" si="22"/>
        <v>1.5822963561118453E-3</v>
      </c>
    </row>
    <row r="237" spans="1:13" x14ac:dyDescent="0.25">
      <c r="A237" s="78">
        <v>44105</v>
      </c>
      <c r="B237" s="69">
        <f>'1.a'!B240</f>
        <v>41.467472076416023</v>
      </c>
      <c r="C237" s="99">
        <f t="shared" si="18"/>
        <v>3.724909314513039</v>
      </c>
      <c r="D237" s="99">
        <f t="shared" si="19"/>
        <v>-9.0909969320998193E-2</v>
      </c>
      <c r="E237" s="99">
        <f t="shared" si="21"/>
        <v>-1.3170390455469234E-2</v>
      </c>
      <c r="F237" s="44">
        <f>'1.a'!F240</f>
        <v>95.739387512207031</v>
      </c>
      <c r="G237" s="99">
        <f t="shared" si="23"/>
        <v>4.561629786536411</v>
      </c>
      <c r="H237" s="61">
        <f t="shared" si="20"/>
        <v>-8.8378089198405327E-3</v>
      </c>
      <c r="I237" s="99">
        <f t="shared" si="24"/>
        <v>8.9160736647714664E-2</v>
      </c>
      <c r="L237" s="4">
        <f>'1.a.c'!X251</f>
        <v>-6.4845775797932229E-2</v>
      </c>
      <c r="M237" s="99">
        <f t="shared" si="22"/>
        <v>-6.484577579793227E-2</v>
      </c>
    </row>
    <row r="238" spans="1:13" x14ac:dyDescent="0.25">
      <c r="A238" s="78">
        <v>44136</v>
      </c>
      <c r="B238" s="69">
        <f>'1.a'!B241</f>
        <v>49.570037841796882</v>
      </c>
      <c r="C238" s="99">
        <f t="shared" si="18"/>
        <v>3.903386575433379</v>
      </c>
      <c r="D238" s="99">
        <f t="shared" si="19"/>
        <v>0.1784772609203398</v>
      </c>
      <c r="E238" s="99">
        <f t="shared" si="21"/>
        <v>0.11941353573744223</v>
      </c>
      <c r="F238" s="44">
        <f>'1.a'!F241</f>
        <v>112.6281814575195</v>
      </c>
      <c r="G238" s="99">
        <f t="shared" si="23"/>
        <v>4.7240919637649954</v>
      </c>
      <c r="H238" s="61">
        <f t="shared" si="20"/>
        <v>0.16246217722858461</v>
      </c>
      <c r="I238" s="99">
        <f t="shared" si="24"/>
        <v>0.17046671322410931</v>
      </c>
      <c r="L238" s="4">
        <f>'1.a.c'!X252</f>
        <v>0.22215032598335321</v>
      </c>
      <c r="M238" s="99">
        <f t="shared" si="22"/>
        <v>0.22215032598335327</v>
      </c>
    </row>
    <row r="239" spans="1:13" x14ac:dyDescent="0.25">
      <c r="A239" s="78">
        <v>44166</v>
      </c>
      <c r="B239" s="69">
        <f>'1.a'!B242</f>
        <v>51.701236724853523</v>
      </c>
      <c r="C239" s="99">
        <f t="shared" si="18"/>
        <v>3.9454817024053273</v>
      </c>
      <c r="D239" s="99">
        <f t="shared" si="19"/>
        <v>4.2095126971948449E-2</v>
      </c>
      <c r="E239" s="99">
        <f t="shared" si="21"/>
        <v>0.12966241857128985</v>
      </c>
      <c r="F239" s="44">
        <f>'1.a'!F242</f>
        <v>120.16748046875</v>
      </c>
      <c r="G239" s="99">
        <f t="shared" si="23"/>
        <v>4.7888864403120479</v>
      </c>
      <c r="H239" s="61">
        <f t="shared" si="20"/>
        <v>6.4794476547052823E-2</v>
      </c>
      <c r="I239" s="99">
        <f t="shared" si="24"/>
        <v>0.21841884485579696</v>
      </c>
      <c r="L239" s="4">
        <f>'1.a.c'!X253</f>
        <v>3.6352505886824212E-2</v>
      </c>
      <c r="M239" s="99">
        <f t="shared" si="22"/>
        <v>3.6352505886824149E-2</v>
      </c>
    </row>
    <row r="240" spans="1:13" x14ac:dyDescent="0.25">
      <c r="A240" s="78">
        <v>44197</v>
      </c>
      <c r="B240" s="69">
        <f>'1.a'!B243</f>
        <v>48.908969879150391</v>
      </c>
      <c r="C240" s="99">
        <f t="shared" si="18"/>
        <v>3.8899608127704903</v>
      </c>
      <c r="D240" s="99">
        <f t="shared" si="19"/>
        <v>-5.5520889634837235E-2</v>
      </c>
      <c r="E240" s="99">
        <f t="shared" si="21"/>
        <v>0.16505149825745091</v>
      </c>
      <c r="F240" s="44">
        <f>'1.a'!F243</f>
        <v>119.5024719238281</v>
      </c>
      <c r="G240" s="99">
        <f t="shared" si="23"/>
        <v>4.7833370567126687</v>
      </c>
      <c r="H240" s="61">
        <f t="shared" si="20"/>
        <v>-5.5493835993792786E-3</v>
      </c>
      <c r="I240" s="99">
        <f t="shared" si="24"/>
        <v>0.22170727017625827</v>
      </c>
      <c r="L240" s="4">
        <f>'1.a.c'!X254</f>
        <v>-4.8170094832470318E-2</v>
      </c>
      <c r="M240" s="99">
        <f t="shared" si="22"/>
        <v>-4.8170094832470367E-2</v>
      </c>
    </row>
    <row r="241" spans="1:13" x14ac:dyDescent="0.25">
      <c r="A241" s="78">
        <v>44228</v>
      </c>
      <c r="B241" s="69">
        <f>'1.a'!B244</f>
        <v>52.254913330078118</v>
      </c>
      <c r="C241" s="99">
        <f t="shared" si="18"/>
        <v>3.956133921449323</v>
      </c>
      <c r="D241" s="99">
        <f t="shared" si="19"/>
        <v>6.6173108678832956E-2</v>
      </c>
      <c r="E241" s="99">
        <f t="shared" si="21"/>
        <v>5.2747346015944011E-2</v>
      </c>
      <c r="F241" s="44">
        <f>'1.a'!F244</f>
        <v>129.06068420410159</v>
      </c>
      <c r="G241" s="99">
        <f t="shared" si="23"/>
        <v>4.8602827139356188</v>
      </c>
      <c r="H241" s="61">
        <f t="shared" si="20"/>
        <v>7.694565722294934E-2</v>
      </c>
      <c r="I241" s="99">
        <f t="shared" si="24"/>
        <v>0.1361907501706231</v>
      </c>
      <c r="L241" s="4">
        <f>'1.a.c'!X255</f>
        <v>7.3676092312965083E-2</v>
      </c>
      <c r="M241" s="99">
        <f t="shared" si="22"/>
        <v>7.3676092312965125E-2</v>
      </c>
    </row>
    <row r="242" spans="1:13" x14ac:dyDescent="0.25">
      <c r="A242" s="78">
        <v>44256</v>
      </c>
      <c r="B242" s="69">
        <f>'1.a'!B245</f>
        <v>53.632652282714837</v>
      </c>
      <c r="C242" s="99">
        <f t="shared" si="18"/>
        <v>3.9821580669782835</v>
      </c>
      <c r="D242" s="99">
        <f t="shared" si="19"/>
        <v>2.6024145528960447E-2</v>
      </c>
      <c r="E242" s="99">
        <f t="shared" si="21"/>
        <v>3.6676364572956054E-2</v>
      </c>
      <c r="F242" s="44">
        <f>'1.a'!F245</f>
        <v>128.62351989746091</v>
      </c>
      <c r="G242" s="99">
        <f t="shared" si="23"/>
        <v>4.8568896869740001</v>
      </c>
      <c r="H242" s="61">
        <f t="shared" si="20"/>
        <v>-3.3930269616185608E-3</v>
      </c>
      <c r="I242" s="99">
        <f t="shared" si="24"/>
        <v>6.80032466619514E-2</v>
      </c>
      <c r="L242" s="4">
        <f>'1.a.c'!X256</f>
        <v>4.0073945458039016E-2</v>
      </c>
      <c r="M242" s="99">
        <f t="shared" si="22"/>
        <v>4.0073945458038995E-2</v>
      </c>
    </row>
    <row r="243" spans="1:13" x14ac:dyDescent="0.25">
      <c r="A243" s="78">
        <v>44287</v>
      </c>
      <c r="B243" s="69">
        <f>'1.a'!B246</f>
        <v>55.654655456542969</v>
      </c>
      <c r="C243" s="99">
        <f t="shared" si="18"/>
        <v>4.0191657302251542</v>
      </c>
      <c r="D243" s="99">
        <f t="shared" si="19"/>
        <v>3.7007663246871124E-2</v>
      </c>
      <c r="E243" s="99">
        <f t="shared" si="21"/>
        <v>0.12920491745466439</v>
      </c>
      <c r="F243" s="44">
        <f>'1.a'!F246</f>
        <v>133.96333312988281</v>
      </c>
      <c r="G243" s="99">
        <f t="shared" si="23"/>
        <v>4.8975661291473891</v>
      </c>
      <c r="H243" s="61">
        <f t="shared" si="20"/>
        <v>4.0676442173389692E-2</v>
      </c>
      <c r="I243" s="99">
        <f t="shared" si="24"/>
        <v>0.11422907243472034</v>
      </c>
      <c r="L243" s="4">
        <f>'1.a.c'!X257</f>
        <v>4.4020726890989487E-2</v>
      </c>
      <c r="M243" s="99">
        <f t="shared" si="22"/>
        <v>4.402072689098957E-2</v>
      </c>
    </row>
    <row r="244" spans="1:13" x14ac:dyDescent="0.25">
      <c r="A244" s="78">
        <v>44317</v>
      </c>
      <c r="B244" s="69">
        <f>'1.a'!B247</f>
        <v>57.094619750976563</v>
      </c>
      <c r="C244" s="99">
        <f>LN(B244)</f>
        <v>4.044709887195828</v>
      </c>
      <c r="D244" s="99">
        <f>+LN(B244/B243)</f>
        <v>2.5544156970673089E-2</v>
      </c>
      <c r="E244" s="99">
        <f>LN(B244/B241)</f>
        <v>8.8575965746504629E-2</v>
      </c>
      <c r="F244" s="44">
        <f>'1.a'!F247</f>
        <v>135.16876220703119</v>
      </c>
      <c r="G244" s="99">
        <f t="shared" si="23"/>
        <v>4.9065240881484238</v>
      </c>
      <c r="H244" s="61">
        <f>+LN(F244/F243)</f>
        <v>8.9579590010342384E-3</v>
      </c>
      <c r="I244" s="99">
        <f>LN(F244/F241)</f>
        <v>4.6241374212805317E-2</v>
      </c>
      <c r="L244" s="4">
        <f>'1.a.c'!X258</f>
        <v>3.830800697032901E-2</v>
      </c>
      <c r="M244" s="99">
        <f>+PRODUCT(1+L242:L244)-1</f>
        <v>3.8308006970328989E-2</v>
      </c>
    </row>
    <row r="245" spans="1:13" x14ac:dyDescent="0.25">
      <c r="B245" s="69"/>
      <c r="C245" s="99"/>
      <c r="D245" s="99"/>
      <c r="F245" s="44"/>
      <c r="G245" s="99"/>
      <c r="L245" s="4"/>
    </row>
    <row r="246" spans="1:13" x14ac:dyDescent="0.25">
      <c r="C246" s="99"/>
      <c r="L246" s="4"/>
    </row>
    <row r="247" spans="1:13" x14ac:dyDescent="0.25">
      <c r="L247" s="4"/>
    </row>
  </sheetData>
  <mergeCells count="1">
    <mergeCell ref="A2:G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1" sqref="B1:E1"/>
    </sheetView>
  </sheetViews>
  <sheetFormatPr baseColWidth="10" defaultRowHeight="15" x14ac:dyDescent="0.25"/>
  <cols>
    <col min="1" max="1" width="13" bestFit="1" customWidth="1"/>
    <col min="2" max="4" width="12" bestFit="1" customWidth="1"/>
    <col min="5" max="5" width="11.85546875" bestFit="1" customWidth="1"/>
    <col min="8" max="8" width="12" bestFit="1" customWidth="1"/>
  </cols>
  <sheetData>
    <row r="1" spans="1:12" x14ac:dyDescent="0.25">
      <c r="A1" s="24" t="s">
        <v>27</v>
      </c>
      <c r="B1" s="79" t="s">
        <v>116</v>
      </c>
      <c r="C1" s="79" t="s">
        <v>117</v>
      </c>
      <c r="D1" s="79" t="s">
        <v>119</v>
      </c>
      <c r="E1" s="79" t="s">
        <v>120</v>
      </c>
      <c r="G1" s="24" t="s">
        <v>96</v>
      </c>
      <c r="H1" s="79" t="s">
        <v>116</v>
      </c>
      <c r="I1" s="79" t="s">
        <v>117</v>
      </c>
      <c r="J1" s="79" t="s">
        <v>119</v>
      </c>
      <c r="K1" s="79" t="s">
        <v>120</v>
      </c>
      <c r="L1" s="95"/>
    </row>
    <row r="2" spans="1:12" x14ac:dyDescent="0.25">
      <c r="A2" s="79" t="s">
        <v>116</v>
      </c>
      <c r="B2">
        <f>+_xlfn.COVARIANCE.S('1.a.c'!$S$19:$S$258,'1.a.c'!S19:S258)</f>
        <v>9.2210370431414224E-4</v>
      </c>
      <c r="C2" s="99">
        <f>+_xlfn.COVARIANCE.S('1.a.c'!$S$19:$S$258,'1.a.c'!T19:T258)</f>
        <v>1.5037895821101574E-4</v>
      </c>
      <c r="D2" s="99">
        <f>+_xlfn.COVARIANCE.S('1.a.c'!$S$19:$S$258,'1.a.c'!V19:V258)</f>
        <v>3.2342469020093747E-4</v>
      </c>
      <c r="E2" s="99">
        <f>+_xlfn.COVARIANCE.S('1.a.c'!$S$19:$S$258,'1.a.c'!W19:W258)</f>
        <v>6.8612416209246226E-5</v>
      </c>
      <c r="F2" s="68"/>
      <c r="G2" s="79" t="s">
        <v>116</v>
      </c>
      <c r="H2">
        <f>B2/SQRT(B2*B2)</f>
        <v>1</v>
      </c>
      <c r="I2">
        <f>C2/SQRT(B2*C3)</f>
        <v>0.50675057305653071</v>
      </c>
      <c r="J2" s="68">
        <f>D2/SQRT(B2*D4)</f>
        <v>0.45743413371107794</v>
      </c>
      <c r="K2" s="68">
        <f>E2/SQRT(B2*E5)</f>
        <v>0.46310089129506038</v>
      </c>
      <c r="L2" s="92"/>
    </row>
    <row r="3" spans="1:12" x14ac:dyDescent="0.25">
      <c r="A3" s="79" t="s">
        <v>117</v>
      </c>
      <c r="B3" s="30">
        <f>+_xlfn.COVARIANCE.S('1.a.c'!$S$19:$S$258,'1.a.c'!T19:T258)</f>
        <v>1.5037895821101574E-4</v>
      </c>
      <c r="C3" s="30">
        <f>+_xlfn.COVARIANCE.S('1.a.c'!T19:T258,'1.a.c'!T19:T258)</f>
        <v>9.5500551586495992E-5</v>
      </c>
      <c r="D3" s="30">
        <f>+_xlfn.COVARIANCE.S('1.a.c'!T19:T258,'1.a.c'!V19:V258)</f>
        <v>1.5908914322560719E-4</v>
      </c>
      <c r="E3" s="30">
        <f>+_xlfn.COVARIANCE.S('1.a.c'!$T$19:$T$258,'1.a.c'!W19:W258)</f>
        <v>3.1622579703432633E-5</v>
      </c>
      <c r="F3" s="30"/>
      <c r="G3" s="79" t="s">
        <v>117</v>
      </c>
      <c r="I3">
        <f>C3/SQRT(C3*C3)</f>
        <v>1</v>
      </c>
      <c r="J3" s="68">
        <f>D3/SQRT(B3*D4)</f>
        <v>0.55717585487614896</v>
      </c>
      <c r="K3" s="68">
        <f>E3/SQRT(C3*E5)</f>
        <v>0.66321927977670758</v>
      </c>
      <c r="L3" s="92"/>
    </row>
    <row r="4" spans="1:12" x14ac:dyDescent="0.25">
      <c r="A4" s="79" t="s">
        <v>119</v>
      </c>
      <c r="B4">
        <f>+_xlfn.COVARIANCE.S('1.a.c'!$S$19:$S$258,'1.a.c'!V19:V258)</f>
        <v>3.2342469020093747E-4</v>
      </c>
      <c r="C4" s="68">
        <f>+_xlfn.COVARIANCE.S('1.a.c'!T19:T258,'1.a.c'!V19:V258)</f>
        <v>1.5908914322560719E-4</v>
      </c>
      <c r="D4" s="68">
        <f>+_xlfn.COVARIANCE.S('1.a.c'!V19:V258,'1.a.c'!V19:V258)</f>
        <v>5.4213748649662081E-4</v>
      </c>
      <c r="E4" s="68">
        <f>+_xlfn.COVARIANCE.S('1.a.c'!$W19:W258,'1.a.c'!V19:V258)</f>
        <v>7.2201055301374803E-5</v>
      </c>
      <c r="F4" s="68"/>
      <c r="G4" s="79" t="s">
        <v>119</v>
      </c>
      <c r="H4" s="68"/>
      <c r="J4">
        <f>D4/SQRT(D4*D4)</f>
        <v>1</v>
      </c>
      <c r="K4" s="68">
        <f>E4/SQRT(D4*E5)</f>
        <v>0.63555276596308241</v>
      </c>
      <c r="L4" s="92"/>
    </row>
    <row r="5" spans="1:12" x14ac:dyDescent="0.25">
      <c r="A5" s="79" t="s">
        <v>120</v>
      </c>
      <c r="B5">
        <f>+_xlfn.COVARIANCE.S('1.a.c'!$S$19:$S$258,'1.a.c'!W19:W258)</f>
        <v>6.8612416209246226E-5</v>
      </c>
      <c r="C5" s="68">
        <f>+_xlfn.COVARIANCE.S('1.a.c'!T19:T258,'1.a.c'!W19:W258)</f>
        <v>3.1622579703432633E-5</v>
      </c>
      <c r="D5" s="68">
        <f>+_xlfn.COVARIANCE.S('1.a.c'!W19:W258,'1.a.c'!V19:V258)</f>
        <v>7.2201055301374803E-5</v>
      </c>
      <c r="E5" s="68">
        <f>+_xlfn.COVARIANCE.S('1.a.c'!W19:W258,'1.a.c'!W19:W258)</f>
        <v>2.3805342071110529E-5</v>
      </c>
      <c r="F5" s="68"/>
      <c r="G5" s="79" t="s">
        <v>120</v>
      </c>
      <c r="H5" s="68"/>
      <c r="K5">
        <f>E5/SQRT(E5*E5)</f>
        <v>1</v>
      </c>
      <c r="L5" s="92"/>
    </row>
    <row r="6" spans="1:12" x14ac:dyDescent="0.25">
      <c r="A6" s="99"/>
      <c r="C6" s="68"/>
      <c r="D6" s="68"/>
      <c r="E6" s="68"/>
      <c r="F6" s="68"/>
      <c r="G6" s="95"/>
      <c r="H6" s="68"/>
      <c r="L6" s="92"/>
    </row>
    <row r="7" spans="1:12" x14ac:dyDescent="0.25">
      <c r="H7" s="68"/>
    </row>
    <row r="8" spans="1:12" x14ac:dyDescent="0.25">
      <c r="A8" s="24" t="s">
        <v>28</v>
      </c>
      <c r="B8" s="79" t="s">
        <v>116</v>
      </c>
      <c r="C8" s="79" t="s">
        <v>117</v>
      </c>
      <c r="D8" s="79" t="s">
        <v>119</v>
      </c>
      <c r="E8" s="79" t="s">
        <v>120</v>
      </c>
      <c r="F8" s="95"/>
      <c r="H8" s="5" t="s">
        <v>97</v>
      </c>
      <c r="I8">
        <f>MIN(H2:L6)</f>
        <v>0.45743413371107794</v>
      </c>
      <c r="J8" s="5" t="s">
        <v>134</v>
      </c>
    </row>
    <row r="9" spans="1:12" x14ac:dyDescent="0.25">
      <c r="A9" s="79" t="s">
        <v>116</v>
      </c>
      <c r="B9">
        <f t="array" ref="B9:E12">MINVERSE(B2:E5)</f>
        <v>1537.3424543615652</v>
      </c>
      <c r="C9">
        <v>-1370.9425975395161</v>
      </c>
      <c r="D9">
        <v>-280.60829808894601</v>
      </c>
      <c r="E9">
        <v>-1758.7574840077768</v>
      </c>
      <c r="H9" s="5" t="s">
        <v>98</v>
      </c>
      <c r="I9">
        <f>K3</f>
        <v>0.66321927977670758</v>
      </c>
      <c r="J9" s="56" t="s">
        <v>135</v>
      </c>
    </row>
    <row r="10" spans="1:12" x14ac:dyDescent="0.25">
      <c r="A10" s="79" t="s">
        <v>117</v>
      </c>
      <c r="B10">
        <v>-1370.9425975395166</v>
      </c>
      <c r="C10">
        <v>25528.691555752415</v>
      </c>
      <c r="D10">
        <v>-4501.7727936278952</v>
      </c>
      <c r="E10">
        <v>-16306.703418007241</v>
      </c>
    </row>
    <row r="11" spans="1:12" x14ac:dyDescent="0.25">
      <c r="A11" s="79" t="s">
        <v>119</v>
      </c>
      <c r="B11">
        <v>-280.60829808894579</v>
      </c>
      <c r="C11">
        <v>-4501.7727936278998</v>
      </c>
      <c r="D11">
        <v>4074.773651903829</v>
      </c>
      <c r="E11">
        <v>-5569.8454183993181</v>
      </c>
    </row>
    <row r="12" spans="1:12" x14ac:dyDescent="0.25">
      <c r="A12" s="79" t="s">
        <v>120</v>
      </c>
      <c r="B12">
        <v>-1758.7574840077775</v>
      </c>
      <c r="C12">
        <v>-16306.703418007231</v>
      </c>
      <c r="D12">
        <v>-5569.8454183993208</v>
      </c>
      <c r="E12">
        <v>85631.256212354099</v>
      </c>
    </row>
    <row r="13" spans="1:12" x14ac:dyDescent="0.25">
      <c r="A13" s="95"/>
    </row>
    <row r="15" spans="1:12" x14ac:dyDescent="0.25">
      <c r="D15" s="105"/>
    </row>
    <row r="16" spans="1:12" x14ac:dyDescent="0.25">
      <c r="D16" s="105"/>
    </row>
    <row r="17" spans="4:4" x14ac:dyDescent="0.25">
      <c r="D17" s="105"/>
    </row>
    <row r="18" spans="4:4" x14ac:dyDescent="0.25">
      <c r="D18" s="105"/>
    </row>
  </sheetData>
  <conditionalFormatting sqref="B2:F6">
    <cfRule type="cellIs" dxfId="0" priority="1" operator="equal">
      <formula>MIN($B$2:$F$6)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B6" sqref="B6"/>
    </sheetView>
  </sheetViews>
  <sheetFormatPr baseColWidth="10" defaultRowHeight="15" x14ac:dyDescent="0.25"/>
  <sheetData>
    <row r="1" spans="1:16" x14ac:dyDescent="0.25">
      <c r="A1" s="27" t="s">
        <v>29</v>
      </c>
      <c r="B1" s="25">
        <f>+MMULT((MMULT(I3:L3,'2.a'!B9:E12)),'2.a.frontera'!E2:E5)</f>
        <v>13.784476341255754</v>
      </c>
      <c r="E1" s="29" t="s">
        <v>34</v>
      </c>
      <c r="F1" s="29" t="s">
        <v>33</v>
      </c>
      <c r="O1" s="28" t="s">
        <v>34</v>
      </c>
      <c r="P1" s="28" t="s">
        <v>39</v>
      </c>
    </row>
    <row r="2" spans="1:16" x14ac:dyDescent="0.25">
      <c r="A2" s="27" t="s">
        <v>30</v>
      </c>
      <c r="B2" s="25">
        <f>+MMULT(MMULT(I4:L4,'2.a'!B9:E12),'2.a.frontera'!E2:E5)</f>
        <v>2.4524077395331974E-2</v>
      </c>
      <c r="E2" s="25">
        <f>+'1.a.c'!H1</f>
        <v>3.6292306858392064E-3</v>
      </c>
      <c r="F2" s="25">
        <v>1</v>
      </c>
      <c r="O2">
        <v>-1.7000000000000001E-2</v>
      </c>
      <c r="P2">
        <f t="shared" ref="P2:P11" si="0">+SQRT((1/$B$3)+(($B$3/$B$4)*(((O2-($B$1/$B$3))^2))))</f>
        <v>0.11848026425702018</v>
      </c>
    </row>
    <row r="3" spans="1:16" x14ac:dyDescent="0.25">
      <c r="A3" s="27" t="s">
        <v>31</v>
      </c>
      <c r="B3" s="25">
        <f>+MMULT(MMULT(I3:L3,'2.a'!B9:E12),'2.a.frontera'!F2:F5)</f>
        <v>57194.803855030521</v>
      </c>
      <c r="E3" s="25">
        <f>+'1.a.c'!I1</f>
        <v>1.2403860291054897E-3</v>
      </c>
      <c r="F3" s="25">
        <v>1</v>
      </c>
      <c r="H3" s="29" t="s">
        <v>35</v>
      </c>
      <c r="I3" s="25">
        <v>1</v>
      </c>
      <c r="J3" s="25">
        <v>1</v>
      </c>
      <c r="K3" s="25">
        <v>1</v>
      </c>
      <c r="L3" s="25">
        <v>1</v>
      </c>
      <c r="M3" s="25"/>
      <c r="O3">
        <v>-1.4999999999999999E-2</v>
      </c>
      <c r="P3">
        <f t="shared" si="0"/>
        <v>0.10475449865972675</v>
      </c>
    </row>
    <row r="4" spans="1:16" x14ac:dyDescent="0.25">
      <c r="A4" s="27" t="s">
        <v>32</v>
      </c>
      <c r="B4" s="25">
        <f>+B2*B3-B1*B1</f>
        <v>1212.6380083489605</v>
      </c>
      <c r="E4" s="25">
        <f>+'1.a.c'!K1</f>
        <v>3.2649385203134791E-3</v>
      </c>
      <c r="F4" s="25">
        <v>1</v>
      </c>
      <c r="H4" s="29" t="s">
        <v>36</v>
      </c>
      <c r="I4" s="99">
        <v>3.6292306858392064E-3</v>
      </c>
      <c r="J4" s="99">
        <v>1.2403860291054897E-3</v>
      </c>
      <c r="K4" s="99">
        <v>3.2649385203134791E-3</v>
      </c>
      <c r="L4" s="99">
        <v>5.9557129681635592E-4</v>
      </c>
      <c r="M4" s="26"/>
      <c r="O4">
        <v>-1.2999999999999999E-2</v>
      </c>
      <c r="P4">
        <f t="shared" si="0"/>
        <v>9.1031652686803646E-2</v>
      </c>
    </row>
    <row r="5" spans="1:16" x14ac:dyDescent="0.25">
      <c r="A5" s="27" t="s">
        <v>37</v>
      </c>
      <c r="B5" s="25">
        <f>+B1/B3</f>
        <v>2.4100924231149981E-4</v>
      </c>
      <c r="E5" s="25">
        <f>+'1.a.c'!L1</f>
        <v>5.9557129681635592E-4</v>
      </c>
      <c r="F5" s="25">
        <v>1</v>
      </c>
      <c r="O5">
        <v>-1.0999999999999999E-2</v>
      </c>
      <c r="P5">
        <f t="shared" si="0"/>
        <v>7.731328102424434E-2</v>
      </c>
    </row>
    <row r="6" spans="1:16" x14ac:dyDescent="0.25">
      <c r="A6" s="27" t="s">
        <v>38</v>
      </c>
      <c r="B6" s="25">
        <f>1/SQRT(B3)</f>
        <v>4.181399977080137E-3</v>
      </c>
      <c r="E6" s="25"/>
      <c r="F6" s="25"/>
      <c r="O6">
        <v>-8.9999999999999993E-3</v>
      </c>
      <c r="P6">
        <f t="shared" si="0"/>
        <v>6.36022789291351E-2</v>
      </c>
    </row>
    <row r="7" spans="1:16" x14ac:dyDescent="0.25">
      <c r="O7">
        <v>-7.0000000000000001E-3</v>
      </c>
      <c r="P7">
        <f t="shared" si="0"/>
        <v>4.9904720995392948E-2</v>
      </c>
    </row>
    <row r="8" spans="1:16" x14ac:dyDescent="0.25">
      <c r="O8">
        <v>-5.0000000000000001E-3</v>
      </c>
      <c r="P8">
        <f t="shared" si="0"/>
        <v>3.6235856560585256E-2</v>
      </c>
    </row>
    <row r="9" spans="1:16" x14ac:dyDescent="0.25">
      <c r="O9">
        <v>-3.0000000000000001E-3</v>
      </c>
      <c r="P9">
        <f t="shared" si="0"/>
        <v>2.2647698649827335E-2</v>
      </c>
    </row>
    <row r="10" spans="1:16" x14ac:dyDescent="0.25">
      <c r="O10">
        <v>-1E-3</v>
      </c>
      <c r="P10">
        <f t="shared" si="0"/>
        <v>9.493368105696693E-3</v>
      </c>
    </row>
    <row r="11" spans="1:16" x14ac:dyDescent="0.25">
      <c r="O11">
        <v>9.9999999999999699E-4</v>
      </c>
      <c r="P11">
        <f t="shared" si="0"/>
        <v>6.6824136545049094E-3</v>
      </c>
    </row>
    <row r="12" spans="1:16" x14ac:dyDescent="0.25">
      <c r="O12">
        <v>3.0000000000000001E-3</v>
      </c>
      <c r="P12">
        <f t="shared" ref="P12:P14" si="1">+SQRT((1/$B$3)+(($B$3/$B$4)*(((O12-($B$1/$B$3))^2))))</f>
        <v>1.9403868091500593E-2</v>
      </c>
    </row>
    <row r="13" spans="1:16" x14ac:dyDescent="0.25">
      <c r="O13">
        <v>5.0000000000000001E-3</v>
      </c>
      <c r="P13">
        <f t="shared" si="1"/>
        <v>3.2949815962727051E-2</v>
      </c>
    </row>
    <row r="14" spans="1:16" x14ac:dyDescent="0.25">
      <c r="O14">
        <v>7.0000000000000001E-3</v>
      </c>
      <c r="P14">
        <f t="shared" si="1"/>
        <v>4.6606817928770854E-2</v>
      </c>
    </row>
    <row r="15" spans="1:16" x14ac:dyDescent="0.25">
      <c r="O15">
        <v>8.9999999999999993E-3</v>
      </c>
      <c r="P15">
        <f>+SQRT((1/$B$3)+(($B$3/$B$4)*(((O15-($B$1/$B$3))^2))))</f>
        <v>6.0299464452981635E-2</v>
      </c>
    </row>
    <row r="16" spans="1:16" x14ac:dyDescent="0.25">
      <c r="O16">
        <v>1.0999999999999999E-2</v>
      </c>
      <c r="P16">
        <f>+SQRT((1/$B$3)+(($B$3/$B$4)*(((O16-($B$1/$B$3))^2))))</f>
        <v>7.4007973756818807E-2</v>
      </c>
    </row>
    <row r="17" spans="15:16" x14ac:dyDescent="0.25">
      <c r="O17">
        <v>1.2999999999999999E-2</v>
      </c>
      <c r="P17">
        <f t="shared" ref="P17:P34" si="2">+SQRT((1/$B$3)+(($B$3/$B$4)*(((O17-($B$1/$B$3))^2))))</f>
        <v>8.7724909668043291E-2</v>
      </c>
    </row>
    <row r="18" spans="15:16" x14ac:dyDescent="0.25">
      <c r="O18">
        <v>1.4999999999999999E-2</v>
      </c>
      <c r="P18">
        <f t="shared" si="2"/>
        <v>0.10144685408303954</v>
      </c>
    </row>
    <row r="19" spans="15:16" x14ac:dyDescent="0.25">
      <c r="O19">
        <v>1.7000000000000001E-2</v>
      </c>
      <c r="P19">
        <f t="shared" si="2"/>
        <v>0.11517201683059761</v>
      </c>
    </row>
    <row r="20" spans="15:16" x14ac:dyDescent="0.25">
      <c r="O20">
        <v>1.9E-2</v>
      </c>
      <c r="P20">
        <f t="shared" si="2"/>
        <v>0.12889936985382119</v>
      </c>
    </row>
    <row r="21" spans="15:16" x14ac:dyDescent="0.25">
      <c r="O21">
        <v>2.1000000000000001E-2</v>
      </c>
      <c r="P21">
        <f t="shared" si="2"/>
        <v>0.14262828074053094</v>
      </c>
    </row>
    <row r="22" spans="15:16" x14ac:dyDescent="0.25">
      <c r="O22">
        <v>2.3E-2</v>
      </c>
      <c r="P22">
        <f t="shared" si="2"/>
        <v>0.15635833913063291</v>
      </c>
    </row>
    <row r="23" spans="15:16" x14ac:dyDescent="0.25">
      <c r="O23">
        <v>2.5000000000000001E-2</v>
      </c>
      <c r="P23">
        <f t="shared" si="2"/>
        <v>0.17008926713576936</v>
      </c>
    </row>
    <row r="24" spans="15:16" x14ac:dyDescent="0.25">
      <c r="O24">
        <v>2.7E-2</v>
      </c>
      <c r="P24">
        <f t="shared" si="2"/>
        <v>0.18382086988228233</v>
      </c>
    </row>
    <row r="25" spans="15:16" x14ac:dyDescent="0.25">
      <c r="O25">
        <v>2.9000000000000001E-2</v>
      </c>
      <c r="P25">
        <f t="shared" si="2"/>
        <v>0.19755300666954589</v>
      </c>
    </row>
    <row r="26" spans="15:16" x14ac:dyDescent="0.25">
      <c r="O26">
        <v>3.1E-2</v>
      </c>
      <c r="P26">
        <f t="shared" si="2"/>
        <v>0.21128557337044829</v>
      </c>
    </row>
    <row r="27" spans="15:16" x14ac:dyDescent="0.25">
      <c r="O27">
        <v>3.3000000000000099E-2</v>
      </c>
      <c r="P27">
        <f t="shared" si="2"/>
        <v>0.22501849127390317</v>
      </c>
    </row>
    <row r="28" spans="15:16" x14ac:dyDescent="0.25">
      <c r="O28">
        <v>3.50000000000001E-2</v>
      </c>
      <c r="P28">
        <f t="shared" si="2"/>
        <v>0.23875169977675695</v>
      </c>
    </row>
    <row r="29" spans="15:16" x14ac:dyDescent="0.25">
      <c r="O29">
        <v>3.7000000000000102E-2</v>
      </c>
      <c r="P29">
        <f t="shared" si="2"/>
        <v>0.25248515146004236</v>
      </c>
    </row>
    <row r="30" spans="15:16" x14ac:dyDescent="0.25">
      <c r="O30">
        <v>3.9000000000000097E-2</v>
      </c>
      <c r="P30">
        <f t="shared" si="2"/>
        <v>0.26621880868885489</v>
      </c>
    </row>
    <row r="31" spans="15:16" x14ac:dyDescent="0.25">
      <c r="O31">
        <v>4.1000000000000099E-2</v>
      </c>
      <c r="P31">
        <f t="shared" si="2"/>
        <v>0.27995264121281038</v>
      </c>
    </row>
    <row r="32" spans="15:16" x14ac:dyDescent="0.25">
      <c r="O32">
        <v>4.3000000000000101E-2</v>
      </c>
      <c r="P32">
        <f t="shared" si="2"/>
        <v>0.29368662443963417</v>
      </c>
    </row>
    <row r="33" spans="15:16" x14ac:dyDescent="0.25">
      <c r="O33">
        <v>4.5000000000000102E-2</v>
      </c>
      <c r="P33">
        <f t="shared" si="2"/>
        <v>0.30742073817143123</v>
      </c>
    </row>
    <row r="34" spans="15:16" x14ac:dyDescent="0.25">
      <c r="O34">
        <v>4.7000000000000097E-2</v>
      </c>
      <c r="P34">
        <f t="shared" si="2"/>
        <v>0.32115496566516205</v>
      </c>
    </row>
    <row r="35" spans="15:16" x14ac:dyDescent="0.25">
      <c r="O35">
        <v>4.9000000000000099E-2</v>
      </c>
      <c r="P35">
        <f>+SQRT((1/$B$3)+(($B$3/$B$4)*(((O35-($B$1/$B$3))^2))))</f>
        <v>0.33488929292427072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7" sqref="D17"/>
    </sheetView>
  </sheetViews>
  <sheetFormatPr baseColWidth="10" defaultRowHeight="15" x14ac:dyDescent="0.25"/>
  <cols>
    <col min="3" max="3" width="12" bestFit="1" customWidth="1"/>
    <col min="5" max="5" width="12" bestFit="1" customWidth="1"/>
    <col min="6" max="6" width="26.7109375" bestFit="1" customWidth="1"/>
    <col min="12" max="12" width="17.7109375" bestFit="1" customWidth="1"/>
  </cols>
  <sheetData>
    <row r="1" spans="1:4" x14ac:dyDescent="0.25">
      <c r="B1" s="32" t="s">
        <v>40</v>
      </c>
      <c r="C1" s="32" t="s">
        <v>41</v>
      </c>
      <c r="D1" s="32" t="s">
        <v>42</v>
      </c>
    </row>
    <row r="2" spans="1:4" x14ac:dyDescent="0.25">
      <c r="B2" s="33">
        <f t="array" ref="B2:B6">('2.a.frontera'!$B$2*MMULT('2.a'!B9:E12,'2.a.frontera'!$F$2:$F$5)-'2.a.frontera'!$B$1*MMULT('2.a'!B9:E12,'2.a.frontera'!$E$2:$E$5))/'2.a.frontera'!$B$4</f>
        <v>-5.9649552773357269E-2</v>
      </c>
      <c r="C2" s="33">
        <f t="array" ref="C2:C6">('2.a.frontera'!$B$3*MMULT('2.a'!B9:E12,'2.a.frontera'!$E$2:$E$5)-'2.a.frontera'!$B$1*MMULT('2.a'!B9:E12,'2.a.frontera'!$F$2:$F$5))/'2.a.frontera'!$B$4</f>
        <v>111.62401149999835</v>
      </c>
      <c r="D2" s="33">
        <f>+B2+C2</f>
        <v>111.564361947225</v>
      </c>
    </row>
    <row r="3" spans="1:4" x14ac:dyDescent="0.25">
      <c r="B3" s="33">
        <v>4.1815576362722172E-2</v>
      </c>
      <c r="C3" s="33">
        <v>69.472284236194326</v>
      </c>
      <c r="D3" s="33">
        <f t="shared" ref="D3:D6" si="0">+B3+C3</f>
        <v>69.514099812557049</v>
      </c>
    </row>
    <row r="4" spans="1:4" x14ac:dyDescent="0.25">
      <c r="B4" s="33">
        <v>-0.1654242873686679</v>
      </c>
      <c r="C4" s="33">
        <v>230.98133957889422</v>
      </c>
      <c r="D4" s="33">
        <f>+B4+C4</f>
        <v>230.81591529152556</v>
      </c>
    </row>
    <row r="5" spans="1:4" x14ac:dyDescent="0.25">
      <c r="B5" s="33">
        <v>1.183258263779303</v>
      </c>
      <c r="C5" s="33">
        <v>-412.07763531508681</v>
      </c>
      <c r="D5" s="33">
        <f t="shared" si="0"/>
        <v>-410.89437705130752</v>
      </c>
    </row>
    <row r="6" spans="1:4" x14ac:dyDescent="0.25">
      <c r="B6" s="33" t="e">
        <v>#N/A</v>
      </c>
      <c r="C6" s="33" t="e">
        <v>#N/A</v>
      </c>
      <c r="D6" s="33" t="e">
        <f t="shared" si="0"/>
        <v>#N/A</v>
      </c>
    </row>
    <row r="8" spans="1:4" x14ac:dyDescent="0.25">
      <c r="A8" t="s">
        <v>75</v>
      </c>
      <c r="B8">
        <f>+MMULT('2.a.frontera'!$I$3:$L$3,'2.b'!B2:B5)</f>
        <v>1</v>
      </c>
      <c r="C8" s="31">
        <f>+MMULT('2.a.frontera'!I3:L3,'2.b'!C2:C5)</f>
        <v>1.1368683772161603E-13</v>
      </c>
      <c r="D8" s="3">
        <f>+SUM(D2:D5)</f>
        <v>1.0000000000001137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workbookViewId="0">
      <selection activeCell="K5" sqref="K5"/>
    </sheetView>
  </sheetViews>
  <sheetFormatPr baseColWidth="10" defaultRowHeight="15" x14ac:dyDescent="0.25"/>
  <cols>
    <col min="1" max="1" width="24.140625" customWidth="1"/>
    <col min="2" max="2" width="15.85546875" bestFit="1" customWidth="1"/>
  </cols>
  <sheetData>
    <row r="1" spans="1:14" x14ac:dyDescent="0.25">
      <c r="A1" t="s">
        <v>47</v>
      </c>
      <c r="B1" s="107">
        <f>+AVERAGE(B6:B245)</f>
        <v>2.5879806858392085E-3</v>
      </c>
      <c r="C1" s="107">
        <f>+AVERAGE(C6:C245)</f>
        <v>1.6877469362438818E-2</v>
      </c>
      <c r="D1" s="107">
        <f>+AVERAGE(D6:D245)</f>
        <v>2.2236885203134812E-3</v>
      </c>
      <c r="E1" s="108">
        <f>+AVERAGE(E6:E245)</f>
        <v>-4.4567870318364442E-4</v>
      </c>
      <c r="F1" s="107">
        <f t="shared" ref="F1" si="0">+AVERAGE(F6:F245)</f>
        <v>7.6888765320745319E-3</v>
      </c>
      <c r="G1" s="38">
        <f>+AVERAGE(G6:G245)</f>
        <v>-3.3297701875404662</v>
      </c>
      <c r="H1" s="1"/>
    </row>
    <row r="2" spans="1:14" x14ac:dyDescent="0.25">
      <c r="B2" s="1"/>
      <c r="C2" s="1"/>
      <c r="D2" s="1"/>
      <c r="E2" s="21"/>
      <c r="F2" s="1"/>
    </row>
    <row r="3" spans="1:14" x14ac:dyDescent="0.25">
      <c r="B3" s="127" t="s">
        <v>44</v>
      </c>
      <c r="C3" s="127"/>
      <c r="D3" s="127"/>
      <c r="E3" s="127"/>
      <c r="F3" s="127"/>
    </row>
    <row r="4" spans="1:14" x14ac:dyDescent="0.25">
      <c r="A4" t="s">
        <v>43</v>
      </c>
      <c r="B4" s="79" t="s">
        <v>116</v>
      </c>
      <c r="C4" s="79" t="s">
        <v>117</v>
      </c>
      <c r="D4" s="79" t="s">
        <v>119</v>
      </c>
      <c r="E4" s="79" t="s">
        <v>120</v>
      </c>
      <c r="F4" s="106" t="s">
        <v>52</v>
      </c>
      <c r="G4" s="79" t="s">
        <v>121</v>
      </c>
      <c r="H4" s="95"/>
    </row>
    <row r="5" spans="1:14" x14ac:dyDescent="0.25">
      <c r="A5" s="78">
        <v>37012</v>
      </c>
      <c r="C5" s="1"/>
      <c r="D5" s="1"/>
      <c r="E5" s="1"/>
      <c r="F5" s="1"/>
      <c r="G5" s="4"/>
      <c r="H5" s="4"/>
      <c r="J5" s="27" t="s">
        <v>45</v>
      </c>
      <c r="K5" s="25">
        <f>+MMULT(B1:E1,MMULT('2.a'!B9:E12,'2.a.frontera'!F2:F5))</f>
        <v>10.09067411887791</v>
      </c>
      <c r="N5" s="35" t="s">
        <v>48</v>
      </c>
    </row>
    <row r="6" spans="1:14" x14ac:dyDescent="0.25">
      <c r="A6" s="78">
        <v>37043</v>
      </c>
      <c r="B6" s="1">
        <f>'1.a.c'!S19-'1.a'!$P8</f>
        <v>-2.8E-3</v>
      </c>
      <c r="C6" s="1">
        <v>4</v>
      </c>
      <c r="D6" s="1">
        <f>'1.a.c'!V19-'1.a'!$P8</f>
        <v>-2.8E-3</v>
      </c>
      <c r="E6" s="1">
        <f>'1.a.c'!W19-'1.a'!$P8</f>
        <v>-2.8E-3</v>
      </c>
      <c r="F6" s="1">
        <f>'1.a.c'!X19-'1.a'!$P8</f>
        <v>-2.8E-3</v>
      </c>
      <c r="G6" s="1">
        <f>'1.a.c'!AH19-'1.a'!$P8</f>
        <v>-2.8E-3</v>
      </c>
      <c r="H6" s="4"/>
      <c r="J6" s="34" t="s">
        <v>46</v>
      </c>
      <c r="K6">
        <f t="array" ref="K6">+MMULT(MMULT(B1:E1,'2.a'!B9:E12),TRANSPOSE(B1:E1))</f>
        <v>7.1187922487718218</v>
      </c>
      <c r="M6" s="79" t="s">
        <v>116</v>
      </c>
      <c r="N6" s="3">
        <f t="array" ref="N6:N9">+MMULT('2.a'!B9:E12,TRANSPOSE('3.a'!B1:E1))/'3.a'!$K$5</f>
        <v>-1.8828844912511995</v>
      </c>
    </row>
    <row r="7" spans="1:14" x14ac:dyDescent="0.25">
      <c r="A7" s="78">
        <v>37073</v>
      </c>
      <c r="B7" s="1">
        <f>'1.a.c'!S20-'1.a'!P9</f>
        <v>-8.2971573537423154E-2</v>
      </c>
      <c r="C7" s="1">
        <f>'1.a.c'!T20-'1.a'!$P9</f>
        <v>-9.2778748288905727E-3</v>
      </c>
      <c r="D7" s="1">
        <f>'1.a.c'!V20-'1.a'!$P9</f>
        <v>-2.4819127537963268E-3</v>
      </c>
      <c r="E7" s="1">
        <f>'1.a.c'!W20-'1.a'!$P9</f>
        <v>-3.0000000000000001E-3</v>
      </c>
      <c r="F7" s="1">
        <f>'1.a.c'!X20-'1.a'!$P9</f>
        <v>-8.8731361120110055E-2</v>
      </c>
      <c r="G7" s="1">
        <f>'1.a.c'!AH20-'1.a'!$P9</f>
        <v>9.9409638554216806E-2</v>
      </c>
      <c r="H7" s="4"/>
      <c r="J7" t="s">
        <v>49</v>
      </c>
      <c r="K7">
        <f>+SQRT(K6)</f>
        <v>2.668106491272757</v>
      </c>
      <c r="M7" s="79" t="s">
        <v>117</v>
      </c>
      <c r="N7" s="3">
        <v>42.075360038387167</v>
      </c>
    </row>
    <row r="8" spans="1:14" x14ac:dyDescent="0.25">
      <c r="A8" s="78">
        <v>37104</v>
      </c>
      <c r="B8" s="1">
        <f>'1.a.c'!S21-'1.a'!P10</f>
        <v>-1.5640132730566143E-2</v>
      </c>
      <c r="C8" s="1">
        <f>'1.a.c'!T21-'1.a'!$P10</f>
        <v>-1.1322440886330519E-2</v>
      </c>
      <c r="D8" s="1">
        <f>'1.a.c'!V21-'1.a'!$P10</f>
        <v>-2.3338714063189818E-2</v>
      </c>
      <c r="E8" s="1">
        <f>'1.a.c'!W21-'1.a'!$P10</f>
        <v>-3.0999999999999999E-3</v>
      </c>
      <c r="F8" s="1">
        <f>'1.a.c'!X21-'1.a'!$P10</f>
        <v>-4.4101287680086483E-2</v>
      </c>
      <c r="G8" s="1">
        <f>'1.a.c'!AH21-'1.a'!$P10</f>
        <v>2.3575557377049186</v>
      </c>
      <c r="H8" s="4"/>
      <c r="M8" s="79" t="s">
        <v>119</v>
      </c>
      <c r="N8" s="3">
        <v>-6.457581685184965</v>
      </c>
    </row>
    <row r="9" spans="1:14" x14ac:dyDescent="0.25">
      <c r="A9" s="78">
        <v>37135</v>
      </c>
      <c r="B9" s="1">
        <f>'1.a.c'!S22-'1.a'!P11</f>
        <v>-1.7974712433688426E-2</v>
      </c>
      <c r="C9" s="1">
        <f>'1.a.c'!T22-'1.a'!$P11</f>
        <v>-1.6972814713641721E-2</v>
      </c>
      <c r="D9" s="1">
        <f>'1.a.c'!V22-'1.a'!$P11</f>
        <v>-9.4621229985848321E-2</v>
      </c>
      <c r="E9" s="1">
        <f>'1.a.c'!W22-'1.a'!$P11</f>
        <v>-2.8E-3</v>
      </c>
      <c r="F9" s="1">
        <f>'1.a.c'!X22-'1.a'!$P11</f>
        <v>-0.12396875713317847</v>
      </c>
      <c r="G9" s="1">
        <f>'1.a.c'!AH22-'1.a'!$P11</f>
        <v>0.4557365853658536</v>
      </c>
      <c r="H9" s="4"/>
      <c r="M9" s="79" t="s">
        <v>120</v>
      </c>
      <c r="N9" s="3">
        <v>-32.734893861950987</v>
      </c>
    </row>
    <row r="10" spans="1:14" x14ac:dyDescent="0.25">
      <c r="A10" s="78">
        <v>37165</v>
      </c>
      <c r="B10" s="1">
        <f>'1.a.c'!S23-'1.a'!P12</f>
        <v>4.4934905547894428E-6</v>
      </c>
      <c r="C10" s="1">
        <f>'1.a.c'!T23-'1.a'!$P12</f>
        <v>2.9206395910315766E-3</v>
      </c>
      <c r="D10" s="1">
        <f>'1.a.c'!V23-'1.a'!$P12</f>
        <v>3.340345308454129E-2</v>
      </c>
      <c r="E10" s="1">
        <f>'1.a.c'!W23-'1.a'!$P12</f>
        <v>-2.2000000000000001E-3</v>
      </c>
      <c r="F10" s="1">
        <f>'1.a.c'!X23-'1.a'!$P12</f>
        <v>4.0728586166127657E-2</v>
      </c>
      <c r="G10" s="1">
        <f>'1.a.c'!AH23-'1.a'!$P12</f>
        <v>-1.300973690078038</v>
      </c>
      <c r="H10" s="4"/>
      <c r="M10" s="95"/>
      <c r="N10" s="3"/>
    </row>
    <row r="11" spans="1:14" x14ac:dyDescent="0.25">
      <c r="A11" s="78">
        <v>37196</v>
      </c>
      <c r="B11" s="1">
        <f>'1.a.c'!S24-'1.a'!P13</f>
        <v>3.6696278078944253E-2</v>
      </c>
      <c r="C11" s="1">
        <f>'1.a.c'!T24-'1.a'!$P13</f>
        <v>1.0925450677021751E-2</v>
      </c>
      <c r="D11" s="1">
        <f>'1.a.c'!V24-'1.a'!$P13</f>
        <v>2.7448890436686742E-2</v>
      </c>
      <c r="E11" s="1">
        <f>'1.a.c'!W24-'1.a'!$P13</f>
        <v>-1.6999999999999999E-3</v>
      </c>
      <c r="F11" s="1">
        <f>'1.a.c'!X24-'1.a'!$P13</f>
        <v>7.8470619192652746E-2</v>
      </c>
      <c r="G11" s="1">
        <f>'1.a.c'!AH24-'1.a'!$P13</f>
        <v>1.8751656716417906</v>
      </c>
      <c r="H11" s="4"/>
    </row>
    <row r="12" spans="1:14" x14ac:dyDescent="0.25">
      <c r="A12" s="78">
        <v>37226</v>
      </c>
      <c r="B12" s="1">
        <f>'1.a.c'!S25-'1.a'!P14</f>
        <v>-3.1665955760176626E-2</v>
      </c>
      <c r="C12" s="1">
        <f>'1.a.c'!T25-'1.a'!$P14</f>
        <v>6.5158082505683852E-3</v>
      </c>
      <c r="D12" s="1">
        <f>'1.a.c'!V25-'1.a'!$P14</f>
        <v>1.8541874191412341E-2</v>
      </c>
      <c r="E12" s="1">
        <f>'1.a.c'!W25-'1.a'!$P14</f>
        <v>-1.5E-3</v>
      </c>
      <c r="F12" s="1">
        <f>'1.a.c'!X25-'1.a'!$P14</f>
        <v>-3.608273318195901E-3</v>
      </c>
      <c r="G12" s="1">
        <f>'1.a.c'!AH25-'1.a'!$P14</f>
        <v>-0.77452204928664059</v>
      </c>
      <c r="H12" s="4"/>
      <c r="M12" s="87" t="s">
        <v>75</v>
      </c>
      <c r="N12" s="3">
        <f>+SUM(N6:N10)</f>
        <v>1.0000000000000213</v>
      </c>
    </row>
    <row r="13" spans="1:14" x14ac:dyDescent="0.25">
      <c r="A13" s="78">
        <v>37257</v>
      </c>
      <c r="B13" s="1">
        <f>'1.a.c'!S26-'1.a'!P15</f>
        <v>-4.6681198232035063E-3</v>
      </c>
      <c r="C13" s="1">
        <f>'1.a.c'!T26-'1.a'!$P15</f>
        <v>5.6636546783595258E-4</v>
      </c>
      <c r="D13" s="1">
        <f>'1.a.c'!V26-'1.a'!$P15</f>
        <v>1.6240675037201009E-2</v>
      </c>
      <c r="E13" s="1">
        <f>'1.a.c'!W26-'1.a'!$P15</f>
        <v>-1.4E-3</v>
      </c>
      <c r="F13" s="1">
        <f>'1.a.c'!X26-'1.a'!$P15</f>
        <v>1.4938920681833454E-2</v>
      </c>
      <c r="G13" s="1">
        <f>'1.a.c'!AH26-'1.a'!$P15</f>
        <v>-1.744257142857143</v>
      </c>
      <c r="H13" s="4"/>
    </row>
    <row r="14" spans="1:14" x14ac:dyDescent="0.25">
      <c r="A14" s="78">
        <v>37288</v>
      </c>
      <c r="B14" s="1">
        <f>'1.a.c'!S27-'1.a'!P16</f>
        <v>-1.8342022593519781E-2</v>
      </c>
      <c r="C14" s="1">
        <f>'1.a.c'!T27-'1.a'!$P16</f>
        <v>-2.1061602417121301E-3</v>
      </c>
      <c r="D14" s="1">
        <f>'1.a.c'!V27-'1.a'!$P16</f>
        <v>1.6565159713862989E-2</v>
      </c>
      <c r="E14" s="1">
        <f>'1.a.c'!W27-'1.a'!$P16</f>
        <v>-1.2999999999999999E-3</v>
      </c>
      <c r="F14" s="1">
        <f>'1.a.c'!X27-'1.a'!$P16</f>
        <v>-1.2830231213689239E-3</v>
      </c>
      <c r="G14" s="1">
        <f>'1.a.c'!AH27-'1.a'!$P16</f>
        <v>0.66023846153846166</v>
      </c>
      <c r="H14" s="4"/>
    </row>
    <row r="15" spans="1:14" x14ac:dyDescent="0.25">
      <c r="A15" s="78">
        <v>37316</v>
      </c>
      <c r="B15" s="1">
        <f>'1.a.c'!S28-'1.a'!P17</f>
        <v>-2.203957649956485E-2</v>
      </c>
      <c r="C15" s="1">
        <f>'1.a.c'!T28-'1.a'!$P17</f>
        <v>-8.6412777346727516E-4</v>
      </c>
      <c r="D15" s="1">
        <f>'1.a.c'!V28-'1.a'!$P17</f>
        <v>5.1211954598863775E-3</v>
      </c>
      <c r="E15" s="1">
        <f>'1.a.c'!W28-'1.a'!$P17</f>
        <v>-1.2999999999999999E-3</v>
      </c>
      <c r="F15" s="1">
        <f>'1.a.c'!X28-'1.a'!$P17</f>
        <v>-1.5182508813145749E-2</v>
      </c>
      <c r="G15" s="1">
        <f>'1.a.c'!AH28-'1.a'!$P17</f>
        <v>-3.0244481481481484</v>
      </c>
      <c r="H15" s="4"/>
    </row>
    <row r="16" spans="1:14" x14ac:dyDescent="0.25">
      <c r="A16" s="78">
        <v>37347</v>
      </c>
      <c r="B16" s="1">
        <f>'1.a.c'!S29-'1.a'!P18</f>
        <v>-8.7257483934944272E-2</v>
      </c>
      <c r="C16" s="1">
        <f>'1.a.c'!T29-'1.a'!$P18</f>
        <v>-1.0906351989610782E-2</v>
      </c>
      <c r="D16" s="1">
        <f>'1.a.c'!V29-'1.a'!$P18</f>
        <v>-1.886315213630917E-2</v>
      </c>
      <c r="E16" s="1">
        <f>'1.a.c'!W29-'1.a'!$P18</f>
        <v>-1.5E-3</v>
      </c>
      <c r="F16" s="1">
        <f>'1.a.c'!X29-'1.a'!$P18</f>
        <v>-0.11402698806086421</v>
      </c>
      <c r="G16" s="1">
        <f>'1.a.c'!AH29-'1.a'!$P18</f>
        <v>-2.1571064073226545</v>
      </c>
      <c r="H16" s="4"/>
    </row>
    <row r="17" spans="1:8" x14ac:dyDescent="0.25">
      <c r="A17" s="78">
        <v>37377</v>
      </c>
      <c r="B17" s="1">
        <f>'1.a.c'!S30-'1.a'!P19</f>
        <v>2.5605417550716519E-2</v>
      </c>
      <c r="C17" s="1">
        <f>'1.a.c'!T30-'1.a'!$P19</f>
        <v>1.0417848499805232E-2</v>
      </c>
      <c r="D17" s="1">
        <f>'1.a.c'!V30-'1.a'!$P19</f>
        <v>-7.7111716060732968E-3</v>
      </c>
      <c r="E17" s="1">
        <f>'1.a.c'!W30-'1.a'!$P19</f>
        <v>-1.4E-3</v>
      </c>
      <c r="F17" s="1">
        <f>'1.a.c'!X30-'1.a'!$P19</f>
        <v>3.1112094444448457E-2</v>
      </c>
      <c r="G17" s="1">
        <f>'1.a.c'!AH30-'1.a'!$P19</f>
        <v>-0.75585544554455442</v>
      </c>
      <c r="H17" s="4"/>
    </row>
    <row r="18" spans="1:8" x14ac:dyDescent="0.25">
      <c r="A18" s="78">
        <v>37408</v>
      </c>
      <c r="B18" s="1">
        <f>'1.a.c'!S31-'1.a'!P20</f>
        <v>-9.8446527110058704E-2</v>
      </c>
      <c r="C18" s="1">
        <f>'1.a.c'!T31-'1.a'!$P20</f>
        <v>-1.1534858040193861E-2</v>
      </c>
      <c r="D18" s="1">
        <f>'1.a.c'!V31-'1.a'!$P20</f>
        <v>-4.7536497760080655E-3</v>
      </c>
      <c r="E18" s="1">
        <f>'1.a.c'!W31-'1.a'!$P20</f>
        <v>-1.2999999999999999E-3</v>
      </c>
      <c r="F18" s="1">
        <f>'1.a.c'!X31-'1.a'!$P20</f>
        <v>-0.11213503492626063</v>
      </c>
      <c r="G18" s="1">
        <f>'1.a.c'!AH31-'1.a'!$P20</f>
        <v>4.7083774193548393</v>
      </c>
      <c r="H18" s="4"/>
    </row>
    <row r="19" spans="1:8" x14ac:dyDescent="0.25">
      <c r="A19" s="78">
        <v>37438</v>
      </c>
      <c r="B19" s="1">
        <f>'1.a.c'!S32-'1.a'!P21</f>
        <v>-5.1125389485706038E-2</v>
      </c>
      <c r="C19" s="1">
        <f>'1.a.c'!T32-'1.a'!$P21</f>
        <v>-8.9371869785999525E-3</v>
      </c>
      <c r="D19" s="1">
        <f>'1.a.c'!V32-'1.a'!$P21</f>
        <v>6.990239223512414E-3</v>
      </c>
      <c r="E19" s="1">
        <f>'1.a.c'!W32-'1.a'!$P21</f>
        <v>-1.5E-3</v>
      </c>
      <c r="F19" s="1">
        <f>'1.a.c'!X32-'1.a'!$P21</f>
        <v>-5.0072337240793574E-2</v>
      </c>
      <c r="G19" s="1">
        <f>'1.a.c'!AH32-'1.a'!$P21</f>
        <v>0.13268079096045199</v>
      </c>
      <c r="H19" s="4"/>
    </row>
    <row r="20" spans="1:8" x14ac:dyDescent="0.25">
      <c r="A20" s="78">
        <v>37469</v>
      </c>
      <c r="B20" s="1">
        <f>'1.a.c'!S33-'1.a'!P22</f>
        <v>5.8330317360067004E-2</v>
      </c>
      <c r="C20" s="1">
        <f>'1.a.c'!T33-'1.a'!$P22</f>
        <v>-8.0261502789581388E-3</v>
      </c>
      <c r="D20" s="1">
        <f>'1.a.c'!V33-'1.a'!$P22</f>
        <v>-5.7785455311135249E-2</v>
      </c>
      <c r="E20" s="1">
        <f>'1.a.c'!W33-'1.a'!$P22</f>
        <v>-1.4E-3</v>
      </c>
      <c r="F20" s="1">
        <f>'1.a.c'!X33-'1.a'!$P22</f>
        <v>-4.6812882300263873E-3</v>
      </c>
      <c r="G20" s="1">
        <f>'1.a.c'!AH33-'1.a'!$P22</f>
        <v>-1.0811011207970114</v>
      </c>
      <c r="H20" s="4"/>
    </row>
    <row r="21" spans="1:8" x14ac:dyDescent="0.25">
      <c r="A21" s="78">
        <v>37500</v>
      </c>
      <c r="B21" s="1">
        <f>'1.a.c'!S34-'1.a'!P23</f>
        <v>-6.9556242447848415E-2</v>
      </c>
      <c r="C21" s="1">
        <f>'1.a.c'!T34-'1.a'!$P23</f>
        <v>-1.5101880769828933E-2</v>
      </c>
      <c r="D21" s="1">
        <f>'1.a.c'!V34-'1.a'!$P23</f>
        <v>-1.6384172106992837E-2</v>
      </c>
      <c r="E21" s="1">
        <f>'1.a.c'!W34-'1.a'!$P23</f>
        <v>-1.4E-3</v>
      </c>
      <c r="F21" s="1">
        <f>'1.a.c'!X34-'1.a'!$P23</f>
        <v>-9.8242295324670187E-2</v>
      </c>
      <c r="G21" s="1">
        <f>'1.a.c'!AH34-'1.a'!$P23</f>
        <v>-16.954525</v>
      </c>
      <c r="H21" s="4"/>
    </row>
    <row r="22" spans="1:8" x14ac:dyDescent="0.25">
      <c r="A22" s="78">
        <v>37530</v>
      </c>
      <c r="B22" s="1">
        <f>'1.a.c'!S35-'1.a'!P24</f>
        <v>4.7897324978567829E-2</v>
      </c>
      <c r="C22" s="1">
        <f>'1.a.c'!T35-'1.a'!$P24</f>
        <v>1.3102479824531868E-2</v>
      </c>
      <c r="D22" s="1">
        <f>'1.a.c'!V35-'1.a'!$P24</f>
        <v>3.0819020793981321E-2</v>
      </c>
      <c r="E22" s="1">
        <f>'1.a.c'!W35-'1.a'!$P24</f>
        <v>-1.4E-3</v>
      </c>
      <c r="F22" s="1">
        <f>'1.a.c'!X35-'1.a'!$P24</f>
        <v>9.4618825597081027E-2</v>
      </c>
      <c r="G22" s="1">
        <f>'1.a.c'!AH35-'1.a'!$P24</f>
        <v>-1.7829866797257592</v>
      </c>
      <c r="H22" s="4"/>
    </row>
    <row r="23" spans="1:8" x14ac:dyDescent="0.25">
      <c r="A23" s="78">
        <v>37561</v>
      </c>
      <c r="B23" s="1">
        <f>'1.a.c'!S36-'1.a'!P25</f>
        <v>-1.1999999999999999E-3</v>
      </c>
      <c r="C23" s="1">
        <f>'1.a.c'!T36-'1.a'!$P25</f>
        <v>1.1189325020889708E-2</v>
      </c>
      <c r="D23" s="1">
        <f>'1.a.c'!V36-'1.a'!$P25</f>
        <v>3.3400308446403177E-3</v>
      </c>
      <c r="E23" s="1">
        <f>'1.a.c'!W36-'1.a'!$P25</f>
        <v>-1.1999999999999999E-3</v>
      </c>
      <c r="F23" s="1">
        <f>'1.a.c'!X36-'1.a'!$P25</f>
        <v>1.5729355865530027E-2</v>
      </c>
      <c r="G23" s="1">
        <f>'1.a.c'!AH36-'1.a'!$P25</f>
        <v>-0.23929523809523803</v>
      </c>
      <c r="H23" s="4"/>
    </row>
    <row r="24" spans="1:8" x14ac:dyDescent="0.25">
      <c r="A24" s="78">
        <v>37591</v>
      </c>
      <c r="B24" s="1">
        <f>'1.a.c'!S37-'1.a'!P26</f>
        <v>1.6251285706950448E-3</v>
      </c>
      <c r="C24" s="1">
        <f>'1.a.c'!T37-'1.a'!$P26</f>
        <v>-3.855485117264008E-3</v>
      </c>
      <c r="D24" s="1">
        <f>'1.a.c'!V37-'1.a'!$P26</f>
        <v>-2.6912787317647283E-3</v>
      </c>
      <c r="E24" s="1">
        <f>'1.a.c'!W37-'1.a'!$P26</f>
        <v>-1.1000000000000001E-3</v>
      </c>
      <c r="F24" s="1">
        <f>'1.a.c'!X37-'1.a'!$P26</f>
        <v>-2.7216352783336912E-3</v>
      </c>
      <c r="G24" s="1">
        <f>'1.a.c'!AH37-'1.a'!$P26</f>
        <v>-1.9303763157894738</v>
      </c>
      <c r="H24" s="4"/>
    </row>
    <row r="25" spans="1:8" x14ac:dyDescent="0.25">
      <c r="A25" s="78">
        <v>37622</v>
      </c>
      <c r="B25" s="1">
        <f>'1.a.c'!S38-'1.a'!P27</f>
        <v>6.3247405382451799E-2</v>
      </c>
      <c r="C25" s="1">
        <f>'1.a.c'!T38-'1.a'!$P27</f>
        <v>-1.3144422563578596E-2</v>
      </c>
      <c r="D25" s="1">
        <f>'1.a.c'!V38-'1.a'!$P27</f>
        <v>8.2031606437583671E-3</v>
      </c>
      <c r="E25" s="1">
        <f>'1.a.c'!W38-'1.a'!$P27</f>
        <v>-1E-3</v>
      </c>
      <c r="F25" s="1">
        <f>'1.a.c'!X38-'1.a'!$P27</f>
        <v>6.0306143462631571E-2</v>
      </c>
      <c r="G25" s="1">
        <f>'1.a.c'!AH38-'1.a'!$P27</f>
        <v>-0.56383185840707972</v>
      </c>
      <c r="H25" s="4"/>
    </row>
    <row r="26" spans="1:8" x14ac:dyDescent="0.25">
      <c r="A26" s="78">
        <v>37653</v>
      </c>
      <c r="B26" s="1">
        <f>'1.a.c'!S39-'1.a'!P28</f>
        <v>5.0338394288942143E-2</v>
      </c>
      <c r="C26" s="1">
        <f>'1.a.c'!T39-'1.a'!$P28</f>
        <v>-4.9135173434449245E-4</v>
      </c>
      <c r="D26" s="1">
        <f>'1.a.c'!V39-'1.a'!$P28</f>
        <v>-2.7337610034701754E-2</v>
      </c>
      <c r="E26" s="1">
        <f>'1.a.c'!W39-'1.a'!$P28</f>
        <v>-8.9999999999999998E-4</v>
      </c>
      <c r="F26" s="1">
        <f>'1.a.c'!X39-'1.a'!$P28</f>
        <v>2.4309432519895896E-2</v>
      </c>
      <c r="G26" s="1">
        <f>'1.a.c'!AH39-'1.a'!$P28</f>
        <v>-0.27620364372469641</v>
      </c>
      <c r="H26" s="4"/>
    </row>
    <row r="27" spans="1:8" x14ac:dyDescent="0.25">
      <c r="A27" s="78">
        <v>37681</v>
      </c>
      <c r="B27" s="1">
        <f>'1.a.c'!S40-'1.a'!P29</f>
        <v>-1.3156754505457911E-2</v>
      </c>
      <c r="C27" s="1">
        <f>'1.a.c'!T40-'1.a'!$P29</f>
        <v>-4.7802821462705142E-3</v>
      </c>
      <c r="D27" s="1">
        <f>'1.a.c'!V40-'1.a'!$P29</f>
        <v>-3.95540378240613E-3</v>
      </c>
      <c r="E27" s="1">
        <f>'1.a.c'!W40-'1.a'!$P29</f>
        <v>-1E-3</v>
      </c>
      <c r="F27" s="1">
        <f>'1.a.c'!X40-'1.a'!$P29</f>
        <v>-1.9892440434134559E-2</v>
      </c>
      <c r="G27" s="1">
        <f>'1.a.c'!AH40-'1.a'!$P29</f>
        <v>-1.665804469273743</v>
      </c>
      <c r="H27" s="4"/>
    </row>
    <row r="28" spans="1:8" x14ac:dyDescent="0.25">
      <c r="A28" s="78">
        <v>37712</v>
      </c>
      <c r="B28" s="1">
        <f>'1.a.c'!S41-'1.a'!P30</f>
        <v>6.410202783372182E-2</v>
      </c>
      <c r="C28" s="1">
        <f>'1.a.c'!T41-'1.a'!$P30</f>
        <v>1.4660934697438503E-2</v>
      </c>
      <c r="D28" s="1">
        <f>'1.a.c'!V41-'1.a'!$P30</f>
        <v>2.0268144974441037E-2</v>
      </c>
      <c r="E28" s="1">
        <f>'1.a.c'!W41-'1.a'!$P30</f>
        <v>-1E-3</v>
      </c>
      <c r="F28" s="1">
        <f>'1.a.c'!X41-'1.a'!$P30</f>
        <v>0.10103110750560138</v>
      </c>
      <c r="G28" s="1">
        <f>'1.a.c'!AH41-'1.a'!$P30</f>
        <v>5.9905966386554619</v>
      </c>
      <c r="H28" s="4"/>
    </row>
    <row r="29" spans="1:8" x14ac:dyDescent="0.25">
      <c r="A29" s="78">
        <v>37742</v>
      </c>
      <c r="B29" s="1">
        <f>'1.a.c'!S42-'1.a'!P31</f>
        <v>-3.4631594148159278E-2</v>
      </c>
      <c r="C29" s="1">
        <f>'1.a.c'!T42-'1.a'!$P31</f>
        <v>3.3500657778184209E-3</v>
      </c>
      <c r="D29" s="1">
        <f>'1.a.c'!V42-'1.a'!$P31</f>
        <v>2.9940338647515639E-2</v>
      </c>
      <c r="E29" s="1">
        <f>'1.a.c'!W42-'1.a'!$P31</f>
        <v>-8.9999999999999998E-4</v>
      </c>
      <c r="F29" s="1">
        <f>'1.a.c'!X42-'1.a'!$P31</f>
        <v>4.5881027717478164E-4</v>
      </c>
      <c r="G29" s="1">
        <f>'1.a.c'!AH42-'1.a'!$P31</f>
        <v>-0.26291923076923096</v>
      </c>
      <c r="H29" s="4"/>
    </row>
    <row r="30" spans="1:8" x14ac:dyDescent="0.25">
      <c r="A30" s="78">
        <v>37773</v>
      </c>
      <c r="B30" s="1">
        <f>'1.a.c'!S43-'1.a'!P32</f>
        <v>2.0302256649038239E-3</v>
      </c>
      <c r="C30" s="1">
        <f>'1.a.c'!T43-'1.a'!$P32</f>
        <v>-3.1001883002419101E-3</v>
      </c>
      <c r="D30" s="1">
        <f>'1.a.c'!V43-'1.a'!$P32</f>
        <v>1.270318158204985E-2</v>
      </c>
      <c r="E30" s="1">
        <f>'1.a.c'!W43-'1.a'!$P32</f>
        <v>-1E-3</v>
      </c>
      <c r="F30" s="1">
        <f>'1.a.c'!X43-'1.a'!$P32</f>
        <v>1.3633218946711764E-2</v>
      </c>
      <c r="G30" s="1">
        <f>'1.a.c'!AH43-'1.a'!$P32</f>
        <v>-0.7534429967426709</v>
      </c>
      <c r="H30" s="4"/>
    </row>
    <row r="31" spans="1:8" x14ac:dyDescent="0.25">
      <c r="A31" s="78">
        <v>37803</v>
      </c>
      <c r="B31" s="1">
        <f>'1.a.c'!S44-'1.a'!P33</f>
        <v>4.5695266238548827E-3</v>
      </c>
      <c r="C31" s="1">
        <f>'1.a.c'!T44-'1.a'!$P33</f>
        <v>6.1517413168665986E-3</v>
      </c>
      <c r="D31" s="1">
        <f>'1.a.c'!V44-'1.a'!$P33</f>
        <v>2.0122476233830254E-2</v>
      </c>
      <c r="E31" s="1">
        <f>'1.a.c'!W44-'1.a'!$P33</f>
        <v>-7.000000000000001E-4</v>
      </c>
      <c r="F31" s="1">
        <f>'1.a.c'!X44-'1.a'!$P33</f>
        <v>3.2243744174551732E-2</v>
      </c>
      <c r="G31" s="1">
        <f>'1.a.c'!AH44-'1.a'!$P33</f>
        <v>0.59140526315789443</v>
      </c>
      <c r="H31" s="4"/>
    </row>
    <row r="32" spans="1:8" x14ac:dyDescent="0.25">
      <c r="A32" s="78">
        <v>37834</v>
      </c>
      <c r="B32" s="1">
        <f>'1.a.c'!S45-'1.a'!P34</f>
        <v>-1.2944272473912447E-2</v>
      </c>
      <c r="C32" s="1">
        <f>'1.a.c'!T45-'1.a'!$P34</f>
        <v>4.5555350278336151E-3</v>
      </c>
      <c r="D32" s="1">
        <f>'1.a.c'!V45-'1.a'!$P34</f>
        <v>2.229880757521505E-2</v>
      </c>
      <c r="E32" s="1">
        <f>'1.a.c'!W45-'1.a'!$P34</f>
        <v>-7.000000000000001E-4</v>
      </c>
      <c r="F32" s="1">
        <f>'1.a.c'!X45-'1.a'!$P34</f>
        <v>1.5310070129136218E-2</v>
      </c>
      <c r="G32" s="1">
        <f>'1.a.c'!AH45-'1.a'!$P34</f>
        <v>-4.832231404958664E-3</v>
      </c>
      <c r="H32" s="4"/>
    </row>
    <row r="33" spans="1:8" x14ac:dyDescent="0.25">
      <c r="A33" s="78">
        <v>37865</v>
      </c>
      <c r="B33" s="1">
        <f>'1.a.c'!S46-'1.a'!P35</f>
        <v>1.6942265482525393E-2</v>
      </c>
      <c r="C33" s="1">
        <f>'1.a.c'!T46-'1.a'!$P35</f>
        <v>-7.6118290321111242E-3</v>
      </c>
      <c r="D33" s="1">
        <f>'1.a.c'!V46-'1.a'!$P35</f>
        <v>-1.2993374162270376E-2</v>
      </c>
      <c r="E33" s="1">
        <f>'1.a.c'!W46-'1.a'!$P35</f>
        <v>-8.0000000000000004E-4</v>
      </c>
      <c r="F33" s="1">
        <f>'1.a.c'!X46-'1.a'!$P35</f>
        <v>-2.0629377118561091E-3</v>
      </c>
      <c r="G33" s="1">
        <f>'1.a.c'!AH46-'1.a'!$P35</f>
        <v>-1.4821278008298755</v>
      </c>
      <c r="H33" s="4"/>
    </row>
    <row r="34" spans="1:8" x14ac:dyDescent="0.25">
      <c r="A34" s="78">
        <v>37895</v>
      </c>
      <c r="B34" s="1">
        <f>'1.a.c'!S47-'1.a'!P36</f>
        <v>5.0414757840478969E-2</v>
      </c>
      <c r="C34" s="1">
        <f>'1.a.c'!T47-'1.a'!$P36</f>
        <v>9.6860675806252593E-3</v>
      </c>
      <c r="D34" s="1">
        <f>'1.a.c'!V47-'1.a'!$P36</f>
        <v>3.2871078711601741E-2</v>
      </c>
      <c r="E34" s="1">
        <f>'1.a.c'!W47-'1.a'!$P36</f>
        <v>-7.000000000000001E-4</v>
      </c>
      <c r="F34" s="1">
        <f>'1.a.c'!X47-'1.a'!$P36</f>
        <v>9.4371904132705964E-2</v>
      </c>
      <c r="G34" s="1">
        <f>'1.a.c'!AH47-'1.a'!$P36</f>
        <v>-6.3024241379310348</v>
      </c>
      <c r="H34" s="4"/>
    </row>
    <row r="35" spans="1:8" x14ac:dyDescent="0.25">
      <c r="A35" s="78">
        <v>37926</v>
      </c>
      <c r="B35" s="1">
        <f>'1.a.c'!S48-'1.a'!P37</f>
        <v>-3.5439952938019326E-2</v>
      </c>
      <c r="C35" s="1">
        <f>'1.a.c'!T48-'1.a'!$P37</f>
        <v>9.2239178820734853E-3</v>
      </c>
      <c r="D35" s="1">
        <f>'1.a.c'!V48-'1.a'!$P37</f>
        <v>3.4784550668849256E-3</v>
      </c>
      <c r="E35" s="1">
        <f>'1.a.c'!W48-'1.a'!$P37</f>
        <v>-7.000000000000001E-4</v>
      </c>
      <c r="F35" s="1">
        <f>'1.a.c'!X48-'1.a'!$P37</f>
        <v>-2.1337579989060915E-2</v>
      </c>
      <c r="G35" s="1">
        <f>'1.a.c'!AH48-'1.a'!$P37</f>
        <v>-0.76980569105691055</v>
      </c>
      <c r="H35" s="4"/>
    </row>
    <row r="36" spans="1:8" x14ac:dyDescent="0.25">
      <c r="A36" s="78">
        <v>37956</v>
      </c>
      <c r="B36" s="1">
        <f>'1.a.c'!S49-'1.a'!P38</f>
        <v>1.7795525159938846E-2</v>
      </c>
      <c r="C36" s="1">
        <f>'1.a.c'!T49-'1.a'!$P38</f>
        <v>8.9937346632723899E-3</v>
      </c>
      <c r="D36" s="1">
        <f>'1.a.c'!V49-'1.a'!$P38</f>
        <v>3.9164966198030983E-2</v>
      </c>
      <c r="E36" s="1">
        <f>'1.a.c'!W49-'1.a'!$P38</f>
        <v>-8.0000000000000004E-4</v>
      </c>
      <c r="F36" s="1">
        <f>'1.a.c'!X49-'1.a'!$P38</f>
        <v>6.7554226021242225E-2</v>
      </c>
      <c r="G36" s="1">
        <f>'1.a.c'!AH49-'1.a'!$P38</f>
        <v>2.0766647887323946</v>
      </c>
      <c r="H36" s="4"/>
    </row>
    <row r="37" spans="1:8" x14ac:dyDescent="0.25">
      <c r="A37" s="78">
        <v>37987</v>
      </c>
      <c r="B37" s="1">
        <f>'1.a.c'!S50-'1.a'!P39</f>
        <v>1.8461124797267123E-2</v>
      </c>
      <c r="C37" s="1">
        <f>'1.a.c'!T50-'1.a'!$P39</f>
        <v>-2.5919119071009678E-3</v>
      </c>
      <c r="D37" s="1">
        <f>'1.a.c'!V50-'1.a'!$P39</f>
        <v>2.3572811837603339E-3</v>
      </c>
      <c r="E37" s="1">
        <f>'1.a.c'!W50-'1.a'!$P39</f>
        <v>-7.000000000000001E-4</v>
      </c>
      <c r="F37" s="1">
        <f>'1.a.c'!X50-'1.a'!$P39</f>
        <v>1.9626494073926491E-2</v>
      </c>
      <c r="G37" s="1">
        <f>'1.a.c'!AH50-'1.a'!$P39</f>
        <v>-0.49269084668192226</v>
      </c>
      <c r="H37" s="4"/>
    </row>
    <row r="38" spans="1:8" x14ac:dyDescent="0.25">
      <c r="A38" s="78">
        <v>38018</v>
      </c>
      <c r="B38" s="1">
        <f>'1.a.c'!S51-'1.a'!P40</f>
        <v>-6.0091927036784107E-2</v>
      </c>
      <c r="C38" s="1">
        <f>'1.a.c'!T51-'1.a'!$P40</f>
        <v>-3.6976435257373022E-3</v>
      </c>
      <c r="D38" s="1">
        <f>'1.a.c'!V51-'1.a'!$P40</f>
        <v>-1.3947037887380394E-2</v>
      </c>
      <c r="E38" s="1">
        <f>'1.a.c'!W51-'1.a'!$P40</f>
        <v>-5.9999999999999995E-4</v>
      </c>
      <c r="F38" s="1">
        <f>'1.a.c'!X51-'1.a'!$P40</f>
        <v>-7.6536608449901802E-2</v>
      </c>
      <c r="G38" s="1">
        <f>'1.a.c'!AH51-'1.a'!$P40</f>
        <v>-0.34294234234234228</v>
      </c>
      <c r="H38" s="4"/>
    </row>
    <row r="39" spans="1:8" x14ac:dyDescent="0.25">
      <c r="A39" s="78">
        <v>38047</v>
      </c>
      <c r="B39" s="1">
        <f>'1.a.c'!S52-'1.a'!P41</f>
        <v>-1.9360674060151309E-2</v>
      </c>
      <c r="C39" s="1">
        <f>'1.a.c'!T52-'1.a'!$P41</f>
        <v>-6.0579617163179457E-3</v>
      </c>
      <c r="D39" s="1">
        <f>'1.a.c'!V52-'1.a'!$P41</f>
        <v>-2.4029715146739499E-2</v>
      </c>
      <c r="E39" s="1">
        <f>'1.a.c'!W52-'1.a'!$P41</f>
        <v>-8.9999999999999998E-4</v>
      </c>
      <c r="F39" s="1">
        <f>'1.a.c'!X52-'1.a'!$P41</f>
        <v>-4.7648350923208752E-2</v>
      </c>
      <c r="G39" s="1">
        <f>'1.a.c'!AH52-'1.a'!$P41</f>
        <v>-1.8433657534246575</v>
      </c>
      <c r="H39" s="4"/>
    </row>
    <row r="40" spans="1:8" x14ac:dyDescent="0.25">
      <c r="A40" s="78">
        <v>38078</v>
      </c>
      <c r="B40" s="1">
        <f>'1.a.c'!S53-'1.a'!P42</f>
        <v>2.1983944076223495E-2</v>
      </c>
      <c r="C40" s="1">
        <f>'1.a.c'!T53-'1.a'!$P42</f>
        <v>-5.2371339334623284E-5</v>
      </c>
      <c r="D40" s="1">
        <f>'1.a.c'!V53-'1.a'!$P42</f>
        <v>-9.7739656704527635E-4</v>
      </c>
      <c r="E40" s="1">
        <f>'1.a.c'!W53-'1.a'!$P42</f>
        <v>-8.0000000000000004E-4</v>
      </c>
      <c r="F40" s="1">
        <f>'1.a.c'!X53-'1.a'!$P42</f>
        <v>2.2554176169843596E-2</v>
      </c>
      <c r="G40" s="1">
        <f>'1.a.c'!AH53-'1.a'!$P42</f>
        <v>0.42196422764227648</v>
      </c>
      <c r="H40" s="4"/>
    </row>
    <row r="41" spans="1:8" x14ac:dyDescent="0.25">
      <c r="A41" s="78">
        <v>38108</v>
      </c>
      <c r="B41" s="1">
        <f>'1.a.c'!S54-'1.a'!P43</f>
        <v>-1.9842733396565355E-2</v>
      </c>
      <c r="C41" s="1">
        <f>'1.a.c'!T54-'1.a'!$P43</f>
        <v>-1.8662170926196245E-3</v>
      </c>
      <c r="D41" s="1">
        <f>'1.a.c'!V54-'1.a'!$P43</f>
        <v>-7.7488164904082344E-3</v>
      </c>
      <c r="E41" s="1">
        <f>'1.a.c'!W54-'1.a'!$P43</f>
        <v>-5.9999999999999995E-4</v>
      </c>
      <c r="F41" s="1">
        <f>'1.a.c'!X54-'1.a'!$P43</f>
        <v>-2.8257766979593212E-2</v>
      </c>
      <c r="G41" s="1">
        <f>'1.a.c'!AH54-'1.a'!$P43</f>
        <v>-1.7034571428571428</v>
      </c>
      <c r="H41" s="4"/>
    </row>
    <row r="42" spans="1:8" x14ac:dyDescent="0.25">
      <c r="A42" s="78">
        <v>38139</v>
      </c>
      <c r="B42" s="1">
        <f>'1.a.c'!S55-'1.a'!P44</f>
        <v>-1.4701738564890966E-2</v>
      </c>
      <c r="C42" s="1">
        <f>'1.a.c'!T55-'1.a'!$P44</f>
        <v>9.94665606940804E-3</v>
      </c>
      <c r="D42" s="1">
        <f>'1.a.c'!V55-'1.a'!$P44</f>
        <v>3.1553700634357792E-2</v>
      </c>
      <c r="E42" s="1">
        <f>'1.a.c'!W55-'1.a'!$P44</f>
        <v>-8.0000000000000004E-4</v>
      </c>
      <c r="F42" s="1">
        <f>'1.a.c'!X55-'1.a'!$P44</f>
        <v>2.839861813887487E-2</v>
      </c>
      <c r="G42" s="1">
        <f>'1.a.c'!AH55-'1.a'!$P44</f>
        <v>0.57643577235772325</v>
      </c>
      <c r="H42" s="4"/>
    </row>
    <row r="43" spans="1:8" x14ac:dyDescent="0.25">
      <c r="A43" s="78">
        <v>38169</v>
      </c>
      <c r="B43" s="1">
        <f>'1.a.c'!S56-'1.a'!P45</f>
        <v>-1.2123515534903803E-2</v>
      </c>
      <c r="C43" s="1">
        <f>'1.a.c'!T56-'1.a'!$P45</f>
        <v>-7.9831495292379401E-3</v>
      </c>
      <c r="D43" s="1">
        <f>'1.a.c'!V56-'1.a'!$P45</f>
        <v>7.7828135040010861E-3</v>
      </c>
      <c r="E43" s="1">
        <f>'1.a.c'!W56-'1.a'!$P45</f>
        <v>-1E-3</v>
      </c>
      <c r="F43" s="1">
        <f>'1.a.c'!X56-'1.a'!$P45</f>
        <v>-1.0323851560140655E-2</v>
      </c>
      <c r="G43" s="1">
        <f>'1.a.c'!AH56-'1.a'!$P45</f>
        <v>-3.042237113402062</v>
      </c>
      <c r="H43" s="4"/>
    </row>
    <row r="44" spans="1:8" x14ac:dyDescent="0.25">
      <c r="A44" s="78">
        <v>38200</v>
      </c>
      <c r="B44" s="1">
        <f>'1.a.c'!S57-'1.a'!P46</f>
        <v>1.1251202989979513E-2</v>
      </c>
      <c r="C44" s="1">
        <f>'1.a.c'!T57-'1.a'!$P46</f>
        <v>2.7336122871366815E-3</v>
      </c>
      <c r="D44" s="1">
        <f>'1.a.c'!V57-'1.a'!$P46</f>
        <v>6.9941205565437407E-4</v>
      </c>
      <c r="E44" s="1">
        <f>'1.a.c'!W57-'1.a'!$P46</f>
        <v>-1.1000000000000001E-3</v>
      </c>
      <c r="F44" s="1">
        <f>'1.a.c'!X57-'1.a'!$P46</f>
        <v>1.688422733277057E-2</v>
      </c>
      <c r="G44" s="1">
        <f>'1.a.c'!AH57-'1.a'!$P46</f>
        <v>-1.0490797979797981</v>
      </c>
      <c r="H44" s="4"/>
    </row>
    <row r="45" spans="1:8" x14ac:dyDescent="0.25">
      <c r="A45" s="78">
        <v>38231</v>
      </c>
      <c r="B45" s="1">
        <f>'1.a.c'!S58-'1.a'!P47</f>
        <v>3.0131869462705907E-6</v>
      </c>
      <c r="C45" s="1">
        <f>'1.a.c'!T58-'1.a'!$P47</f>
        <v>-9.8619426300837194E-4</v>
      </c>
      <c r="D45" s="1">
        <f>'1.a.c'!V58-'1.a'!$P47</f>
        <v>-1.850437272050677E-3</v>
      </c>
      <c r="E45" s="1">
        <f>'1.a.c'!W58-'1.a'!$P47</f>
        <v>-1.1000000000000001E-3</v>
      </c>
      <c r="F45" s="1">
        <f>'1.a.c'!X58-'1.a'!$P47</f>
        <v>-6.3361834811277837E-4</v>
      </c>
      <c r="G45" s="1">
        <f>'1.a.c'!AH58-'1.a'!$P47</f>
        <v>7.9988999999999999</v>
      </c>
      <c r="H45" s="4"/>
    </row>
    <row r="46" spans="1:8" x14ac:dyDescent="0.25">
      <c r="A46" s="78">
        <v>38261</v>
      </c>
      <c r="B46" s="1">
        <f>'1.a.c'!S59-'1.a'!P48</f>
        <v>1.8745010956643032E-2</v>
      </c>
      <c r="C46" s="1">
        <f>'1.a.c'!T59-'1.a'!$P48</f>
        <v>4.1799044210484122E-3</v>
      </c>
      <c r="D46" s="1">
        <f>'1.a.c'!V59-'1.a'!$P48</f>
        <v>-3.5223652861030809E-3</v>
      </c>
      <c r="E46" s="1">
        <f>'1.a.c'!W59-'1.a'!$P48</f>
        <v>-1.1000000000000001E-3</v>
      </c>
      <c r="F46" s="1">
        <f>'1.a.c'!X59-'1.a'!$P48</f>
        <v>2.1602550091588364E-2</v>
      </c>
      <c r="G46" s="1">
        <f>'1.a.c'!AH59-'1.a'!$P48</f>
        <v>-0.10051520467836263</v>
      </c>
      <c r="H46" s="4"/>
    </row>
    <row r="47" spans="1:8" x14ac:dyDescent="0.25">
      <c r="A47" s="78">
        <v>38292</v>
      </c>
      <c r="B47" s="1">
        <f>'1.a.c'!S60-'1.a'!P49</f>
        <v>6.8161207661092873E-3</v>
      </c>
      <c r="C47" s="1">
        <f>'1.a.c'!T60-'1.a'!$P49</f>
        <v>5.1206725795269435E-3</v>
      </c>
      <c r="D47" s="1">
        <f>'1.a.c'!V60-'1.a'!$P49</f>
        <v>1.8633258052060921E-2</v>
      </c>
      <c r="E47" s="1">
        <f>'1.a.c'!W60-'1.a'!$P49</f>
        <v>-1.5E-3</v>
      </c>
      <c r="F47" s="1">
        <f>'1.a.c'!X60-'1.a'!$P49</f>
        <v>3.357005139769715E-2</v>
      </c>
      <c r="G47" s="1">
        <f>'1.a.c'!AH60-'1.a'!$P49</f>
        <v>2.0439545454545454</v>
      </c>
      <c r="H47" s="4"/>
    </row>
    <row r="48" spans="1:8" x14ac:dyDescent="0.25">
      <c r="A48" s="78">
        <v>38322</v>
      </c>
      <c r="B48" s="1">
        <f>'1.a.c'!S61-'1.a'!P50</f>
        <v>4.6606187686735918E-2</v>
      </c>
      <c r="C48" s="1">
        <f>'1.a.c'!T61-'1.a'!$P50</f>
        <v>6.9693075943384553E-3</v>
      </c>
      <c r="D48" s="1">
        <f>'1.a.c'!V61-'1.a'!$P50</f>
        <v>2.3501773565835059E-2</v>
      </c>
      <c r="E48" s="1">
        <f>'1.a.c'!W61-'1.a'!$P50</f>
        <v>-1.6000000000000001E-3</v>
      </c>
      <c r="F48" s="1">
        <f>'1.a.c'!X61-'1.a'!$P50</f>
        <v>8.027726884690943E-2</v>
      </c>
      <c r="G48" s="1">
        <f>'1.a.c'!AH61-'1.a'!$P50</f>
        <v>-0.23614157782516004</v>
      </c>
      <c r="H48" s="4"/>
    </row>
    <row r="49" spans="1:8" x14ac:dyDescent="0.25">
      <c r="A49" s="78">
        <v>38353</v>
      </c>
      <c r="B49" s="1">
        <f>'1.a.c'!S62-'1.a'!P51</f>
        <v>-1.6590227568428359E-2</v>
      </c>
      <c r="C49" s="1">
        <f>'1.a.c'!T62-'1.a'!$P51</f>
        <v>-7.7419935064813742E-3</v>
      </c>
      <c r="D49" s="1">
        <f>'1.a.c'!V62-'1.a'!$P51</f>
        <v>-1.1721314822947441E-2</v>
      </c>
      <c r="E49" s="1">
        <f>'1.a.c'!W62-'1.a'!$P51</f>
        <v>-1.6000000000000001E-3</v>
      </c>
      <c r="F49" s="1">
        <f>'1.a.c'!X62-'1.a'!$P51</f>
        <v>-3.2853535897857167E-2</v>
      </c>
      <c r="G49" s="1">
        <f>'1.a.c'!AH62-'1.a'!$P51</f>
        <v>-1.7258339832869083</v>
      </c>
      <c r="H49" s="4"/>
    </row>
    <row r="50" spans="1:8" x14ac:dyDescent="0.25">
      <c r="A50" s="78">
        <v>38384</v>
      </c>
      <c r="B50" s="1">
        <f>'1.a.c'!S63-'1.a'!P52</f>
        <v>2.2331043975957563E-3</v>
      </c>
      <c r="C50" s="1">
        <f>'1.a.c'!T63-'1.a'!$P52</f>
        <v>-3.6394712321817877E-3</v>
      </c>
      <c r="D50" s="1">
        <f>'1.a.c'!V63-'1.a'!$P52</f>
        <v>-4.7303768907703443E-3</v>
      </c>
      <c r="E50" s="1">
        <f>'1.a.c'!W63-'1.a'!$P52</f>
        <v>-1.6000000000000001E-3</v>
      </c>
      <c r="F50" s="1">
        <f>'1.a.c'!X63-'1.a'!$P52</f>
        <v>-2.9367437253563751E-3</v>
      </c>
      <c r="G50" s="1">
        <f>'1.a.c'!AH63-'1.a'!$P52</f>
        <v>-1.7900615384615386</v>
      </c>
      <c r="H50" s="4"/>
    </row>
    <row r="51" spans="1:8" x14ac:dyDescent="0.25">
      <c r="A51" s="78">
        <v>38412</v>
      </c>
      <c r="B51" s="1">
        <f>'1.a.c'!S64-'1.a'!P53</f>
        <v>1.6663939257346452E-2</v>
      </c>
      <c r="C51" s="1">
        <f>'1.a.c'!T64-'1.a'!$P53</f>
        <v>-4.3095763045839421E-3</v>
      </c>
      <c r="D51" s="1">
        <f>'1.a.c'!V64-'1.a'!$P53</f>
        <v>6.5871910839832449E-3</v>
      </c>
      <c r="E51" s="1">
        <f>'1.a.c'!W64-'1.a'!$P53</f>
        <v>-2.0999999999999999E-3</v>
      </c>
      <c r="F51" s="1">
        <f>'1.a.c'!X64-'1.a'!$P53</f>
        <v>2.3141554036745754E-2</v>
      </c>
      <c r="G51" s="1">
        <f>'1.a.c'!AH64-'1.a'!$P53</f>
        <v>-1.8606365853658535</v>
      </c>
      <c r="H51" s="4"/>
    </row>
    <row r="52" spans="1:8" x14ac:dyDescent="0.25">
      <c r="A52" s="78">
        <v>38443</v>
      </c>
      <c r="B52" s="1">
        <f>'1.a.c'!S65-'1.a'!P54</f>
        <v>-2.5393568030346893E-2</v>
      </c>
      <c r="C52" s="1">
        <f>'1.a.c'!T65-'1.a'!$P54</f>
        <v>-7.0229062758588746E-3</v>
      </c>
      <c r="D52" s="1">
        <f>'1.a.c'!V65-'1.a'!$P54</f>
        <v>-1.8695568944075299E-3</v>
      </c>
      <c r="E52" s="1">
        <f>'1.a.c'!W65-'1.a'!$P54</f>
        <v>-2.0999999999999999E-3</v>
      </c>
      <c r="F52" s="1">
        <f>'1.a.c'!X65-'1.a'!$P54</f>
        <v>-3.0086031200613299E-2</v>
      </c>
      <c r="G52" s="1">
        <f>'1.a.c'!AH65-'1.a'!$P54</f>
        <v>0.36153636363636377</v>
      </c>
      <c r="H52" s="4"/>
    </row>
    <row r="53" spans="1:8" x14ac:dyDescent="0.25">
      <c r="A53" s="78">
        <v>38473</v>
      </c>
      <c r="B53" s="1">
        <f>'1.a.c'!S66-'1.a'!P55</f>
        <v>-9.734796604556244E-4</v>
      </c>
      <c r="C53" s="1">
        <f>'1.a.c'!T66-'1.a'!$P55</f>
        <v>6.1158809670477012E-3</v>
      </c>
      <c r="D53" s="1">
        <f>'1.a.c'!V66-'1.a'!$P55</f>
        <v>1.7264866739647229E-2</v>
      </c>
      <c r="E53" s="1">
        <f>'1.a.c'!W66-'1.a'!$P55</f>
        <v>-2.3999999999999998E-3</v>
      </c>
      <c r="F53" s="1">
        <f>'1.a.c'!X66-'1.a'!$P55</f>
        <v>2.7207268046239304E-2</v>
      </c>
      <c r="G53" s="1">
        <f>'1.a.c'!AH66-'1.a'!$P55</f>
        <v>-2.6232333333333333</v>
      </c>
      <c r="H53" s="4"/>
    </row>
    <row r="54" spans="1:8" x14ac:dyDescent="0.25">
      <c r="A54" s="78">
        <v>38504</v>
      </c>
      <c r="B54" s="1">
        <f>'1.a.c'!S67-'1.a'!P56</f>
        <v>-2.3497073414386716E-2</v>
      </c>
      <c r="C54" s="1">
        <f>'1.a.c'!T67-'1.a'!$P56</f>
        <v>-9.8023956565741026E-3</v>
      </c>
      <c r="D54" s="1">
        <f>'1.a.c'!V67-'1.a'!$P56</f>
        <v>-1.5978037390364581E-2</v>
      </c>
      <c r="E54" s="1">
        <f>'1.a.c'!W67-'1.a'!$P56</f>
        <v>-2.3E-3</v>
      </c>
      <c r="F54" s="1">
        <f>'1.a.c'!X67-'1.a'!$P56</f>
        <v>-4.46775064613254E-2</v>
      </c>
      <c r="G54" s="1">
        <f>'1.a.c'!AH67-'1.a'!$P56</f>
        <v>-0.79664447300771202</v>
      </c>
      <c r="H54" s="4"/>
    </row>
    <row r="55" spans="1:8" x14ac:dyDescent="0.25">
      <c r="A55" s="78">
        <v>38534</v>
      </c>
      <c r="B55" s="1">
        <f>'1.a.c'!S68-'1.a'!P57</f>
        <v>-1.5317535159423163E-3</v>
      </c>
      <c r="C55" s="1">
        <f>'1.a.c'!T68-'1.a'!$P57</f>
        <v>4.8502129821464315E-3</v>
      </c>
      <c r="D55" s="1">
        <f>'1.a.c'!V68-'1.a'!$P57</f>
        <v>-7.6282656041074988E-3</v>
      </c>
      <c r="E55" s="1">
        <f>'1.a.c'!W68-'1.a'!$P57</f>
        <v>-2.3999999999999998E-3</v>
      </c>
      <c r="F55" s="1">
        <f>'1.a.c'!X68-'1.a'!$P57</f>
        <v>4.9019386209661576E-4</v>
      </c>
      <c r="G55" s="1">
        <f>'1.a.c'!AH68-'1.a'!$P57</f>
        <v>4.1975999999999996</v>
      </c>
      <c r="H55" s="4"/>
    </row>
    <row r="56" spans="1:8" x14ac:dyDescent="0.25">
      <c r="A56" s="78">
        <v>38565</v>
      </c>
      <c r="B56" s="1">
        <f>'1.a.c'!S69-'1.a'!P58</f>
        <v>-2.8558947444573585E-3</v>
      </c>
      <c r="C56" s="1">
        <f>'1.a.c'!T69-'1.a'!$P58</f>
        <v>3.7530862181534095E-4</v>
      </c>
      <c r="D56" s="1">
        <f>'1.a.c'!V69-'1.a'!$P58</f>
        <v>-8.6144750297467172E-3</v>
      </c>
      <c r="E56" s="1">
        <f>'1.a.c'!W69-'1.a'!$P58</f>
        <v>-3.0000000000000001E-3</v>
      </c>
      <c r="F56" s="1">
        <f>'1.a.c'!X69-'1.a'!$P58</f>
        <v>-5.095061152388735E-3</v>
      </c>
      <c r="G56" s="1">
        <f>'1.a.c'!AH69-'1.a'!$P58</f>
        <v>-1.2241538461538461</v>
      </c>
      <c r="H56" s="4"/>
    </row>
    <row r="57" spans="1:8" x14ac:dyDescent="0.25">
      <c r="A57" s="78">
        <v>38596</v>
      </c>
      <c r="B57" s="1">
        <f>'1.a.c'!S70-'1.a'!P59</f>
        <v>-2.2559931007746181E-2</v>
      </c>
      <c r="C57" s="1">
        <f>'1.a.c'!T70-'1.a'!$P59</f>
        <v>8.4303583729018697E-3</v>
      </c>
      <c r="D57" s="1">
        <f>'1.a.c'!V70-'1.a'!$P59</f>
        <v>1.36780928214085E-2</v>
      </c>
      <c r="E57" s="1">
        <f>'1.a.c'!W70-'1.a'!$P59</f>
        <v>-2.8999999999999998E-3</v>
      </c>
      <c r="F57" s="1">
        <f>'1.a.c'!X70-'1.a'!$P59</f>
        <v>5.3485201865641884E-3</v>
      </c>
      <c r="G57" s="1">
        <f>'1.a.c'!AH70-'1.a'!$P59</f>
        <v>-1.8507260869565216</v>
      </c>
      <c r="H57" s="4"/>
    </row>
    <row r="58" spans="1:8" x14ac:dyDescent="0.25">
      <c r="A58" s="78">
        <v>38626</v>
      </c>
      <c r="B58" s="1">
        <f>'1.a.c'!S71-'1.a'!P60</f>
        <v>-2.5209980255544693E-2</v>
      </c>
      <c r="C58" s="1">
        <f>'1.a.c'!T71-'1.a'!$P60</f>
        <v>-7.8311117173824156E-3</v>
      </c>
      <c r="D58" s="1">
        <f>'1.a.c'!V71-'1.a'!$P60</f>
        <v>-7.1831573017035613E-3</v>
      </c>
      <c r="E58" s="1">
        <f>'1.a.c'!W71-'1.a'!$P60</f>
        <v>-2.7000000000000001E-3</v>
      </c>
      <c r="F58" s="1">
        <f>'1.a.c'!X71-'1.a'!$P60</f>
        <v>-3.4824249274630667E-2</v>
      </c>
      <c r="G58" s="1">
        <f>'1.a.c'!AH71-'1.a'!$P60</f>
        <v>-3.2462897435897435</v>
      </c>
      <c r="H58" s="4"/>
    </row>
    <row r="59" spans="1:8" x14ac:dyDescent="0.25">
      <c r="A59" s="78">
        <v>38657</v>
      </c>
      <c r="B59" s="1">
        <f>'1.a.c'!S72-'1.a'!P61</f>
        <v>-2.3987074912899718E-2</v>
      </c>
      <c r="C59" s="1">
        <f>'1.a.c'!T72-'1.a'!$P61</f>
        <v>1.1178337696190258E-2</v>
      </c>
      <c r="D59" s="1">
        <f>'1.a.c'!V72-'1.a'!$P61</f>
        <v>1.8075218353859064E-2</v>
      </c>
      <c r="E59" s="1">
        <f>'1.a.c'!W72-'1.a'!$P61</f>
        <v>-3.0999999999999999E-3</v>
      </c>
      <c r="F59" s="1">
        <f>'1.a.c'!X72-'1.a'!$P61</f>
        <v>1.1466481137149601E-2</v>
      </c>
      <c r="G59" s="1">
        <f>'1.a.c'!AH72-'1.a'!$P61</f>
        <v>-3.2431000000000001</v>
      </c>
      <c r="H59" s="4"/>
    </row>
    <row r="60" spans="1:8" x14ac:dyDescent="0.25">
      <c r="A60" s="78">
        <v>38687</v>
      </c>
      <c r="B60" s="1">
        <f>'1.a.c'!S73-'1.a'!P62</f>
        <v>-1.0208306498306825E-2</v>
      </c>
      <c r="C60" s="1">
        <f>'1.a.c'!T73-'1.a'!$P62</f>
        <v>-4.2207061201061536E-3</v>
      </c>
      <c r="D60" s="1">
        <f>'1.a.c'!V73-'1.a'!$P62</f>
        <v>1.5561435120052132E-2</v>
      </c>
      <c r="E60" s="1">
        <f>'1.a.c'!W73-'1.a'!$P62</f>
        <v>-3.2000000000000002E-3</v>
      </c>
      <c r="F60" s="1">
        <f>'1.a.c'!X73-'1.a'!$P62</f>
        <v>7.5324225016391525E-3</v>
      </c>
      <c r="G60" s="1">
        <f>'1.a.c'!AH73-'1.a'!$P62</f>
        <v>-0.98534285714285708</v>
      </c>
      <c r="H60" s="4"/>
    </row>
    <row r="61" spans="1:8" x14ac:dyDescent="0.25">
      <c r="A61" s="78">
        <v>38718</v>
      </c>
      <c r="B61" s="1">
        <f>'1.a.c'!S74-'1.a'!P63</f>
        <v>2.394691619178009E-2</v>
      </c>
      <c r="C61" s="1">
        <f>'1.a.c'!T74-'1.a'!$P63</f>
        <v>2.8583399522082637E-3</v>
      </c>
      <c r="D61" s="1">
        <f>'1.a.c'!V74-'1.a'!$P63</f>
        <v>1.6425232402154065E-2</v>
      </c>
      <c r="E61" s="1">
        <f>'1.a.c'!W74-'1.a'!$P63</f>
        <v>-3.5000000000000001E-3</v>
      </c>
      <c r="F61" s="1">
        <f>'1.a.c'!X74-'1.a'!$P63</f>
        <v>5.0230488546142413E-2</v>
      </c>
      <c r="G61" s="1">
        <f>'1.a.c'!AH74-'1.a'!$P63</f>
        <v>47.425071428571421</v>
      </c>
      <c r="H61" s="4"/>
    </row>
    <row r="62" spans="1:8" x14ac:dyDescent="0.25">
      <c r="A62" s="78">
        <v>38749</v>
      </c>
      <c r="B62" s="1">
        <f>'1.a.c'!S75-'1.a'!P64</f>
        <v>-1.6972074522346548E-2</v>
      </c>
      <c r="C62" s="1">
        <f>'1.a.c'!T75-'1.a'!$P64</f>
        <v>6.1668634305280523E-3</v>
      </c>
      <c r="D62" s="1">
        <f>'1.a.c'!V75-'1.a'!$P64</f>
        <v>-2.4009674175758718E-3</v>
      </c>
      <c r="E62" s="1">
        <f>'1.a.c'!W75-'1.a'!$P64</f>
        <v>-3.3999999999999998E-3</v>
      </c>
      <c r="F62" s="1">
        <f>'1.a.c'!X75-'1.a'!$P64</f>
        <v>-6.4061785093943689E-3</v>
      </c>
      <c r="G62" s="1">
        <f>'1.a.c'!AH75-'1.a'!$P64</f>
        <v>-0.99160058997050149</v>
      </c>
      <c r="H62" s="4"/>
    </row>
    <row r="63" spans="1:8" x14ac:dyDescent="0.25">
      <c r="A63" s="78">
        <v>38777</v>
      </c>
      <c r="B63" s="1">
        <f>'1.a.c'!S76-'1.a'!P65</f>
        <v>-1.291273524552778E-2</v>
      </c>
      <c r="C63" s="1">
        <f>'1.a.c'!T76-'1.a'!$P65</f>
        <v>1.2822020550088738E-3</v>
      </c>
      <c r="D63" s="1">
        <f>'1.a.c'!V76-'1.a'!$P65</f>
        <v>-6.088089636024677E-3</v>
      </c>
      <c r="E63" s="1">
        <f>'1.a.c'!W76-'1.a'!$P65</f>
        <v>-3.7000000000000002E-3</v>
      </c>
      <c r="F63" s="1">
        <f>'1.a.c'!X76-'1.a'!$P65</f>
        <v>-1.0318622826543583E-2</v>
      </c>
      <c r="G63" s="1">
        <f>'1.a.c'!AH76-'1.a'!$P65</f>
        <v>44.746300000000026</v>
      </c>
      <c r="H63" s="4"/>
    </row>
    <row r="64" spans="1:8" x14ac:dyDescent="0.25">
      <c r="A64" s="78">
        <v>38808</v>
      </c>
      <c r="B64" s="1">
        <f>'1.a.c'!S77-'1.a'!P66</f>
        <v>6.2703823199608724E-2</v>
      </c>
      <c r="C64" s="1">
        <f>'1.a.c'!T77-'1.a'!$P66</f>
        <v>-6.5995065286976549E-4</v>
      </c>
      <c r="D64" s="1">
        <f>'1.a.c'!V77-'1.a'!$P66</f>
        <v>3.4106388269069227E-2</v>
      </c>
      <c r="E64" s="1">
        <f>'1.a.c'!W77-'1.a'!$P66</f>
        <v>-3.5999999999999999E-3</v>
      </c>
      <c r="F64" s="1">
        <f>'1.a.c'!X77-'1.a'!$P66</f>
        <v>0.10335026081580818</v>
      </c>
      <c r="G64" s="1">
        <f>'1.a.c'!AH77-'1.a'!$P66</f>
        <v>-0.40797158469945355</v>
      </c>
      <c r="H64" s="4"/>
    </row>
    <row r="65" spans="1:8" x14ac:dyDescent="0.25">
      <c r="A65" s="78">
        <v>38838</v>
      </c>
      <c r="B65" s="1">
        <f>'1.a.c'!S78-'1.a'!P67</f>
        <v>1.0455469963636169E-2</v>
      </c>
      <c r="C65" s="1">
        <f>'1.a.c'!T78-'1.a'!$P67</f>
        <v>-9.1893310455795872E-3</v>
      </c>
      <c r="D65" s="1">
        <f>'1.a.c'!V78-'1.a'!$P67</f>
        <v>-6.3407074419813639E-3</v>
      </c>
      <c r="E65" s="1">
        <f>'1.a.c'!W78-'1.a'!$P67</f>
        <v>-4.3E-3</v>
      </c>
      <c r="F65" s="1">
        <f>'1.a.c'!X78-'1.a'!$P67</f>
        <v>3.5254314760752182E-3</v>
      </c>
      <c r="G65" s="1">
        <f>'1.a.c'!AH78-'1.a'!$P67</f>
        <v>-3.8850339449541291</v>
      </c>
      <c r="H65" s="4"/>
    </row>
    <row r="66" spans="1:8" x14ac:dyDescent="0.25">
      <c r="A66" s="78">
        <v>38869</v>
      </c>
      <c r="B66" s="1">
        <f>'1.a.c'!S79-'1.a'!P68</f>
        <v>3.5686163537087482E-3</v>
      </c>
      <c r="C66" s="1">
        <f>'1.a.c'!T79-'1.a'!$P68</f>
        <v>-5.6815124771813098E-4</v>
      </c>
      <c r="D66" s="1">
        <f>'1.a.c'!V79-'1.a'!$P68</f>
        <v>4.0925801705355026E-3</v>
      </c>
      <c r="E66" s="1">
        <f>'1.a.c'!W79-'1.a'!$P68</f>
        <v>-4.0000000000000001E-3</v>
      </c>
      <c r="F66" s="1">
        <f>'1.a.c'!X79-'1.a'!$P68</f>
        <v>1.5093045276526117E-2</v>
      </c>
      <c r="G66" s="1">
        <f>'1.a.c'!AH79-'1.a'!$P68</f>
        <v>-1.019923566878981</v>
      </c>
      <c r="H66" s="4"/>
    </row>
    <row r="67" spans="1:8" x14ac:dyDescent="0.25">
      <c r="A67" s="78">
        <v>38899</v>
      </c>
      <c r="B67" s="1">
        <f>'1.a.c'!S80-'1.a'!P69</f>
        <v>1.5967231954075428E-2</v>
      </c>
      <c r="C67" s="1">
        <f>'1.a.c'!T80-'1.a'!$P69</f>
        <v>-1.3628797289566988E-2</v>
      </c>
      <c r="D67" s="1">
        <f>'1.a.c'!V80-'1.a'!$P69</f>
        <v>-1.2462929629681357E-2</v>
      </c>
      <c r="E67" s="1">
        <f>'1.a.c'!W80-'1.a'!$P69</f>
        <v>-4.0000000000000001E-3</v>
      </c>
      <c r="F67" s="1">
        <f>'1.a.c'!X80-'1.a'!$P69</f>
        <v>-2.1244949651729166E-3</v>
      </c>
      <c r="G67" s="1">
        <f>'1.a.c'!AH80-'1.a'!$P69</f>
        <v>-8.604000000000001</v>
      </c>
      <c r="H67" s="4"/>
    </row>
    <row r="68" spans="1:8" x14ac:dyDescent="0.25">
      <c r="A68" s="78">
        <v>38930</v>
      </c>
      <c r="B68" s="1">
        <f>'1.a.c'!S81-'1.a'!P70</f>
        <v>3.8207679729609463E-3</v>
      </c>
      <c r="C68" s="1">
        <f>'1.a.c'!T81-'1.a'!$P70</f>
        <v>2.1482011674958815E-3</v>
      </c>
      <c r="D68" s="1">
        <f>'1.a.c'!V81-'1.a'!$P70</f>
        <v>-6.2886608124717745E-4</v>
      </c>
      <c r="E68" s="1">
        <f>'1.a.c'!W81-'1.a'!$P70</f>
        <v>-4.1999999999999997E-3</v>
      </c>
      <c r="F68" s="1">
        <f>'1.a.c'!X81-'1.a'!$P70</f>
        <v>1.3740103059209651E-2</v>
      </c>
      <c r="G68" s="1">
        <f>'1.a.c'!AH81-'1.a'!$P70</f>
        <v>-7.4515684210526283</v>
      </c>
      <c r="H68" s="4"/>
    </row>
    <row r="69" spans="1:8" x14ac:dyDescent="0.25">
      <c r="A69" s="78">
        <v>38961</v>
      </c>
      <c r="B69" s="1">
        <f>'1.a.c'!S82-'1.a'!P71</f>
        <v>1.8104949733052392E-2</v>
      </c>
      <c r="C69" s="1">
        <f>'1.a.c'!T82-'1.a'!$P71</f>
        <v>1.1433712803120017E-4</v>
      </c>
      <c r="D69" s="1">
        <f>'1.a.c'!V82-'1.a'!$P71</f>
        <v>2.0815718649281612E-3</v>
      </c>
      <c r="E69" s="1">
        <f>'1.a.c'!W82-'1.a'!$P71</f>
        <v>-4.0999999999999986E-3</v>
      </c>
      <c r="F69" s="1">
        <f>'1.a.c'!X82-'1.a'!$P71</f>
        <v>2.8500858726011748E-2</v>
      </c>
      <c r="G69" s="1">
        <f>'1.a.c'!AH82-'1.a'!$P71</f>
        <v>-8.5732653061224462E-2</v>
      </c>
      <c r="H69" s="4"/>
    </row>
    <row r="70" spans="1:8" x14ac:dyDescent="0.25">
      <c r="A70" s="78">
        <v>38991</v>
      </c>
      <c r="B70" s="1">
        <f>'1.a.c'!S83-'1.a'!P72</f>
        <v>3.9486224972331202E-2</v>
      </c>
      <c r="C70" s="1">
        <f>'1.a.c'!T83-'1.a'!$P72</f>
        <v>-3.0845923377139078E-3</v>
      </c>
      <c r="D70" s="1">
        <f>'1.a.c'!V83-'1.a'!$P72</f>
        <v>1.1451827185750999E-2</v>
      </c>
      <c r="E70" s="1">
        <f>'1.a.c'!W83-'1.a'!$P72</f>
        <v>-4.0999999999999986E-3</v>
      </c>
      <c r="F70" s="1">
        <f>'1.a.c'!X83-'1.a'!$P72</f>
        <v>5.6053459820368294E-2</v>
      </c>
      <c r="G70" s="1">
        <f>'1.a.c'!AH83-'1.a'!$P72</f>
        <v>0.61367777777777799</v>
      </c>
      <c r="H70" s="4"/>
    </row>
    <row r="71" spans="1:8" x14ac:dyDescent="0.25">
      <c r="A71" s="78">
        <v>39022</v>
      </c>
      <c r="B71" s="1">
        <f>'1.a.c'!S84-'1.a'!P73</f>
        <v>-6.4901471189713423E-3</v>
      </c>
      <c r="C71" s="1">
        <f>'1.a.c'!T84-'1.a'!$P73</f>
        <v>-1.2060288191422137E-4</v>
      </c>
      <c r="D71" s="1">
        <f>'1.a.c'!V84-'1.a'!$P73</f>
        <v>-1.1565668429224834E-2</v>
      </c>
      <c r="E71" s="1">
        <f>'1.a.c'!W84-'1.a'!$P73</f>
        <v>-4.1999999999999997E-3</v>
      </c>
      <c r="F71" s="1">
        <f>'1.a.c'!X84-'1.a'!$P73</f>
        <v>-9.7764184301103989E-3</v>
      </c>
      <c r="G71" s="1">
        <f>'1.a.c'!AH84-'1.a'!$P73</f>
        <v>-0.4190351648351649</v>
      </c>
      <c r="H71" s="4"/>
    </row>
    <row r="72" spans="1:8" x14ac:dyDescent="0.25">
      <c r="A72" s="78">
        <v>39052</v>
      </c>
      <c r="B72" s="1">
        <f>'1.a.c'!S85-'1.a'!P74</f>
        <v>1.6507201493000164E-2</v>
      </c>
      <c r="C72" s="1">
        <f>'1.a.c'!T85-'1.a'!$P74</f>
        <v>-4.1251459138578724E-4</v>
      </c>
      <c r="D72" s="1">
        <f>'1.a.c'!V85-'1.a'!$P74</f>
        <v>-1.4932852672949139E-2</v>
      </c>
      <c r="E72" s="1">
        <f>'1.a.c'!W85-'1.a'!$P74</f>
        <v>-4.0000000000000001E-3</v>
      </c>
      <c r="F72" s="1">
        <f>'1.a.c'!X85-'1.a'!$P74</f>
        <v>9.1618342286652384E-3</v>
      </c>
      <c r="G72" s="1">
        <f>'1.a.c'!AH85-'1.a'!$P74</f>
        <v>-0.407755868544601</v>
      </c>
      <c r="H72" s="4"/>
    </row>
    <row r="73" spans="1:8" x14ac:dyDescent="0.25">
      <c r="A73" s="78">
        <v>39083</v>
      </c>
      <c r="B73" s="1">
        <f>'1.a.c'!S86-'1.a'!P75</f>
        <v>1.7464668101950537E-2</v>
      </c>
      <c r="C73" s="1">
        <f>'1.a.c'!T86-'1.a'!$P75</f>
        <v>-1.2829588713704353E-3</v>
      </c>
      <c r="D73" s="1">
        <f>'1.a.c'!V86-'1.a'!$P75</f>
        <v>2.9526336393134241E-2</v>
      </c>
      <c r="E73" s="1">
        <f>'1.a.c'!W86-'1.a'!$P75</f>
        <v>-4.4000000000000003E-3</v>
      </c>
      <c r="F73" s="1">
        <f>'1.a.c'!X86-'1.a'!$P75</f>
        <v>5.4508045623714349E-2</v>
      </c>
      <c r="G73" s="1">
        <f>'1.a.c'!AH86-'1.a'!$P75</f>
        <v>0.44441889763779535</v>
      </c>
      <c r="H73" s="4"/>
    </row>
    <row r="74" spans="1:8" x14ac:dyDescent="0.25">
      <c r="A74" s="78">
        <v>39114</v>
      </c>
      <c r="B74" s="1">
        <f>'1.a.c'!S87-'1.a'!P76</f>
        <v>-6.2780271725305717E-2</v>
      </c>
      <c r="C74" s="1">
        <f>'1.a.c'!T87-'1.a'!$P76</f>
        <v>-1.0222498159108003E-2</v>
      </c>
      <c r="D74" s="1">
        <f>'1.a.c'!V87-'1.a'!$P76</f>
        <v>-1.7664076927016159E-2</v>
      </c>
      <c r="E74" s="1">
        <f>'1.a.c'!W87-'1.a'!$P76</f>
        <v>-3.8E-3</v>
      </c>
      <c r="F74" s="1">
        <f>'1.a.c'!X87-'1.a'!$P76</f>
        <v>-8.3066846811429867E-2</v>
      </c>
      <c r="G74" s="1">
        <f>'1.a.c'!AH87-'1.a'!$P76</f>
        <v>-1.8624956521739131</v>
      </c>
      <c r="H74" s="4"/>
    </row>
    <row r="75" spans="1:8" x14ac:dyDescent="0.25">
      <c r="A75" s="78">
        <v>39142</v>
      </c>
      <c r="B75" s="1">
        <f>'1.a.c'!S88-'1.a'!P77</f>
        <v>-4.6981054189702744E-4</v>
      </c>
      <c r="C75" s="1">
        <f>'1.a.c'!T88-'1.a'!$P77</f>
        <v>-3.2267324669596662E-3</v>
      </c>
      <c r="D75" s="1">
        <f>'1.a.c'!V88-'1.a'!$P77</f>
        <v>-6.72091691096158E-3</v>
      </c>
      <c r="E75" s="1">
        <f>'1.a.c'!W88-'1.a'!$P77</f>
        <v>-4.3E-3</v>
      </c>
      <c r="F75" s="1">
        <f>'1.a.c'!X88-'1.a'!$P77</f>
        <v>-1.8174599198182732E-3</v>
      </c>
      <c r="G75" s="1">
        <f>'1.a.c'!AH88-'1.a'!$P77</f>
        <v>-1.7068316455696202</v>
      </c>
      <c r="H75" s="4"/>
    </row>
    <row r="76" spans="1:8" x14ac:dyDescent="0.25">
      <c r="A76" s="78">
        <v>39173</v>
      </c>
      <c r="B76" s="1">
        <f>'1.a.c'!S89-'1.a'!P78</f>
        <v>7.3942210399341414E-3</v>
      </c>
      <c r="C76" s="1">
        <f>'1.a.c'!T89-'1.a'!$P78</f>
        <v>9.8174827231042039E-3</v>
      </c>
      <c r="D76" s="1">
        <f>'1.a.c'!V89-'1.a'!$P78</f>
        <v>9.0956223619543738E-3</v>
      </c>
      <c r="E76" s="1">
        <f>'1.a.c'!W89-'1.a'!$P78</f>
        <v>-4.4000000000000003E-3</v>
      </c>
      <c r="F76" s="1">
        <f>'1.a.c'!X89-'1.a'!$P78</f>
        <v>3.5107326124992719E-2</v>
      </c>
      <c r="G76" s="1">
        <f>'1.a.c'!AH89-'1.a'!$P78</f>
        <v>2.5361405405405413</v>
      </c>
      <c r="H76" s="4"/>
    </row>
    <row r="77" spans="1:8" x14ac:dyDescent="0.25">
      <c r="A77" s="78">
        <v>39203</v>
      </c>
      <c r="B77" s="1">
        <f>'1.a.c'!S90-'1.a'!P79</f>
        <v>7.8851392739100329E-3</v>
      </c>
      <c r="C77" s="1">
        <f>'1.a.c'!T90-'1.a'!$P79</f>
        <v>1.0200769478737274E-3</v>
      </c>
      <c r="D77" s="1">
        <f>'1.a.c'!V90-'1.a'!$P79</f>
        <v>1.6745805101760731E-2</v>
      </c>
      <c r="E77" s="1">
        <f>'1.a.c'!W90-'1.a'!$P79</f>
        <v>-4.0999999999999986E-3</v>
      </c>
      <c r="F77" s="1">
        <f>'1.a.c'!X90-'1.a'!$P79</f>
        <v>3.3851021323544485E-2</v>
      </c>
      <c r="G77" s="1">
        <f>'1.a.c'!AH90-'1.a'!$P79</f>
        <v>-7.5346819338422133E-2</v>
      </c>
      <c r="H77" s="4"/>
    </row>
    <row r="78" spans="1:8" x14ac:dyDescent="0.25">
      <c r="A78" s="78">
        <v>39234</v>
      </c>
      <c r="B78" s="1">
        <f>'1.a.c'!S91-'1.a'!P80</f>
        <v>6.9312000825653263E-3</v>
      </c>
      <c r="C78" s="1">
        <f>'1.a.c'!T91-'1.a'!$P80</f>
        <v>-8.6791818414615925E-3</v>
      </c>
      <c r="D78" s="1">
        <f>'1.a.c'!V91-'1.a'!$P80</f>
        <v>-1.5059315553238046E-4</v>
      </c>
      <c r="E78" s="1">
        <f>'1.a.c'!W91-'1.a'!$P80</f>
        <v>-4.0000000000000001E-3</v>
      </c>
      <c r="F78" s="1">
        <f>'1.a.c'!X91-'1.a'!$P80</f>
        <v>6.1014250855713544E-3</v>
      </c>
      <c r="G78" s="1">
        <f>'1.a.c'!AH91-'1.a'!$P80</f>
        <v>-1.4313972602739724</v>
      </c>
      <c r="H78" s="4"/>
    </row>
    <row r="79" spans="1:8" x14ac:dyDescent="0.25">
      <c r="A79" s="78">
        <v>39264</v>
      </c>
      <c r="B79" s="1">
        <f>'1.a.c'!S92-'1.a'!P81</f>
        <v>-3.219769337769729E-2</v>
      </c>
      <c r="C79" s="1">
        <f>'1.a.c'!T92-'1.a'!$P81</f>
        <v>-3.0916744359565404E-3</v>
      </c>
      <c r="D79" s="1">
        <f>'1.a.c'!V92-'1.a'!$P81</f>
        <v>7.9059337375074028E-3</v>
      </c>
      <c r="E79" s="1">
        <f>'1.a.c'!W92-'1.a'!$P81</f>
        <v>-4.0000000000000001E-3</v>
      </c>
      <c r="F79" s="1">
        <f>'1.a.c'!X92-'1.a'!$P81</f>
        <v>-1.9383434076146431E-2</v>
      </c>
      <c r="G79" s="1">
        <f>'1.a.c'!AH92-'1.a'!$P81</f>
        <v>1.1306153846153846</v>
      </c>
      <c r="H79" s="4"/>
    </row>
    <row r="80" spans="1:8" x14ac:dyDescent="0.25">
      <c r="A80" s="78">
        <v>39295</v>
      </c>
      <c r="B80" s="1">
        <f>'1.a.c'!S93-'1.a'!P82</f>
        <v>-6.7891943260522591E-3</v>
      </c>
      <c r="C80" s="1">
        <f>'1.a.c'!T93-'1.a'!$P82</f>
        <v>2.6569525546151591E-3</v>
      </c>
      <c r="D80" s="1">
        <f>'1.a.c'!V93-'1.a'!$P82</f>
        <v>4.9427116393680479E-3</v>
      </c>
      <c r="E80" s="1">
        <f>'1.a.c'!W93-'1.a'!$P82</f>
        <v>-6.0777712352043604E-3</v>
      </c>
      <c r="F80" s="1">
        <f>'1.a.c'!X93-'1.a'!$P82</f>
        <v>7.3326986327265859E-3</v>
      </c>
      <c r="G80" s="1">
        <f>'1.a.c'!AH93-'1.a'!$P82</f>
        <v>-1.4066024024024024</v>
      </c>
      <c r="H80" s="4"/>
    </row>
    <row r="81" spans="1:8" x14ac:dyDescent="0.25">
      <c r="A81" s="78">
        <v>39326</v>
      </c>
      <c r="B81" s="1">
        <f>'1.a.c'!S94-'1.a'!P83</f>
        <v>-3.0360267566529195E-2</v>
      </c>
      <c r="C81" s="1">
        <f>'1.a.c'!T94-'1.a'!$P83</f>
        <v>1.0262061308215598E-2</v>
      </c>
      <c r="D81" s="1">
        <f>'1.a.c'!V94-'1.a'!$P83</f>
        <v>3.058863705810197E-2</v>
      </c>
      <c r="E81" s="1">
        <f>'1.a.c'!W94-'1.a'!$P83</f>
        <v>-2.1057190645691884E-3</v>
      </c>
      <c r="F81" s="1">
        <f>'1.a.c'!X94-'1.a'!$P83</f>
        <v>1.7984711735219185E-2</v>
      </c>
      <c r="G81" s="1">
        <f>'1.a.c'!AH94-'1.a'!$P83</f>
        <v>1.6385910447761196</v>
      </c>
      <c r="H81" s="4"/>
    </row>
    <row r="82" spans="1:8" x14ac:dyDescent="0.25">
      <c r="A82" s="78">
        <v>39356</v>
      </c>
      <c r="B82" s="1">
        <f>'1.a.c'!S95-'1.a'!P84</f>
        <v>-4.6785526895244137E-2</v>
      </c>
      <c r="C82" s="1">
        <f>'1.a.c'!T95-'1.a'!$P84</f>
        <v>-6.1359928125413309E-3</v>
      </c>
      <c r="D82" s="1">
        <f>'1.a.c'!V95-'1.a'!$P84</f>
        <v>-2.4033266696722642E-2</v>
      </c>
      <c r="E82" s="1">
        <f>'1.a.c'!W95-'1.a'!$P84</f>
        <v>-2.4679932572850218E-3</v>
      </c>
      <c r="F82" s="1">
        <f>'1.a.c'!X95-'1.a'!$P84</f>
        <v>-6.9822779661793122E-2</v>
      </c>
      <c r="G82" s="1">
        <f>'1.a.c'!AH95-'1.a'!$P84</f>
        <v>-0.40432994350282481</v>
      </c>
      <c r="H82" s="4"/>
    </row>
    <row r="83" spans="1:8" x14ac:dyDescent="0.25">
      <c r="A83" s="78">
        <v>39387</v>
      </c>
      <c r="B83" s="1">
        <f>'1.a.c'!S96-'1.a'!P85</f>
        <v>-1.1008858354426065E-2</v>
      </c>
      <c r="C83" s="1">
        <f>'1.a.c'!T96-'1.a'!$P85</f>
        <v>1.232786983564205E-2</v>
      </c>
      <c r="D83" s="1">
        <f>'1.a.c'!V96-'1.a'!$P85</f>
        <v>-1.3842888003477263E-2</v>
      </c>
      <c r="E83" s="1">
        <f>'1.a.c'!W96-'1.a'!$P85</f>
        <v>1.4028586350308282E-4</v>
      </c>
      <c r="F83" s="1">
        <f>'1.a.c'!X96-'1.a'!$P85</f>
        <v>-2.1835906587581938E-3</v>
      </c>
      <c r="G83" s="1">
        <f>'1.a.c'!AH96-'1.a'!$P85</f>
        <v>-3.1213245283018871</v>
      </c>
      <c r="H83" s="4"/>
    </row>
    <row r="84" spans="1:8" x14ac:dyDescent="0.25">
      <c r="A84" s="78">
        <v>39417</v>
      </c>
      <c r="B84" s="1">
        <f>'1.a.c'!S97-'1.a'!P86</f>
        <v>-3.6674021004236029E-2</v>
      </c>
      <c r="C84" s="1">
        <f>'1.a.c'!T97-'1.a'!$P86</f>
        <v>-2.8739841006339031E-3</v>
      </c>
      <c r="D84" s="1">
        <f>'1.a.c'!V97-'1.a'!$P86</f>
        <v>9.3149744802388211E-3</v>
      </c>
      <c r="E84" s="1">
        <f>'1.a.c'!W97-'1.a'!$P86</f>
        <v>-3.2345566170995481E-3</v>
      </c>
      <c r="F84" s="1">
        <f>'1.a.c'!X97-'1.a'!$P86</f>
        <v>-2.5367587241730664E-2</v>
      </c>
      <c r="G84" s="1">
        <f>'1.a.c'!AH97-'1.a'!$P86</f>
        <v>-0.86906971046770609</v>
      </c>
      <c r="H84" s="4"/>
    </row>
    <row r="85" spans="1:8" x14ac:dyDescent="0.25">
      <c r="A85" s="78">
        <v>39448</v>
      </c>
      <c r="B85" s="1">
        <f>'1.a.c'!S98-'1.a'!P87</f>
        <v>-3.6245699817064299E-3</v>
      </c>
      <c r="C85" s="1">
        <f>'1.a.c'!T98-'1.a'!$P87</f>
        <v>-2.2104743593214102E-2</v>
      </c>
      <c r="D85" s="1">
        <f>'1.a.c'!V98-'1.a'!$P87</f>
        <v>-2.1356458914013911E-2</v>
      </c>
      <c r="E85" s="1">
        <f>'1.a.c'!W98-'1.a'!$P87</f>
        <v>-9.2308121150124264E-3</v>
      </c>
      <c r="F85" s="1">
        <f>'1.a.c'!X98-'1.a'!$P87</f>
        <v>-5.0016584603946874E-2</v>
      </c>
      <c r="G85" s="1">
        <f>'1.a.c'!AH98-'1.a'!$P87</f>
        <v>9.2479000000000013</v>
      </c>
      <c r="H85" s="4"/>
    </row>
    <row r="86" spans="1:8" x14ac:dyDescent="0.25">
      <c r="A86" s="78">
        <v>39479</v>
      </c>
      <c r="B86" s="1">
        <f>'1.a.c'!S99-'1.a'!P88</f>
        <v>2.0799005087764458E-2</v>
      </c>
      <c r="C86" s="1">
        <f>'1.a.c'!T99-'1.a'!$P88</f>
        <v>-6.5676682516738747E-4</v>
      </c>
      <c r="D86" s="1">
        <f>'1.a.c'!V99-'1.a'!$P88</f>
        <v>-1.8371144864677218E-2</v>
      </c>
      <c r="E86" s="1">
        <f>'1.a.c'!W99-'1.a'!$P88</f>
        <v>-2.8496128060170518E-3</v>
      </c>
      <c r="F86" s="1">
        <f>'1.a.c'!X99-'1.a'!$P88</f>
        <v>2.8214805919027997E-3</v>
      </c>
      <c r="G86" s="1">
        <f>'1.a.c'!AH99-'1.a'!$P88</f>
        <v>-0.51999918699186998</v>
      </c>
      <c r="H86" s="4"/>
    </row>
    <row r="87" spans="1:8" x14ac:dyDescent="0.25">
      <c r="A87" s="78">
        <v>39508</v>
      </c>
      <c r="B87" s="1">
        <f>'1.a.c'!S100-'1.a'!P89</f>
        <v>-4.8894327044563795E-3</v>
      </c>
      <c r="C87" s="1">
        <f>'1.a.c'!T100-'1.a'!$P89</f>
        <v>1.1525493160931923E-3</v>
      </c>
      <c r="D87" s="1">
        <f>'1.a.c'!V100-'1.a'!$P89</f>
        <v>-1.023873916275788E-2</v>
      </c>
      <c r="E87" s="1">
        <f>'1.a.c'!W100-'1.a'!$P89</f>
        <v>1.4375820175360672E-3</v>
      </c>
      <c r="F87" s="1">
        <f>'1.a.c'!X100-'1.a'!$P89</f>
        <v>-7.4380405335849999E-3</v>
      </c>
      <c r="G87" s="1">
        <f>'1.a.c'!AH100-'1.a'!$P89</f>
        <v>-0.74494324324324324</v>
      </c>
      <c r="H87" s="4"/>
    </row>
    <row r="88" spans="1:8" x14ac:dyDescent="0.25">
      <c r="A88" s="78">
        <v>39539</v>
      </c>
      <c r="B88" s="1">
        <f>'1.a.c'!S101-'1.a'!P90</f>
        <v>1.8706223114469792E-2</v>
      </c>
      <c r="C88" s="1">
        <f>'1.a.c'!T101-'1.a'!$P90</f>
        <v>1.0801918455103326E-3</v>
      </c>
      <c r="D88" s="1">
        <f>'1.a.c'!V101-'1.a'!$P90</f>
        <v>2.0912878709435343E-2</v>
      </c>
      <c r="E88" s="1">
        <f>'1.a.c'!W101-'1.a'!$P90</f>
        <v>5.0669383151527598E-3</v>
      </c>
      <c r="F88" s="1">
        <f>'1.a.c'!X101-'1.a'!$P90</f>
        <v>5.1166231984568225E-2</v>
      </c>
      <c r="G88" s="1">
        <f>'1.a.c'!AH101-'1.a'!$P90</f>
        <v>-7.2912736842105259</v>
      </c>
      <c r="H88" s="4"/>
    </row>
    <row r="89" spans="1:8" x14ac:dyDescent="0.25">
      <c r="A89" s="78">
        <v>39569</v>
      </c>
      <c r="B89" s="1">
        <f>'1.a.c'!S102-'1.a'!P91</f>
        <v>2.8003867804195087E-2</v>
      </c>
      <c r="C89" s="1">
        <f>'1.a.c'!T102-'1.a'!$P91</f>
        <v>1.8441313547734817E-2</v>
      </c>
      <c r="D89" s="1">
        <f>'1.a.c'!V102-'1.a'!$P91</f>
        <v>-1.0250921339580266E-2</v>
      </c>
      <c r="E89" s="1">
        <f>'1.a.c'!W102-'1.a'!$P91</f>
        <v>4.2602538086645731E-3</v>
      </c>
      <c r="F89" s="1">
        <f>'1.a.c'!X102-'1.a'!$P91</f>
        <v>4.5854513821014208E-2</v>
      </c>
      <c r="G89" s="1">
        <f>'1.a.c'!AH102-'1.a'!$P91</f>
        <v>-0.57502175732217586</v>
      </c>
      <c r="H89" s="4"/>
    </row>
    <row r="90" spans="1:8" x14ac:dyDescent="0.25">
      <c r="A90" s="78">
        <v>39600</v>
      </c>
      <c r="B90" s="1">
        <f>'1.a.c'!S103-'1.a'!P92</f>
        <v>-5.319860843886827E-2</v>
      </c>
      <c r="C90" s="1">
        <f>'1.a.c'!T103-'1.a'!$P92</f>
        <v>-2.9327854232531248E-2</v>
      </c>
      <c r="D90" s="1">
        <f>'1.a.c'!V103-'1.a'!$P92</f>
        <v>-5.2892678699940451E-2</v>
      </c>
      <c r="E90" s="1">
        <f>'1.a.c'!W103-'1.a'!$P92</f>
        <v>-1.0397335753161827E-2</v>
      </c>
      <c r="F90" s="1">
        <f>'1.a.c'!X103-'1.a'!$P92</f>
        <v>-0.1407164771245018</v>
      </c>
      <c r="G90" s="1">
        <f>'1.a.c'!AH103-'1.a'!$P92</f>
        <v>-5.0556215686274504</v>
      </c>
      <c r="H90" s="4"/>
    </row>
    <row r="91" spans="1:8" x14ac:dyDescent="0.25">
      <c r="A91" s="78">
        <v>39630</v>
      </c>
      <c r="B91" s="1">
        <f>'1.a.c'!S104-'1.a'!P93</f>
        <v>2.6458438482863108E-2</v>
      </c>
      <c r="C91" s="1">
        <f>'1.a.c'!T104-'1.a'!$P93</f>
        <v>-4.3581373040924003E-3</v>
      </c>
      <c r="D91" s="1">
        <f>'1.a.c'!V104-'1.a'!$P93</f>
        <v>1.3501785316690143E-2</v>
      </c>
      <c r="E91" s="1">
        <f>'1.a.c'!W104-'1.a'!$P93</f>
        <v>-7.7958613847904368E-3</v>
      </c>
      <c r="F91" s="1">
        <f>'1.a.c'!X104-'1.a'!$P93</f>
        <v>3.2306225110670411E-2</v>
      </c>
      <c r="G91" s="1">
        <f>'1.a.c'!AH104-'1.a'!$P93</f>
        <v>-0.92653022974607002</v>
      </c>
      <c r="H91" s="4"/>
    </row>
    <row r="92" spans="1:8" x14ac:dyDescent="0.25">
      <c r="A92" s="78">
        <v>39661</v>
      </c>
      <c r="B92" s="1">
        <f>'1.a.c'!S105-'1.a'!P94</f>
        <v>9.0756944549077422E-3</v>
      </c>
      <c r="C92" s="1">
        <f>'1.a.c'!T105-'1.a'!$P94</f>
        <v>-8.3039150296976838E-3</v>
      </c>
      <c r="D92" s="1">
        <f>'1.a.c'!V105-'1.a'!$P94</f>
        <v>8.9470946958958401E-3</v>
      </c>
      <c r="E92" s="1">
        <f>'1.a.c'!W105-'1.a'!$P94</f>
        <v>-1.5253028286993367E-3</v>
      </c>
      <c r="F92" s="1">
        <f>'1.a.c'!X105-'1.a'!$P94</f>
        <v>1.2093571292406565E-2</v>
      </c>
      <c r="G92" s="1">
        <f>'1.a.c'!AH105-'1.a'!$P94</f>
        <v>-3.6787193548387096</v>
      </c>
      <c r="H92" s="4"/>
    </row>
    <row r="93" spans="1:8" x14ac:dyDescent="0.25">
      <c r="A93" s="78">
        <v>39692</v>
      </c>
      <c r="B93" s="1">
        <f>'1.a.c'!S106-'1.a'!P95</f>
        <v>-2.6655663134103995E-2</v>
      </c>
      <c r="C93" s="1">
        <f>'1.a.c'!T106-'1.a'!$P95</f>
        <v>-2.2450183825846702E-2</v>
      </c>
      <c r="D93" s="1">
        <f>'1.a.c'!V106-'1.a'!$P95</f>
        <v>-3.4407409051692636E-2</v>
      </c>
      <c r="E93" s="1">
        <f>'1.a.c'!W106-'1.a'!$P95</f>
        <v>-1.3319157693643063E-2</v>
      </c>
      <c r="F93" s="1">
        <f>'1.a.c'!X106-'1.a'!$P95</f>
        <v>-9.2332413705286387E-2</v>
      </c>
      <c r="G93" s="1">
        <f>'1.a.c'!AH106-'1.a'!$P95</f>
        <v>-6.4774036144578311</v>
      </c>
      <c r="H93" s="4"/>
    </row>
    <row r="94" spans="1:8" x14ac:dyDescent="0.25">
      <c r="A94" s="78">
        <v>39722</v>
      </c>
      <c r="B94" s="1">
        <f>'1.a.c'!S107-'1.a'!P96</f>
        <v>-6.988277329393322E-2</v>
      </c>
      <c r="C94" s="1">
        <f>'1.a.c'!T107-'1.a'!$P96</f>
        <v>-3.3245552951756477E-2</v>
      </c>
      <c r="D94" s="1">
        <f>'1.a.c'!V107-'1.a'!$P96</f>
        <v>-3.6200862777612502E-2</v>
      </c>
      <c r="E94" s="1">
        <f>'1.a.c'!W107-'1.a'!$P96</f>
        <v>-2.115428126778619E-2</v>
      </c>
      <c r="F94" s="1">
        <f>'1.a.c'!X107-'1.a'!$P96</f>
        <v>-0.15808347029108838</v>
      </c>
      <c r="G94" s="1">
        <f>'1.a.c'!AH107-'1.a'!$P96</f>
        <v>0.88588866886688689</v>
      </c>
      <c r="H94" s="4"/>
    </row>
    <row r="95" spans="1:8" x14ac:dyDescent="0.25">
      <c r="A95" s="78">
        <v>39753</v>
      </c>
      <c r="B95" s="1">
        <f>'1.a.c'!S108-'1.a'!P97</f>
        <v>3.4428936184394715E-2</v>
      </c>
      <c r="C95" s="1">
        <f>'1.a.c'!T108-'1.a'!$P97</f>
        <v>1.4794727160574627E-2</v>
      </c>
      <c r="D95" s="1">
        <f>'1.a.c'!V108-'1.a'!$P97</f>
        <v>-5.3262971127629975E-2</v>
      </c>
      <c r="E95" s="1">
        <f>'1.a.c'!W108-'1.a'!$P97</f>
        <v>-8.6451559857143329E-3</v>
      </c>
      <c r="F95" s="1">
        <f>'1.a.c'!X108-'1.a'!$P97</f>
        <v>-1.1784463768374965E-2</v>
      </c>
      <c r="G95" s="1">
        <f>'1.a.c'!AH108-'1.a'!$P97</f>
        <v>-0.54374023323615162</v>
      </c>
      <c r="H95" s="4"/>
    </row>
    <row r="96" spans="1:8" x14ac:dyDescent="0.25">
      <c r="A96" s="78">
        <v>39783</v>
      </c>
      <c r="B96" s="1">
        <f>'1.a.c'!S109-'1.a'!P98</f>
        <v>-9.891019769683769E-3</v>
      </c>
      <c r="C96" s="1">
        <f>'1.a.c'!T109-'1.a'!$P98</f>
        <v>5.3349876341929727E-3</v>
      </c>
      <c r="D96" s="1">
        <f>'1.a.c'!V109-'1.a'!$P98</f>
        <v>4.5590475697170924E-2</v>
      </c>
      <c r="E96" s="1">
        <f>'1.a.c'!W109-'1.a'!$P98</f>
        <v>-8.0841216316073535E-4</v>
      </c>
      <c r="F96" s="1">
        <f>'1.a.c'!X109-'1.a'!$P98</f>
        <v>4.0226031398519393E-2</v>
      </c>
      <c r="G96" s="1">
        <f>'1.a.c'!AH109-'1.a'!$P98</f>
        <v>-1.2222222222222221</v>
      </c>
      <c r="H96" s="4"/>
    </row>
    <row r="97" spans="1:8" x14ac:dyDescent="0.25">
      <c r="A97" s="78">
        <v>39814</v>
      </c>
      <c r="B97" s="1">
        <f>'1.a.c'!S110-'1.a'!P99</f>
        <v>-4.6095450547769298E-2</v>
      </c>
      <c r="C97" s="1">
        <f>'1.a.c'!T110-'1.a'!$P99</f>
        <v>-1.8354178826841528E-2</v>
      </c>
      <c r="D97" s="1">
        <f>'1.a.c'!V110-'1.a'!$P99</f>
        <v>-4.5274537095996152E-2</v>
      </c>
      <c r="E97" s="1">
        <f>'1.a.c'!W110-'1.a'!$P99</f>
        <v>-5.9005636124859814E-3</v>
      </c>
      <c r="F97" s="1">
        <f>'1.a.c'!X110-'1.a'!$P99</f>
        <v>-0.11562473008309296</v>
      </c>
      <c r="G97" s="1">
        <f>'1.a.c'!AH110-'1.a'!$P99</f>
        <v>-5.666666666666667</v>
      </c>
      <c r="H97" s="4"/>
    </row>
    <row r="98" spans="1:8" x14ac:dyDescent="0.25">
      <c r="A98" s="78">
        <v>39845</v>
      </c>
      <c r="B98" s="1">
        <f>'1.a.c'!S111-'1.a'!P100</f>
        <v>-3.619057475461411E-2</v>
      </c>
      <c r="C98" s="1">
        <f>'1.a.c'!T111-'1.a'!$P100</f>
        <v>-3.1681967973921865E-2</v>
      </c>
      <c r="D98" s="1">
        <f>'1.a.c'!V111-'1.a'!$P100</f>
        <v>-6.5437930713979908E-2</v>
      </c>
      <c r="E98" s="1">
        <f>'1.a.c'!W111-'1.a'!$P100</f>
        <v>-1.5039427083335111E-2</v>
      </c>
      <c r="F98" s="1">
        <f>'1.a.c'!X111-'1.a'!$P100</f>
        <v>-0.14804990052585099</v>
      </c>
      <c r="G98" s="1">
        <f>'1.a.c'!AH111-'1.a'!$P100</f>
        <v>0.24251083743842372</v>
      </c>
      <c r="H98" s="4"/>
    </row>
    <row r="99" spans="1:8" x14ac:dyDescent="0.25">
      <c r="A99" s="78">
        <v>39873</v>
      </c>
      <c r="B99" s="1">
        <f>'1.a.c'!S112-'1.a'!P101</f>
        <v>1.5766219337782703E-2</v>
      </c>
      <c r="C99" s="1">
        <f>'1.a.c'!T112-'1.a'!$P101</f>
        <v>1.3010042352492051E-2</v>
      </c>
      <c r="D99" s="1">
        <f>'1.a.c'!V112-'1.a'!$P101</f>
        <v>2.6738956803876609E-2</v>
      </c>
      <c r="E99" s="1">
        <f>'1.a.c'!W112-'1.a'!$P101</f>
        <v>5.8153004456910117E-3</v>
      </c>
      <c r="F99" s="1">
        <f>'1.a.c'!X112-'1.a'!$P101</f>
        <v>6.1930518939842374E-2</v>
      </c>
      <c r="G99" s="1">
        <f>'1.a.c'!AH112-'1.a'!$P101</f>
        <v>-1.8891990089197224</v>
      </c>
      <c r="H99" s="4"/>
    </row>
    <row r="100" spans="1:8" x14ac:dyDescent="0.25">
      <c r="A100" s="78">
        <v>39904</v>
      </c>
      <c r="B100" s="1">
        <f>'1.a.c'!S113-'1.a'!P102</f>
        <v>4.7070362911813247E-2</v>
      </c>
      <c r="C100" s="1">
        <f>'1.a.c'!T113-'1.a'!$P102</f>
        <v>3.2249328194175052E-2</v>
      </c>
      <c r="D100" s="1">
        <f>'1.a.c'!V113-'1.a'!$P102</f>
        <v>5.949145870765734E-2</v>
      </c>
      <c r="E100" s="1">
        <f>'1.a.c'!W113-'1.a'!$P102</f>
        <v>2.3134543831088289E-2</v>
      </c>
      <c r="F100" s="1">
        <f>'1.a.c'!X113-'1.a'!$P102</f>
        <v>0.16224569364473393</v>
      </c>
      <c r="G100" s="1">
        <f>'1.a.c'!AH113-'1.a'!$P102</f>
        <v>0.13590891861761434</v>
      </c>
      <c r="H100" s="4"/>
    </row>
    <row r="101" spans="1:8" x14ac:dyDescent="0.25">
      <c r="A101" s="78">
        <v>39934</v>
      </c>
      <c r="B101" s="1">
        <f>'1.a.c'!S114-'1.a'!P103</f>
        <v>-3.6236692729931706E-2</v>
      </c>
      <c r="C101" s="1">
        <f>'1.a.c'!T114-'1.a'!$P103</f>
        <v>-9.9396307891324968E-3</v>
      </c>
      <c r="D101" s="1">
        <f>'1.a.c'!V114-'1.a'!$P103</f>
        <v>3.2983336756427034E-2</v>
      </c>
      <c r="E101" s="1">
        <f>'1.a.c'!W114-'1.a'!$P103</f>
        <v>4.9698481234165207E-4</v>
      </c>
      <c r="F101" s="1">
        <f>'1.a.c'!X114-'1.a'!$P103</f>
        <v>-1.2696001950295514E-2</v>
      </c>
      <c r="G101" s="1">
        <f>'1.a.c'!AH114-'1.a'!$P103</f>
        <v>-0.48871442590775271</v>
      </c>
      <c r="H101" s="4"/>
    </row>
    <row r="102" spans="1:8" x14ac:dyDescent="0.25">
      <c r="A102" s="78">
        <v>39965</v>
      </c>
      <c r="B102" s="1">
        <f>'1.a.c'!S115-'1.a'!P104</f>
        <v>1.5556761344767221E-2</v>
      </c>
      <c r="C102" s="1">
        <f>'1.a.c'!T115-'1.a'!$P104</f>
        <v>3.0726755511013091E-3</v>
      </c>
      <c r="D102" s="1">
        <f>'1.a.c'!V115-'1.a'!$P104</f>
        <v>-2.4807062004905726E-3</v>
      </c>
      <c r="E102" s="1">
        <f>'1.a.c'!W115-'1.a'!$P104</f>
        <v>3.8104158772633901E-3</v>
      </c>
      <c r="F102" s="1">
        <f>'1.a.c'!X115-'1.a'!$P104</f>
        <v>2.025914657264135E-2</v>
      </c>
      <c r="G102" s="1">
        <f>'1.a.c'!AH115-'1.a'!$P104</f>
        <v>-0.91564702495201533</v>
      </c>
      <c r="H102" s="4"/>
    </row>
    <row r="103" spans="1:8" x14ac:dyDescent="0.25">
      <c r="A103" s="78">
        <v>39995</v>
      </c>
      <c r="B103" s="1">
        <f>'1.a.c'!S116-'1.a'!P105</f>
        <v>8.7952989021952057E-3</v>
      </c>
      <c r="C103" s="1">
        <f>'1.a.c'!T116-'1.a'!$P105</f>
        <v>2.0227310992142866E-2</v>
      </c>
      <c r="D103" s="1">
        <f>'1.a.c'!V116-'1.a'!$P105</f>
        <v>2.1858317206762269E-2</v>
      </c>
      <c r="E103" s="1">
        <f>'1.a.c'!W116-'1.a'!$P105</f>
        <v>8.9468511005177873E-3</v>
      </c>
      <c r="F103" s="1">
        <f>'1.a.c'!X116-'1.a'!$P105</f>
        <v>6.0127778201618118E-2</v>
      </c>
      <c r="G103" s="1">
        <f>'1.a.c'!AH116-'1.a'!$P105</f>
        <v>16.568081818181817</v>
      </c>
      <c r="H103" s="4"/>
    </row>
    <row r="104" spans="1:8" x14ac:dyDescent="0.25">
      <c r="A104" s="78">
        <v>40026</v>
      </c>
      <c r="B104" s="1">
        <f>'1.a.c'!S117-'1.a'!P106</f>
        <v>1.1129431413271076E-2</v>
      </c>
      <c r="C104" s="1">
        <f>'1.a.c'!T117-'1.a'!$P106</f>
        <v>2.2603727603653684E-3</v>
      </c>
      <c r="D104" s="1">
        <f>'1.a.c'!V117-'1.a'!$P106</f>
        <v>4.0248867582838785E-2</v>
      </c>
      <c r="E104" s="1">
        <f>'1.a.c'!W117-'1.a'!$P106</f>
        <v>3.8998081638880774E-3</v>
      </c>
      <c r="F104" s="1">
        <f>'1.a.c'!X117-'1.a'!$P106</f>
        <v>5.7838479920363305E-2</v>
      </c>
      <c r="G104" s="1">
        <f>'1.a.c'!AH117-'1.a'!$P106</f>
        <v>-0.56801720569210856</v>
      </c>
      <c r="H104" s="4"/>
    </row>
    <row r="105" spans="1:8" x14ac:dyDescent="0.25">
      <c r="A105" s="78">
        <v>40057</v>
      </c>
      <c r="B105" s="1">
        <f>'1.a.c'!S118-'1.a'!P107</f>
        <v>3.0981102924043723E-2</v>
      </c>
      <c r="C105" s="1">
        <f>'1.a.c'!T118-'1.a'!$P107</f>
        <v>1.6206339749148563E-2</v>
      </c>
      <c r="D105" s="1">
        <f>'1.a.c'!V118-'1.a'!$P107</f>
        <v>1.5387390675335158E-2</v>
      </c>
      <c r="E105" s="1">
        <f>'1.a.c'!W118-'1.a'!$P107</f>
        <v>-1.6122862640307806E-3</v>
      </c>
      <c r="F105" s="1">
        <f>'1.a.c'!X118-'1.a'!$P107</f>
        <v>6.1262547084496653E-2</v>
      </c>
      <c r="G105" s="1">
        <f>'1.a.c'!AH118-'1.a'!$P107</f>
        <v>0.22445089820359287</v>
      </c>
      <c r="H105" s="4"/>
    </row>
    <row r="106" spans="1:8" x14ac:dyDescent="0.25">
      <c r="A106" s="78">
        <v>40087</v>
      </c>
      <c r="B106" s="1">
        <f>'1.a.c'!S119-'1.a'!P108</f>
        <v>-4.4677137040047443E-2</v>
      </c>
      <c r="C106" s="1">
        <f>'1.a.c'!T119-'1.a'!$P108</f>
        <v>-1.0088748057943913E-2</v>
      </c>
      <c r="D106" s="1">
        <f>'1.a.c'!V119-'1.a'!$P108</f>
        <v>3.8475426240197558E-3</v>
      </c>
      <c r="E106" s="1">
        <f>'1.a.c'!W119-'1.a'!$P108</f>
        <v>-2.3287756172818367E-3</v>
      </c>
      <c r="F106" s="1">
        <f>'1.a.c'!X119-'1.a'!$P108</f>
        <v>-5.3247118091253438E-2</v>
      </c>
      <c r="G106" s="1">
        <f>'1.a.c'!AH119-'1.a'!$P108</f>
        <v>-1.633251833740831</v>
      </c>
      <c r="H106" s="4"/>
    </row>
    <row r="107" spans="1:8" x14ac:dyDescent="0.25">
      <c r="A107" s="78">
        <v>40118</v>
      </c>
      <c r="B107" s="1">
        <f>'1.a.c'!S120-'1.a'!P109</f>
        <v>4.475218778780733E-3</v>
      </c>
      <c r="C107" s="1">
        <f>'1.a.c'!T120-'1.a'!$P109</f>
        <v>1.6738689627092601E-2</v>
      </c>
      <c r="D107" s="1">
        <f>'1.a.c'!V120-'1.a'!$P109</f>
        <v>4.524742650959987E-2</v>
      </c>
      <c r="E107" s="1">
        <f>'1.a.c'!W120-'1.a'!$P109</f>
        <v>5.5005620035151991E-3</v>
      </c>
      <c r="F107" s="1">
        <f>'1.a.c'!X120-'1.a'!$P109</f>
        <v>7.1961896918988411E-2</v>
      </c>
      <c r="G107" s="1">
        <f>'1.a.c'!AH120-'1.a'!$P109</f>
        <v>-3.1467181467181464</v>
      </c>
      <c r="H107" s="4"/>
    </row>
    <row r="108" spans="1:8" x14ac:dyDescent="0.25">
      <c r="A108" s="78">
        <v>40148</v>
      </c>
      <c r="B108" s="1">
        <f>'1.a.c'!S121-'1.a'!P110</f>
        <v>4.0774943283760842E-2</v>
      </c>
      <c r="C108" s="1">
        <f>'1.a.c'!T121-'1.a'!$P110</f>
        <v>6.4432239812380826E-3</v>
      </c>
      <c r="D108" s="1">
        <f>'1.a.c'!V121-'1.a'!$P110</f>
        <v>1.8520837558656928E-2</v>
      </c>
      <c r="E108" s="1">
        <f>'1.a.c'!W121-'1.a'!$P110</f>
        <v>3.4080985778495079E-3</v>
      </c>
      <c r="F108" s="1">
        <f>'1.a.c'!X121-'1.a'!$P110</f>
        <v>6.9447103401505353E-2</v>
      </c>
      <c r="G108" s="1">
        <f>'1.a.c'!AH121-'1.a'!$P110</f>
        <v>-0.50369712230215824</v>
      </c>
      <c r="H108" s="4"/>
    </row>
    <row r="109" spans="1:8" x14ac:dyDescent="0.25">
      <c r="A109" s="78">
        <v>40179</v>
      </c>
      <c r="B109" s="1">
        <f>'1.a.c'!S122-'1.a'!P111</f>
        <v>-1.7892496262111007E-2</v>
      </c>
      <c r="C109" s="1">
        <f>'1.a.c'!T122-'1.a'!$P111</f>
        <v>-4.2624242996281434E-3</v>
      </c>
      <c r="D109" s="1">
        <f>'1.a.c'!V122-'1.a'!$P111</f>
        <v>-1.322784126873708E-2</v>
      </c>
      <c r="E109" s="1">
        <f>'1.a.c'!W122-'1.a'!$P111</f>
        <v>1.2254290156571584E-3</v>
      </c>
      <c r="F109" s="1">
        <f>'1.a.c'!X122-'1.a'!$P111</f>
        <v>-3.4157332814819072E-2</v>
      </c>
      <c r="G109" s="1">
        <f>'1.a.c'!AH122-'1.a'!$P111</f>
        <v>-2.2173913043478262</v>
      </c>
      <c r="H109" s="4"/>
    </row>
    <row r="110" spans="1:8" x14ac:dyDescent="0.25">
      <c r="A110" s="78">
        <v>40210</v>
      </c>
      <c r="B110" s="1">
        <f>'1.a.c'!S123-'1.a'!P112</f>
        <v>1.264675395395619E-2</v>
      </c>
      <c r="C110" s="1">
        <f>'1.a.c'!T123-'1.a'!$P112</f>
        <v>2.4147384255901252E-2</v>
      </c>
      <c r="D110" s="1">
        <f>'1.a.c'!V123-'1.a'!$P112</f>
        <v>8.3025290528137754E-3</v>
      </c>
      <c r="E110" s="1">
        <f>'1.a.c'!W123-'1.a'!$P112</f>
        <v>1.9137978276197183E-3</v>
      </c>
      <c r="F110" s="1">
        <f>'1.a.c'!X123-'1.a'!$P112</f>
        <v>4.7010465090290936E-2</v>
      </c>
      <c r="G110" s="1">
        <f>'1.a.c'!AH123-'1.a'!$P112</f>
        <v>-2.0119047619047619</v>
      </c>
      <c r="H110" s="4"/>
    </row>
    <row r="111" spans="1:8" x14ac:dyDescent="0.25">
      <c r="A111" s="78">
        <v>40238</v>
      </c>
      <c r="B111" s="1">
        <f>'1.a.c'!S124-'1.a'!P113</f>
        <v>4.1188528368648454E-2</v>
      </c>
      <c r="C111" s="1">
        <f>'1.a.c'!T124-'1.a'!$P113</f>
        <v>1.330389046273227E-2</v>
      </c>
      <c r="D111" s="1">
        <f>'1.a.c'!V124-'1.a'!$P113</f>
        <v>3.6734375369945942E-2</v>
      </c>
      <c r="E111" s="1">
        <f>'1.a.c'!W124-'1.a'!$P113</f>
        <v>4.4087011514296658E-3</v>
      </c>
      <c r="F111" s="1">
        <f>'1.a.c'!X124-'1.a'!$P113</f>
        <v>9.5935495352756334E-2</v>
      </c>
      <c r="G111" s="1">
        <f>'1.a.c'!AH124-'1.a'!$P113</f>
        <v>0.85872352941176433</v>
      </c>
      <c r="H111" s="4"/>
    </row>
    <row r="112" spans="1:8" x14ac:dyDescent="0.25">
      <c r="A112" s="78">
        <v>40269</v>
      </c>
      <c r="B112" s="1">
        <f>'1.a.c'!S125-'1.a'!P114</f>
        <v>1.471614580433594E-2</v>
      </c>
      <c r="C112" s="1">
        <f>'1.a.c'!T125-'1.a'!$P114</f>
        <v>6.8073967181070177E-3</v>
      </c>
      <c r="D112" s="1">
        <f>'1.a.c'!V125-'1.a'!$P114</f>
        <v>8.2395325589717586E-3</v>
      </c>
      <c r="E112" s="1">
        <f>'1.a.c'!W125-'1.a'!$P114</f>
        <v>1.066216201929939E-2</v>
      </c>
      <c r="F112" s="1">
        <f>'1.a.c'!X125-'1.a'!$P114</f>
        <v>4.0725237100714101E-2</v>
      </c>
      <c r="G112" s="1">
        <f>'1.a.c'!AH125-'1.a'!$P114</f>
        <v>-0.68206202531645566</v>
      </c>
      <c r="H112" s="4"/>
    </row>
    <row r="113" spans="1:7" x14ac:dyDescent="0.25">
      <c r="A113" s="78">
        <v>40299</v>
      </c>
      <c r="B113" s="1">
        <f>'1.a.c'!S126-'1.a'!P115</f>
        <v>-2.4154384767658348E-2</v>
      </c>
      <c r="C113" s="1">
        <f>'1.a.c'!T126-'1.a'!$P115</f>
        <v>-2.0430823989183295E-2</v>
      </c>
      <c r="D113" s="1">
        <f>'1.a.c'!V126-'1.a'!$P115</f>
        <v>-4.536492324493533E-2</v>
      </c>
      <c r="E113" s="1">
        <f>'1.a.c'!W126-'1.a'!$P115</f>
        <v>-7.1939402588826274E-3</v>
      </c>
      <c r="F113" s="1">
        <f>'1.a.c'!X126-'1.a'!$P115</f>
        <v>-9.6844072260659594E-2</v>
      </c>
      <c r="G113" s="1">
        <f>'1.a.c'!AH126-'1.a'!$P115</f>
        <v>-4.9204980099502489</v>
      </c>
    </row>
    <row r="114" spans="1:7" x14ac:dyDescent="0.25">
      <c r="A114" s="78">
        <v>40330</v>
      </c>
      <c r="B114" s="1">
        <f>'1.a.c'!S127-'1.a'!P116</f>
        <v>-1.2232225422608229E-2</v>
      </c>
      <c r="C114" s="1">
        <f>'1.a.c'!T127-'1.a'!$P116</f>
        <v>-9.6425750720524825E-3</v>
      </c>
      <c r="D114" s="1">
        <f>'1.a.c'!V127-'1.a'!$P116</f>
        <v>-1.3939442220368713E-2</v>
      </c>
      <c r="E114" s="1">
        <f>'1.a.c'!W127-'1.a'!$P116</f>
        <v>-8.2869665298004533E-3</v>
      </c>
      <c r="F114" s="1">
        <f>'1.a.c'!X127-'1.a'!$P116</f>
        <v>-4.3801209244829886E-2</v>
      </c>
      <c r="G114" s="1">
        <f>'1.a.c'!AH127-'1.a'!$P116</f>
        <v>-0.29451624365482232</v>
      </c>
    </row>
    <row r="115" spans="1:7" x14ac:dyDescent="0.25">
      <c r="A115" s="78">
        <v>40360</v>
      </c>
      <c r="B115" s="1">
        <f>'1.a.c'!S128-'1.a'!P117</f>
        <v>3.690291490761869E-2</v>
      </c>
      <c r="C115" s="1">
        <f>'1.a.c'!T128-'1.a'!$P117</f>
        <v>2.3841568888623568E-2</v>
      </c>
      <c r="D115" s="1">
        <f>'1.a.c'!V128-'1.a'!$P117</f>
        <v>4.3000829038423276E-2</v>
      </c>
      <c r="E115" s="1">
        <f>'1.a.c'!W128-'1.a'!$P117</f>
        <v>4.3022831166026603E-3</v>
      </c>
      <c r="F115" s="1">
        <f>'1.a.c'!X128-'1.a'!$P117</f>
        <v>0.10834759595126819</v>
      </c>
      <c r="G115" s="1">
        <f>'1.a.c'!AH128-'1.a'!$P117</f>
        <v>-2.2483014388489213</v>
      </c>
    </row>
    <row r="116" spans="1:7" x14ac:dyDescent="0.25">
      <c r="A116" s="78">
        <v>40391</v>
      </c>
      <c r="B116" s="1">
        <f>'1.a.c'!S129-'1.a'!P118</f>
        <v>-3.6311262767005456E-2</v>
      </c>
      <c r="C116" s="1">
        <f>'1.a.c'!T129-'1.a'!$P118</f>
        <v>-1.0770336769576139E-2</v>
      </c>
      <c r="D116" s="1">
        <f>'1.a.c'!V129-'1.a'!$P118</f>
        <v>-3.709947354149918E-2</v>
      </c>
      <c r="E116" s="1">
        <f>'1.a.c'!W129-'1.a'!$P118</f>
        <v>-5.6988050967055181E-3</v>
      </c>
      <c r="F116" s="1">
        <f>'1.a.c'!X129-'1.a'!$P118</f>
        <v>-8.9579878174786284E-2</v>
      </c>
      <c r="G116" s="1">
        <f>'1.a.c'!AH129-'1.a'!$P118</f>
        <v>-1.6859789625360229</v>
      </c>
    </row>
    <row r="117" spans="1:7" x14ac:dyDescent="0.25">
      <c r="A117" s="78">
        <v>40422</v>
      </c>
      <c r="B117" s="1">
        <f>'1.a.c'!S130-'1.a'!P119</f>
        <v>1.7101691872468929E-2</v>
      </c>
      <c r="C117" s="1">
        <f>'1.a.c'!T130-'1.a'!$P119</f>
        <v>2.5689543511053351E-2</v>
      </c>
      <c r="D117" s="1">
        <f>'1.a.c'!V130-'1.a'!$P119</f>
        <v>4.4412346137603281E-2</v>
      </c>
      <c r="E117" s="1">
        <f>'1.a.c'!W130-'1.a'!$P119</f>
        <v>1.1553347997637719E-2</v>
      </c>
      <c r="F117" s="1">
        <f>'1.a.c'!X130-'1.a'!$P119</f>
        <v>9.905692951876327E-2</v>
      </c>
      <c r="G117" s="1">
        <f>'1.a.c'!AH130-'1.a'!$P119</f>
        <v>-3.0064025210084035</v>
      </c>
    </row>
    <row r="118" spans="1:7" x14ac:dyDescent="0.25">
      <c r="A118" s="78">
        <v>40452</v>
      </c>
      <c r="B118" s="1">
        <f>'1.a.c'!S131-'1.a'!P120</f>
        <v>4.0621686867768049E-2</v>
      </c>
      <c r="C118" s="1">
        <f>'1.a.c'!T131-'1.a'!$P120</f>
        <v>8.2187901422104918E-3</v>
      </c>
      <c r="D118" s="1">
        <f>'1.a.c'!V131-'1.a'!$P120</f>
        <v>2.22538957455088E-2</v>
      </c>
      <c r="E118" s="1">
        <f>'1.a.c'!W131-'1.a'!$P120</f>
        <v>5.9076767757699957E-3</v>
      </c>
      <c r="F118" s="1">
        <f>'1.a.c'!X131-'1.a'!$P120</f>
        <v>7.7302049531257341E-2</v>
      </c>
      <c r="G118" s="1">
        <f>'1.a.c'!AH131-'1.a'!$P120</f>
        <v>-0.5927701570680628</v>
      </c>
    </row>
    <row r="119" spans="1:7" x14ac:dyDescent="0.25">
      <c r="A119" s="78">
        <v>40483</v>
      </c>
      <c r="B119" s="1">
        <f>'1.a.c'!S132-'1.a'!P121</f>
        <v>-7.2531106223169498E-3</v>
      </c>
      <c r="C119" s="1">
        <f>'1.a.c'!T132-'1.a'!$P121</f>
        <v>4.859754555339081E-4</v>
      </c>
      <c r="D119" s="1">
        <f>'1.a.c'!V132-'1.a'!$P121</f>
        <v>2.8305712028887302E-3</v>
      </c>
      <c r="E119" s="1">
        <f>'1.a.c'!W132-'1.a'!$P121</f>
        <v>-2.7550140559697307E-3</v>
      </c>
      <c r="F119" s="1">
        <f>'1.a.c'!X132-'1.a'!$P121</f>
        <v>-6.391578019864042E-3</v>
      </c>
      <c r="G119" s="1">
        <f>'1.a.c'!AH132-'1.a'!$P121</f>
        <v>-0.84328766066838046</v>
      </c>
    </row>
    <row r="120" spans="1:7" x14ac:dyDescent="0.25">
      <c r="A120" s="78">
        <v>40513</v>
      </c>
      <c r="B120" s="1">
        <f>'1.a.c'!S133-'1.a'!P122</f>
        <v>2.8841969106617436E-2</v>
      </c>
      <c r="C120" s="1">
        <f>'1.a.c'!T133-'1.a'!$P122</f>
        <v>8.3949356408718513E-3</v>
      </c>
      <c r="D120" s="1">
        <f>'1.a.c'!V133-'1.a'!$P122</f>
        <v>2.2924983941536418E-2</v>
      </c>
      <c r="E120" s="1">
        <f>'1.a.c'!W133-'1.a'!$P122</f>
        <v>1.0460016584902886E-2</v>
      </c>
      <c r="F120" s="1">
        <f>'1.a.c'!X133-'1.a'!$P122</f>
        <v>7.0921905273928582E-2</v>
      </c>
      <c r="G120" s="1">
        <f>'1.a.c'!AH133-'1.a'!$P122</f>
        <v>10.196621311475409</v>
      </c>
    </row>
    <row r="121" spans="1:7" x14ac:dyDescent="0.25">
      <c r="A121" s="78">
        <v>40544</v>
      </c>
      <c r="B121" s="1">
        <f>'1.a.c'!S134-'1.a'!P123</f>
        <v>1.0821110652420968E-2</v>
      </c>
      <c r="C121" s="1">
        <f>'1.a.c'!T134-'1.a'!$P123</f>
        <v>5.472033113729991E-3</v>
      </c>
      <c r="D121" s="1">
        <f>'1.a.c'!V134-'1.a'!$P123</f>
        <v>1.4190100627348831E-2</v>
      </c>
      <c r="E121" s="1">
        <f>'1.a.c'!W134-'1.a'!$P123</f>
        <v>1.8916672200028127E-3</v>
      </c>
      <c r="F121" s="1">
        <f>'1.a.c'!X134-'1.a'!$P123</f>
        <v>3.2674911613502597E-2</v>
      </c>
      <c r="G121" s="1">
        <f>'1.a.c'!AH134-'1.a'!$P123</f>
        <v>-0.70727423133235723</v>
      </c>
    </row>
    <row r="122" spans="1:7" x14ac:dyDescent="0.25">
      <c r="A122" s="78">
        <v>40575</v>
      </c>
      <c r="B122" s="1">
        <f>'1.a.c'!S135-'1.a'!P124</f>
        <v>4.2223441436062097E-2</v>
      </c>
      <c r="C122" s="1">
        <f>'1.a.c'!T135-'1.a'!$P124</f>
        <v>2.3609455020320185E-3</v>
      </c>
      <c r="D122" s="1">
        <f>'1.a.c'!V135-'1.a'!$P124</f>
        <v>1.1913199591908738E-2</v>
      </c>
      <c r="E122" s="1">
        <f>'1.a.c'!W135-'1.a'!$P124</f>
        <v>-4.6597868532699766E-4</v>
      </c>
      <c r="F122" s="1">
        <f>'1.a.c'!X135-'1.a'!$P124</f>
        <v>5.6331607844675856E-2</v>
      </c>
      <c r="G122" s="1">
        <f>'1.a.c'!AH135-'1.a'!$P124</f>
        <v>0.74990000000000023</v>
      </c>
    </row>
    <row r="123" spans="1:7" x14ac:dyDescent="0.25">
      <c r="A123" s="78">
        <v>40603</v>
      </c>
      <c r="B123" s="1">
        <f>'1.a.c'!S136-'1.a'!P125</f>
        <v>-1.350424588557105E-2</v>
      </c>
      <c r="C123" s="1">
        <f>'1.a.c'!T136-'1.a'!$P125</f>
        <v>-2.7862172009822292E-3</v>
      </c>
      <c r="D123" s="1">
        <f>'1.a.c'!V136-'1.a'!$P125</f>
        <v>7.696212351897061E-3</v>
      </c>
      <c r="E123" s="1">
        <f>'1.a.c'!W136-'1.a'!$P125</f>
        <v>-2.3246150257935048E-3</v>
      </c>
      <c r="F123" s="1">
        <f>'1.a.c'!X136-'1.a'!$P125</f>
        <v>-1.0618865760449726E-2</v>
      </c>
      <c r="G123" s="1">
        <f>'1.a.c'!AH136-'1.a'!$P125</f>
        <v>-0.86581428571428565</v>
      </c>
    </row>
    <row r="124" spans="1:7" x14ac:dyDescent="0.25">
      <c r="A124" s="78">
        <v>40634</v>
      </c>
      <c r="B124" s="1">
        <f>'1.a.c'!S137-'1.a'!P126</f>
        <v>1.9408122116878011E-2</v>
      </c>
      <c r="C124" s="1">
        <f>'1.a.c'!T137-'1.a'!$P126</f>
        <v>7.1027177645402659E-3</v>
      </c>
      <c r="D124" s="1">
        <f>'1.a.c'!V137-'1.a'!$P126</f>
        <v>2.5420516055440431E-2</v>
      </c>
      <c r="E124" s="1">
        <f>'1.a.c'!W137-'1.a'!$P126</f>
        <v>2.1870006192920535E-3</v>
      </c>
      <c r="F124" s="1">
        <f>'1.a.c'!X137-'1.a'!$P126</f>
        <v>5.4118356556150764E-2</v>
      </c>
      <c r="G124" s="1">
        <f>'1.a.c'!AH137-'1.a'!$P126</f>
        <v>5.1702127659574471</v>
      </c>
    </row>
    <row r="125" spans="1:7" x14ac:dyDescent="0.25">
      <c r="A125" s="78">
        <v>40664</v>
      </c>
      <c r="B125" s="1">
        <f>'1.a.c'!S138-'1.a'!P127</f>
        <v>-1.0581785751345371E-2</v>
      </c>
      <c r="C125" s="1">
        <f>'1.a.c'!T138-'1.a'!$P127</f>
        <v>-1.7910695560323615E-2</v>
      </c>
      <c r="D125" s="1">
        <f>'1.a.c'!V138-'1.a'!$P127</f>
        <v>-8.8537056712861949E-3</v>
      </c>
      <c r="E125" s="1">
        <f>'1.a.c'!W138-'1.a'!$P127</f>
        <v>1.7207586510559593E-3</v>
      </c>
      <c r="F125" s="1">
        <f>'1.a.c'!X138-'1.a'!$P127</f>
        <v>-3.5625428331899217E-2</v>
      </c>
      <c r="G125" s="1">
        <f>'1.a.c'!AH138-'1.a'!$P127</f>
        <v>-1.4379310344827587</v>
      </c>
    </row>
    <row r="126" spans="1:7" x14ac:dyDescent="0.25">
      <c r="A126" s="78">
        <v>40695</v>
      </c>
      <c r="B126" s="1">
        <f>'1.a.c'!S139-'1.a'!P128</f>
        <v>1.2871766745636227E-3</v>
      </c>
      <c r="C126" s="1">
        <f>'1.a.c'!T139-'1.a'!$P128</f>
        <v>6.1291213203058482E-3</v>
      </c>
      <c r="D126" s="1">
        <f>'1.a.c'!V139-'1.a'!$P128</f>
        <v>6.2208869625626712E-3</v>
      </c>
      <c r="E126" s="1">
        <f>'1.a.c'!W139-'1.a'!$P128</f>
        <v>2.0840930088861698E-4</v>
      </c>
      <c r="F126" s="1">
        <f>'1.a.c'!X139-'1.a'!$P128</f>
        <v>1.384559425832076E-2</v>
      </c>
      <c r="G126" s="1">
        <f>'1.a.c'!AH139-'1.a'!$P128</f>
        <v>0.37795275590551203</v>
      </c>
    </row>
    <row r="127" spans="1:7" x14ac:dyDescent="0.25">
      <c r="A127" s="78">
        <v>40725</v>
      </c>
      <c r="B127" s="1">
        <f>'1.a.c'!S140-'1.a'!P129</f>
        <v>-1.675789415006183E-2</v>
      </c>
      <c r="C127" s="1">
        <f>'1.a.c'!T140-'1.a'!$P129</f>
        <v>-2.1219433396332279E-2</v>
      </c>
      <c r="D127" s="1">
        <f>'1.a.c'!V140-'1.a'!$P129</f>
        <v>-2.8523105635085127E-2</v>
      </c>
      <c r="E127" s="1">
        <f>'1.a.c'!W140-'1.a'!$P129</f>
        <v>-4.205366715143489E-3</v>
      </c>
      <c r="F127" s="1">
        <f>'1.a.c'!X140-'1.a'!$P129</f>
        <v>-7.070579989662272E-2</v>
      </c>
      <c r="G127" s="1">
        <f>'1.a.c'!AH140-'1.a'!$P129</f>
        <v>0.34285714285714275</v>
      </c>
    </row>
    <row r="128" spans="1:7" x14ac:dyDescent="0.25">
      <c r="A128" s="78">
        <v>40756</v>
      </c>
      <c r="B128" s="1">
        <f>'1.a.c'!S141-'1.a'!P130</f>
        <v>-3.307335707900786E-2</v>
      </c>
      <c r="C128" s="1">
        <f>'1.a.c'!T141-'1.a'!$P130</f>
        <v>-8.2002327575883618E-3</v>
      </c>
      <c r="D128" s="1">
        <f>'1.a.c'!V141-'1.a'!$P130</f>
        <v>-4.6599962201577041E-2</v>
      </c>
      <c r="E128" s="1">
        <f>'1.a.c'!W141-'1.a'!$P130</f>
        <v>-7.4997885198692668E-3</v>
      </c>
      <c r="F128" s="1">
        <f>'1.a.c'!X141-'1.a'!$P130</f>
        <v>-9.5073340558042521E-2</v>
      </c>
      <c r="G128" s="1">
        <f>'1.a.c'!AH141-'1.a'!$P130</f>
        <v>1.5445808510638297</v>
      </c>
    </row>
    <row r="129" spans="1:7" x14ac:dyDescent="0.25">
      <c r="A129" s="78">
        <v>40787</v>
      </c>
      <c r="B129" s="1">
        <f>'1.a.c'!S142-'1.a'!P131</f>
        <v>-8.945907322647972E-3</v>
      </c>
      <c r="C129" s="1">
        <f>'1.a.c'!T142-'1.a'!$P131</f>
        <v>-1.7333026414543991E-2</v>
      </c>
      <c r="D129" s="1">
        <f>'1.a.c'!V142-'1.a'!$P131</f>
        <v>-2.0464454019496873E-2</v>
      </c>
      <c r="E129" s="1">
        <f>'1.a.c'!W142-'1.a'!$P131</f>
        <v>-4.9701088138684292E-3</v>
      </c>
      <c r="F129" s="1">
        <f>'1.a.c'!X142-'1.a'!$P131</f>
        <v>-5.1713496570557266E-2</v>
      </c>
      <c r="G129" s="1">
        <f>'1.a.c'!AH142-'1.a'!$P131</f>
        <v>0.26923076923076916</v>
      </c>
    </row>
    <row r="130" spans="1:7" x14ac:dyDescent="0.25">
      <c r="A130" s="78">
        <v>40817</v>
      </c>
      <c r="B130" s="1">
        <f>'1.a.c'!S143-'1.a'!P132</f>
        <v>4.0453058911099321E-2</v>
      </c>
      <c r="C130" s="1">
        <f>'1.a.c'!T143-'1.a'!$P132</f>
        <v>2.5502042787955061E-2</v>
      </c>
      <c r="D130" s="1">
        <f>'1.a.c'!V143-'1.a'!$P132</f>
        <v>4.8383307203090323E-2</v>
      </c>
      <c r="E130" s="1">
        <f>'1.a.c'!W143-'1.a'!$P132</f>
        <v>1.6866914343544127E-2</v>
      </c>
      <c r="F130" s="1">
        <f>'1.a.c'!X143-'1.a'!$P132</f>
        <v>0.13120532324568884</v>
      </c>
      <c r="G130" s="1">
        <f>'1.a.c'!AH143-'1.a'!$P132</f>
        <v>-2.4953886693017129</v>
      </c>
    </row>
    <row r="131" spans="1:7" x14ac:dyDescent="0.25">
      <c r="A131" s="78">
        <v>40848</v>
      </c>
      <c r="B131" s="1">
        <f>'1.a.c'!S144-'1.a'!P133</f>
        <v>-9.2848407227624306E-3</v>
      </c>
      <c r="C131" s="1">
        <f>'1.a.c'!T144-'1.a'!$P133</f>
        <v>1.367223586454842E-2</v>
      </c>
      <c r="D131" s="1">
        <f>'1.a.c'!V144-'1.a'!$P133</f>
        <v>-7.7460225525976872E-3</v>
      </c>
      <c r="E131" s="1">
        <f>'1.a.c'!W144-'1.a'!$P133</f>
        <v>-7.7269335284617761E-3</v>
      </c>
      <c r="F131" s="1">
        <f>'1.a.c'!X144-'1.a'!$P133</f>
        <v>-1.1085560939273473E-2</v>
      </c>
      <c r="G131" s="1">
        <f>'1.a.c'!AH144-'1.a'!$P133</f>
        <v>-1.0246696035242291</v>
      </c>
    </row>
    <row r="132" spans="1:7" x14ac:dyDescent="0.25">
      <c r="A132" s="78">
        <v>40878</v>
      </c>
      <c r="B132" s="1">
        <f>'1.a.c'!S145-'1.a'!P134</f>
        <v>1.4945608428303184E-2</v>
      </c>
      <c r="C132" s="1">
        <f>'1.a.c'!T145-'1.a'!$P134</f>
        <v>-1.7711702735151096E-2</v>
      </c>
      <c r="D132" s="1">
        <f>'1.a.c'!V145-'1.a'!$P134</f>
        <v>-1.739722475199848E-2</v>
      </c>
      <c r="E132" s="1">
        <f>'1.a.c'!W145-'1.a'!$P134</f>
        <v>-1.4637172405370189E-3</v>
      </c>
      <c r="F132" s="1">
        <f>'1.a.c'!X145-'1.a'!$P134</f>
        <v>-2.1627036299383409E-2</v>
      </c>
      <c r="G132" s="1">
        <f>'1.a.c'!AH145-'1.a'!$P134</f>
        <v>-3.6428571428571428</v>
      </c>
    </row>
    <row r="133" spans="1:7" x14ac:dyDescent="0.25">
      <c r="A133" s="78">
        <v>40909</v>
      </c>
      <c r="B133" s="1">
        <f>'1.a.c'!S146-'1.a'!P135</f>
        <v>4.401610833723215E-2</v>
      </c>
      <c r="C133" s="1">
        <f>'1.a.c'!T146-'1.a'!$P135</f>
        <v>1.6519157773675339E-2</v>
      </c>
      <c r="D133" s="1">
        <f>'1.a.c'!V146-'1.a'!$P135</f>
        <v>3.0701299270995609E-2</v>
      </c>
      <c r="E133" s="1">
        <f>'1.a.c'!W146-'1.a'!$P135</f>
        <v>6.8825112883829998E-3</v>
      </c>
      <c r="F133" s="1">
        <f>'1.a.c'!X146-'1.a'!$P135</f>
        <v>9.8119076670286104E-2</v>
      </c>
      <c r="G133" s="1">
        <f>'1.a.c'!AH146-'1.a'!$P135</f>
        <v>5.8243243243243246</v>
      </c>
    </row>
    <row r="134" spans="1:7" x14ac:dyDescent="0.25">
      <c r="A134" s="78">
        <v>40940</v>
      </c>
      <c r="B134" s="1">
        <f>'1.a.c'!S147-'1.a'!P136</f>
        <v>3.8034566519160616E-2</v>
      </c>
      <c r="C134" s="1">
        <f>'1.a.c'!T147-'1.a'!$P136</f>
        <v>-3.3603613895606781E-3</v>
      </c>
      <c r="D134" s="1">
        <f>'1.a.c'!V147-'1.a'!$P136</f>
        <v>2.9340314021080047E-2</v>
      </c>
      <c r="E134" s="1">
        <f>'1.a.c'!W147-'1.a'!$P136</f>
        <v>4.6673498282951888E-3</v>
      </c>
      <c r="F134" s="1">
        <f>'1.a.c'!X147-'1.a'!$P136</f>
        <v>6.8681868978975172E-2</v>
      </c>
      <c r="G134" s="1">
        <f>'1.a.c'!AH147-'1.a'!$P136</f>
        <v>-0.12475247524752475</v>
      </c>
    </row>
    <row r="135" spans="1:7" x14ac:dyDescent="0.25">
      <c r="A135" s="78">
        <v>40969</v>
      </c>
      <c r="B135" s="1">
        <f>'1.a.c'!S148-'1.a'!P137</f>
        <v>7.5456829734223685E-3</v>
      </c>
      <c r="C135" s="1">
        <f>'1.a.c'!T148-'1.a'!$P137</f>
        <v>6.6928500013617607E-3</v>
      </c>
      <c r="D135" s="1">
        <f>'1.a.c'!V148-'1.a'!$P137</f>
        <v>-2.2727569731332306E-3</v>
      </c>
      <c r="E135" s="1">
        <f>'1.a.c'!W148-'1.a'!$P137</f>
        <v>6.8476626278480234E-4</v>
      </c>
      <c r="F135" s="1">
        <f>'1.a.c'!X148-'1.a'!$P137</f>
        <v>1.2650542264435701E-2</v>
      </c>
      <c r="G135" s="1">
        <f>'1.a.c'!AH148-'1.a'!$P137</f>
        <v>-0.29638009049773761</v>
      </c>
    </row>
    <row r="136" spans="1:7" x14ac:dyDescent="0.25">
      <c r="A136" s="78">
        <v>41000</v>
      </c>
      <c r="B136" s="1">
        <f>'1.a.c'!S149-'1.a'!P138</f>
        <v>4.2224205141508783E-3</v>
      </c>
      <c r="C136" s="1">
        <f>'1.a.c'!T149-'1.a'!$P138</f>
        <v>1.0528540836983458E-3</v>
      </c>
      <c r="D136" s="1">
        <f>'1.a.c'!V149-'1.a'!$P138</f>
        <v>-6.4213244159524261E-3</v>
      </c>
      <c r="E136" s="1">
        <f>'1.a.c'!W149-'1.a'!$P138</f>
        <v>-5.1305275442980829E-4</v>
      </c>
      <c r="F136" s="1">
        <f>'1.a.c'!X149-'1.a'!$P138</f>
        <v>-1.6591025725330103E-3</v>
      </c>
      <c r="G136" s="1">
        <f>'1.a.c'!AH149-'1.a'!$P138</f>
        <v>-1.2733118971061095</v>
      </c>
    </row>
    <row r="137" spans="1:7" x14ac:dyDescent="0.25">
      <c r="A137" s="78">
        <v>41030</v>
      </c>
      <c r="B137" s="1">
        <f>'1.a.c'!S150-'1.a'!P139</f>
        <v>-1.6049078456251285E-2</v>
      </c>
      <c r="C137" s="1">
        <f>'1.a.c'!T150-'1.a'!$P139</f>
        <v>-1.7003213981721797E-2</v>
      </c>
      <c r="D137" s="1">
        <f>'1.a.c'!V150-'1.a'!$P139</f>
        <v>-3.7356478128057188E-2</v>
      </c>
      <c r="E137" s="1">
        <f>'1.a.c'!W150-'1.a'!$P139</f>
        <v>-9.0313324178751698E-3</v>
      </c>
      <c r="F137" s="1">
        <f>'1.a.c'!X150-'1.a'!$P139</f>
        <v>-7.9140102983905433E-2</v>
      </c>
      <c r="G137" s="1">
        <f>'1.a.c'!AH150-'1.a'!$P139</f>
        <v>6.2704882352941169</v>
      </c>
    </row>
    <row r="138" spans="1:7" x14ac:dyDescent="0.25">
      <c r="A138" s="78">
        <v>41061</v>
      </c>
      <c r="B138" s="1">
        <f>'1.a.c'!S151-'1.a'!P140</f>
        <v>4.1557764893576286E-2</v>
      </c>
      <c r="C138" s="1">
        <f>'1.a.c'!T151-'1.a'!$P140</f>
        <v>6.1114035712011455E-4</v>
      </c>
      <c r="D138" s="1">
        <f>'1.a.c'!V151-'1.a'!$P140</f>
        <v>1.0201942696496878E-2</v>
      </c>
      <c r="E138" s="1">
        <f>'1.a.c'!W151-'1.a'!$P140</f>
        <v>1.3430457146279054E-3</v>
      </c>
      <c r="F138" s="1">
        <f>'1.a.c'!X151-'1.a'!$P140</f>
        <v>5.3713893661821187E-2</v>
      </c>
      <c r="G138" s="1">
        <f>'1.a.c'!AH151-'1.a'!$P140</f>
        <v>-1.6294498381877023</v>
      </c>
    </row>
    <row r="139" spans="1:7" x14ac:dyDescent="0.25">
      <c r="A139" s="78">
        <v>41091</v>
      </c>
      <c r="B139" s="1">
        <f>'1.a.c'!S152-'1.a'!P141</f>
        <v>9.6900776714709275E-3</v>
      </c>
      <c r="C139" s="1">
        <f>'1.a.c'!T152-'1.a'!$P141</f>
        <v>3.6218068866921871E-3</v>
      </c>
      <c r="D139" s="1">
        <f>'1.a.c'!V152-'1.a'!$P141</f>
        <v>-5.5927079416295189E-3</v>
      </c>
      <c r="E139" s="1">
        <f>'1.a.c'!W152-'1.a'!$P141</f>
        <v>2.0217868476722013E-3</v>
      </c>
      <c r="F139" s="1">
        <f>'1.a.c'!X152-'1.a'!$P141</f>
        <v>9.7409634642057971E-3</v>
      </c>
      <c r="G139" s="1">
        <f>'1.a.c'!AH152-'1.a'!$P141</f>
        <v>-0.79691516709511567</v>
      </c>
    </row>
    <row r="140" spans="1:7" x14ac:dyDescent="0.25">
      <c r="A140" s="78">
        <v>41122</v>
      </c>
      <c r="B140" s="1">
        <f>'1.a.c'!S153-'1.a'!P142</f>
        <v>1.247505733918324E-2</v>
      </c>
      <c r="C140" s="1">
        <f>'1.a.c'!T153-'1.a'!$P142</f>
        <v>8.7918432356502707E-3</v>
      </c>
      <c r="D140" s="1">
        <f>'1.a.c'!V153-'1.a'!$P142</f>
        <v>2.7390213226258089E-2</v>
      </c>
      <c r="E140" s="1">
        <f>'1.a.c'!W153-'1.a'!$P142</f>
        <v>3.8318043070072476E-3</v>
      </c>
      <c r="F140" s="1">
        <f>'1.a.c'!X153-'1.a'!$P142</f>
        <v>5.2788918108098846E-2</v>
      </c>
      <c r="G140" s="1">
        <f>'1.a.c'!AH153-'1.a'!$P142</f>
        <v>2.2404063291139233</v>
      </c>
    </row>
    <row r="141" spans="1:7" x14ac:dyDescent="0.25">
      <c r="A141" s="78">
        <v>41153</v>
      </c>
      <c r="B141" s="1">
        <f>'1.a.c'!S154-'1.a'!P143</f>
        <v>2.6833570703334936E-2</v>
      </c>
      <c r="C141" s="1">
        <f>'1.a.c'!T154-'1.a'!$P143</f>
        <v>-6.0386524757500004E-3</v>
      </c>
      <c r="D141" s="1">
        <f>'1.a.c'!V154-'1.a'!$P143</f>
        <v>-5.0118205515441282E-3</v>
      </c>
      <c r="E141" s="1">
        <f>'1.a.c'!W154-'1.a'!$P143</f>
        <v>-1.7507628457366061E-3</v>
      </c>
      <c r="F141" s="1">
        <f>'1.a.c'!X154-'1.a'!$P143</f>
        <v>1.4332334830304203E-2</v>
      </c>
      <c r="G141" s="1">
        <f>'1.a.c'!AH154-'1.a'!$P143</f>
        <v>7.0212500000000219E-2</v>
      </c>
    </row>
    <row r="142" spans="1:7" x14ac:dyDescent="0.25">
      <c r="A142" s="78">
        <v>41183</v>
      </c>
      <c r="B142" s="1">
        <f>'1.a.c'!S155-'1.a'!P144</f>
        <v>2.1404344805601255E-2</v>
      </c>
      <c r="C142" s="1">
        <f>'1.a.c'!T155-'1.a'!$P144</f>
        <v>3.5503271236695744E-4</v>
      </c>
      <c r="D142" s="1">
        <f>'1.a.c'!V155-'1.a'!$P144</f>
        <v>-7.2274214753227021E-4</v>
      </c>
      <c r="E142" s="1">
        <f>'1.a.c'!W155-'1.a'!$P144</f>
        <v>-3.2375426389727024E-3</v>
      </c>
      <c r="F142" s="1">
        <f>'1.a.c'!X155-'1.a'!$P144</f>
        <v>1.8099092731463241E-2</v>
      </c>
      <c r="G142" s="1">
        <f>'1.a.c'!AH155-'1.a'!$P144</f>
        <v>-1.6387861313868612</v>
      </c>
    </row>
    <row r="143" spans="1:7" x14ac:dyDescent="0.25">
      <c r="A143" s="78">
        <v>41214</v>
      </c>
      <c r="B143" s="1">
        <f>'1.a.c'!S156-'1.a'!P145</f>
        <v>-1.982547739971194E-3</v>
      </c>
      <c r="C143" s="1">
        <f>'1.a.c'!T156-'1.a'!$P145</f>
        <v>4.9277172511439015E-3</v>
      </c>
      <c r="D143" s="1">
        <f>'1.a.c'!V156-'1.a'!$P145</f>
        <v>9.074276044825207E-3</v>
      </c>
      <c r="E143" s="1">
        <f>'1.a.c'!W156-'1.a'!$P145</f>
        <v>4.9684269344698459E-3</v>
      </c>
      <c r="F143" s="1">
        <f>'1.a.c'!X156-'1.a'!$P145</f>
        <v>1.7287872490467763E-2</v>
      </c>
      <c r="G143" s="1">
        <f>'1.a.c'!AH156-'1.a'!$P145</f>
        <v>-1.4515285714285715</v>
      </c>
    </row>
    <row r="144" spans="1:7" x14ac:dyDescent="0.25">
      <c r="A144" s="78">
        <v>41244</v>
      </c>
      <c r="B144" s="1">
        <f>'1.a.c'!S157-'1.a'!P146</f>
        <v>1.7641434393071778E-3</v>
      </c>
      <c r="C144" s="1">
        <f>'1.a.c'!T157-'1.a'!$P146</f>
        <v>8.5992740449741464E-3</v>
      </c>
      <c r="D144" s="1">
        <f>'1.a.c'!V157-'1.a'!$P146</f>
        <v>1.1339729351989195E-2</v>
      </c>
      <c r="E144" s="1">
        <f>'1.a.c'!W157-'1.a'!$P146</f>
        <v>3.4685222651750914E-3</v>
      </c>
      <c r="F144" s="1">
        <f>'1.a.c'!X157-'1.a'!$P146</f>
        <v>2.5471669101445611E-2</v>
      </c>
      <c r="G144" s="1">
        <f>'1.a.c'!AH157-'1.a'!$P146</f>
        <v>0.50622911392405046</v>
      </c>
    </row>
    <row r="145" spans="1:7" x14ac:dyDescent="0.25">
      <c r="A145" s="78">
        <v>41275</v>
      </c>
      <c r="B145" s="1">
        <f>'1.a.c'!S158-'1.a'!P147</f>
        <v>1.0093868987103368E-2</v>
      </c>
      <c r="C145" s="1">
        <f>'1.a.c'!T158-'1.a'!$P147</f>
        <v>1.1579342657780094E-2</v>
      </c>
      <c r="D145" s="1">
        <f>'1.a.c'!V158-'1.a'!$P147</f>
        <v>2.5245619064540512E-2</v>
      </c>
      <c r="E145" s="1">
        <f>'1.a.c'!W158-'1.a'!$P147</f>
        <v>2.8576234415697596E-3</v>
      </c>
      <c r="F145" s="1">
        <f>'1.a.c'!X158-'1.a'!$P147</f>
        <v>4.9776454150993729E-2</v>
      </c>
      <c r="G145" s="1">
        <f>'1.a.c'!AH158-'1.a'!$P147</f>
        <v>3.6806722689075633</v>
      </c>
    </row>
    <row r="146" spans="1:7" x14ac:dyDescent="0.25">
      <c r="A146" s="78">
        <v>41306</v>
      </c>
      <c r="B146" s="1">
        <f>'1.a.c'!S159-'1.a'!P148</f>
        <v>1.8586361939464488E-2</v>
      </c>
      <c r="C146" s="1">
        <f>'1.a.c'!T159-'1.a'!$P148</f>
        <v>-1.4141607355115341E-3</v>
      </c>
      <c r="D146" s="1">
        <f>'1.a.c'!V159-'1.a'!$P148</f>
        <v>1.2889338314650889E-2</v>
      </c>
      <c r="E146" s="1">
        <f>'1.a.c'!W159-'1.a'!$P148</f>
        <v>1.9333386818990929E-3</v>
      </c>
      <c r="F146" s="1">
        <f>'1.a.c'!X159-'1.a'!$P148</f>
        <v>3.1994878200502938E-2</v>
      </c>
      <c r="G146" s="1">
        <f>'1.a.c'!AH159-'1.a'!$P148</f>
        <v>-0.76840215439856374</v>
      </c>
    </row>
    <row r="147" spans="1:7" x14ac:dyDescent="0.25">
      <c r="A147" s="78">
        <v>41334</v>
      </c>
      <c r="B147" s="1">
        <f>'1.a.c'!S160-'1.a'!P149</f>
        <v>2.3065550657575838E-2</v>
      </c>
      <c r="C147" s="1">
        <f>'1.a.c'!T160-'1.a'!$P149</f>
        <v>-1.0783444161745182E-3</v>
      </c>
      <c r="D147" s="1">
        <f>'1.a.c'!V160-'1.a'!$P149</f>
        <v>1.4412892195118789E-2</v>
      </c>
      <c r="E147" s="1">
        <f>'1.a.c'!W160-'1.a'!$P149</f>
        <v>3.0310007432464568E-3</v>
      </c>
      <c r="F147" s="1">
        <f>'1.a.c'!X160-'1.a'!$P149</f>
        <v>3.9431099179766567E-2</v>
      </c>
      <c r="G147" s="1">
        <f>'1.a.c'!AH160-'1.a'!$P149</f>
        <v>2.1240310077519382</v>
      </c>
    </row>
    <row r="148" spans="1:7" x14ac:dyDescent="0.25">
      <c r="A148" s="78">
        <v>41365</v>
      </c>
      <c r="B148" s="1">
        <f>'1.a.c'!S161-'1.a'!P150</f>
        <v>-6.8900763859422705E-3</v>
      </c>
      <c r="C148" s="1">
        <f>'1.a.c'!T161-'1.a'!$P150</f>
        <v>-8.6895805963653277E-4</v>
      </c>
      <c r="D148" s="1">
        <f>'1.a.c'!V161-'1.a'!$P150</f>
        <v>-8.6805472081967743E-3</v>
      </c>
      <c r="E148" s="1">
        <f>'1.a.c'!W161-'1.a'!$P150</f>
        <v>2.3482084308029459E-3</v>
      </c>
      <c r="F148" s="1">
        <f>'1.a.c'!X161-'1.a'!$P150</f>
        <v>-1.4091373222972631E-2</v>
      </c>
      <c r="G148" s="1">
        <f>'1.a.c'!AH161-'1.a'!$P150</f>
        <v>-0.61538461538461542</v>
      </c>
    </row>
    <row r="149" spans="1:7" x14ac:dyDescent="0.25">
      <c r="A149" s="78">
        <v>41395</v>
      </c>
      <c r="B149" s="1">
        <f>'1.a.c'!S162-'1.a'!P151</f>
        <v>-9.6870905551153224E-3</v>
      </c>
      <c r="C149" s="1">
        <f>'1.a.c'!T162-'1.a'!$P151</f>
        <v>4.774489398419143E-3</v>
      </c>
      <c r="D149" s="1">
        <f>'1.a.c'!V162-'1.a'!$P151</f>
        <v>1.4852739612560655E-2</v>
      </c>
      <c r="E149" s="1">
        <f>'1.a.c'!W162-'1.a'!$P151</f>
        <v>1.2349896005513714E-3</v>
      </c>
      <c r="F149" s="1">
        <f>'1.a.c'!X162-'1.a'!$P151</f>
        <v>1.1175128056415847E-2</v>
      </c>
      <c r="G149" s="1">
        <f>'1.a.c'!AH162-'1.a'!$P151</f>
        <v>0.80645161290322576</v>
      </c>
    </row>
    <row r="150" spans="1:7" x14ac:dyDescent="0.25">
      <c r="A150" s="78">
        <v>41426</v>
      </c>
      <c r="B150" s="1">
        <f>'1.a.c'!S163-'1.a'!P152</f>
        <v>1.6134053359165824E-2</v>
      </c>
      <c r="C150" s="1">
        <f>'1.a.c'!T163-'1.a'!$P152</f>
        <v>-6.1463669608578979E-3</v>
      </c>
      <c r="D150" s="1">
        <f>'1.a.c'!V163-'1.a'!$P152</f>
        <v>-5.854180569871398E-3</v>
      </c>
      <c r="E150" s="1">
        <f>'1.a.c'!W163-'1.a'!$P152</f>
        <v>2.0389572644596084E-3</v>
      </c>
      <c r="F150" s="1">
        <f>'1.a.c'!X163-'1.a'!$P152</f>
        <v>6.1724630928961383E-3</v>
      </c>
      <c r="G150" s="1">
        <f>'1.a.c'!AH163-'1.a'!$P152</f>
        <v>-1.4285714285714286</v>
      </c>
    </row>
    <row r="151" spans="1:7" x14ac:dyDescent="0.25">
      <c r="A151" s="78">
        <v>41456</v>
      </c>
      <c r="B151" s="1">
        <f>'1.a.c'!S164-'1.a'!P153</f>
        <v>3.3795347228744811E-2</v>
      </c>
      <c r="C151" s="1">
        <f>'1.a.c'!T164-'1.a'!$P153</f>
        <v>1.6551817987063774E-2</v>
      </c>
      <c r="D151" s="1">
        <f>'1.a.c'!V164-'1.a'!$P153</f>
        <v>5.1360455262204598E-2</v>
      </c>
      <c r="E151" s="1">
        <f>'1.a.c'!W164-'1.a'!$P153</f>
        <v>7.9918382161035372E-3</v>
      </c>
      <c r="F151" s="1">
        <f>'1.a.c'!X164-'1.a'!$P153</f>
        <v>0.10969945869411672</v>
      </c>
      <c r="G151" s="1">
        <f>'1.a.c'!AH164-'1.a'!$P153</f>
        <v>-5.708333333333333</v>
      </c>
    </row>
    <row r="152" spans="1:7" x14ac:dyDescent="0.25">
      <c r="A152" s="78">
        <v>41487</v>
      </c>
      <c r="B152" s="1">
        <f>'1.a.c'!S165-'1.a'!P154</f>
        <v>-2.5538850109485096E-2</v>
      </c>
      <c r="C152" s="1">
        <f>'1.a.c'!T165-'1.a'!$P154</f>
        <v>-2.1838160676915254E-3</v>
      </c>
      <c r="D152" s="1">
        <f>'1.a.c'!V165-'1.a'!$P154</f>
        <v>-2.0045106786322799E-2</v>
      </c>
      <c r="E152" s="1">
        <f>'1.a.c'!W165-'1.a'!$P154</f>
        <v>-2.6712183517459314E-3</v>
      </c>
      <c r="F152" s="1">
        <f>'1.a.c'!X165-'1.a'!$P154</f>
        <v>-5.0438991315245353E-2</v>
      </c>
      <c r="G152" s="1">
        <f>'1.a.c'!AH165-'1.a'!$P154</f>
        <v>-1.4796460176991151</v>
      </c>
    </row>
    <row r="153" spans="1:7" x14ac:dyDescent="0.25">
      <c r="A153" s="78">
        <v>41518</v>
      </c>
      <c r="B153" s="1">
        <f>'1.a.c'!S166-'1.a'!P155</f>
        <v>2.9319848444878876E-2</v>
      </c>
      <c r="C153" s="1">
        <f>'1.a.c'!T166-'1.a'!$P155</f>
        <v>1.0942248590779868E-2</v>
      </c>
      <c r="D153" s="1">
        <f>'1.a.c'!V166-'1.a'!$P155</f>
        <v>3.1888080763203062E-2</v>
      </c>
      <c r="E153" s="1">
        <f>'1.a.c'!W166-'1.a'!$P155</f>
        <v>4.2020752889364507E-3</v>
      </c>
      <c r="F153" s="1">
        <f>'1.a.c'!X166-'1.a'!$P155</f>
        <v>7.635225308779825E-2</v>
      </c>
      <c r="G153" s="1">
        <f>'1.a.c'!AH166-'1.a'!$P155</f>
        <v>-2.3911439114391144</v>
      </c>
    </row>
    <row r="154" spans="1:7" x14ac:dyDescent="0.25">
      <c r="A154" s="78">
        <v>41548</v>
      </c>
      <c r="B154" s="1">
        <f>'1.a.c'!S167-'1.a'!P156</f>
        <v>2.4168758266683642E-2</v>
      </c>
      <c r="C154" s="1">
        <f>'1.a.c'!T167-'1.a'!$P156</f>
        <v>4.8824049084598108E-3</v>
      </c>
      <c r="D154" s="1">
        <f>'1.a.c'!V167-'1.a'!$P156</f>
        <v>-5.6576038602662243E-3</v>
      </c>
      <c r="E154" s="1">
        <f>'1.a.c'!W167-'1.a'!$P156</f>
        <v>-3.734693328160928E-4</v>
      </c>
      <c r="F154" s="1">
        <f>'1.a.c'!X167-'1.a'!$P156</f>
        <v>2.3020089982061138E-2</v>
      </c>
      <c r="G154" s="1">
        <f>'1.a.c'!AH167-'1.a'!$P156</f>
        <v>0.10875331564986745</v>
      </c>
    </row>
    <row r="155" spans="1:7" x14ac:dyDescent="0.25">
      <c r="A155" s="78">
        <v>41579</v>
      </c>
      <c r="B155" s="1">
        <f>'1.a.c'!S168-'1.a'!P157</f>
        <v>2.003550957272392E-2</v>
      </c>
      <c r="C155" s="1">
        <f>'1.a.c'!T168-'1.a'!$P157</f>
        <v>4.2035150447516214E-5</v>
      </c>
      <c r="D155" s="1">
        <f>'1.a.c'!V168-'1.a'!$P157</f>
        <v>1.6238350015460555E-2</v>
      </c>
      <c r="E155" s="1">
        <f>'1.a.c'!W168-'1.a'!$P157</f>
        <v>1.5483066821499187E-3</v>
      </c>
      <c r="F155" s="1">
        <f>'1.a.c'!X168-'1.a'!$P157</f>
        <v>3.7864201420781909E-2</v>
      </c>
      <c r="G155" s="1">
        <f>'1.a.c'!AH168-'1.a'!$P157</f>
        <v>-0.25119617224880375</v>
      </c>
    </row>
    <row r="156" spans="1:7" x14ac:dyDescent="0.25">
      <c r="A156" s="78">
        <v>41609</v>
      </c>
      <c r="B156" s="1">
        <f>'1.a.c'!S169-'1.a'!P158</f>
        <v>1.7858942116885934E-2</v>
      </c>
      <c r="C156" s="1">
        <f>'1.a.c'!T169-'1.a'!$P158</f>
        <v>7.3901339529447918E-3</v>
      </c>
      <c r="D156" s="1">
        <f>'1.a.c'!V169-'1.a'!$P158</f>
        <v>1.2110622414621386E-2</v>
      </c>
      <c r="E156" s="1">
        <f>'1.a.c'!W169-'1.a'!$P158</f>
        <v>3.2157818178146541E-3</v>
      </c>
      <c r="F156" s="1">
        <f>'1.a.c'!X169-'1.a'!$P158</f>
        <v>4.0575480302266771E-2</v>
      </c>
      <c r="G156" s="1">
        <f>'1.a.c'!AH169-'1.a'!$P158</f>
        <v>-0.10223642172523961</v>
      </c>
    </row>
    <row r="157" spans="1:7" x14ac:dyDescent="0.25">
      <c r="A157" s="78">
        <v>41640</v>
      </c>
      <c r="B157" s="1">
        <f>'1.a.c'!S170-'1.a'!P159</f>
        <v>2.1949957037876309E-2</v>
      </c>
      <c r="C157" s="1">
        <f>'1.a.c'!T170-'1.a'!$P159</f>
        <v>-8.3080320780982708E-3</v>
      </c>
      <c r="D157" s="1">
        <f>'1.a.c'!V170-'1.a'!$P159</f>
        <v>7.2145569534393117E-4</v>
      </c>
      <c r="E157" s="1">
        <f>'1.a.c'!W170-'1.a'!$P159</f>
        <v>1.6395428976744776E-3</v>
      </c>
      <c r="F157" s="1">
        <f>'1.a.c'!X170-'1.a'!$P159</f>
        <v>1.6002923552796446E-2</v>
      </c>
      <c r="G157" s="1">
        <f>'1.a.c'!AH170-'1.a'!$P159</f>
        <v>-2.1814946619217084</v>
      </c>
    </row>
    <row r="158" spans="1:7" x14ac:dyDescent="0.25">
      <c r="A158" s="78">
        <v>41671</v>
      </c>
      <c r="B158" s="1">
        <f>'1.a.c'!S171-'1.a'!P160</f>
        <v>-2.2285162566934569E-2</v>
      </c>
      <c r="C158" s="1">
        <f>'1.a.c'!T171-'1.a'!$P160</f>
        <v>-1.3114680973879062E-3</v>
      </c>
      <c r="D158" s="1">
        <f>'1.a.c'!V171-'1.a'!$P160</f>
        <v>9.6836729184311583E-3</v>
      </c>
      <c r="E158" s="1">
        <f>'1.a.c'!W171-'1.a'!$P160</f>
        <v>2.3859904971127075E-3</v>
      </c>
      <c r="F158" s="1">
        <f>'1.a.c'!X171-'1.a'!$P160</f>
        <v>-1.152696724877861E-2</v>
      </c>
      <c r="G158" s="1">
        <f>'1.a.c'!AH171-'1.a'!$P160</f>
        <v>-2.4006024096385543</v>
      </c>
    </row>
    <row r="159" spans="1:7" x14ac:dyDescent="0.25">
      <c r="A159" s="78">
        <v>41699</v>
      </c>
      <c r="B159" s="1">
        <f>'1.a.c'!S172-'1.a'!P161</f>
        <v>-1.3477836029058542E-2</v>
      </c>
      <c r="C159" s="1">
        <f>'1.a.c'!T172-'1.a'!$P161</f>
        <v>3.8732535159358497E-3</v>
      </c>
      <c r="D159" s="1">
        <f>'1.a.c'!V172-'1.a'!$P161</f>
        <v>1.4156845858898268E-3</v>
      </c>
      <c r="E159" s="1">
        <f>'1.a.c'!W172-'1.a'!$P161</f>
        <v>2.206151573342779E-3</v>
      </c>
      <c r="F159" s="1">
        <f>'1.a.c'!X172-'1.a'!$P161</f>
        <v>-5.9827463538900862E-3</v>
      </c>
      <c r="G159" s="1">
        <f>'1.a.c'!AH172-'1.a'!$P161</f>
        <v>-0.90752688172043017</v>
      </c>
    </row>
    <row r="160" spans="1:7" x14ac:dyDescent="0.25">
      <c r="A160" s="78">
        <v>41730</v>
      </c>
      <c r="B160" s="1">
        <f>'1.a.c'!S173-'1.a'!P162</f>
        <v>1.6074112755849444E-2</v>
      </c>
      <c r="C160" s="1">
        <f>'1.a.c'!T173-'1.a'!$P162</f>
        <v>2.7267280810045549E-3</v>
      </c>
      <c r="D160" s="1">
        <f>'1.a.c'!V173-'1.a'!$P162</f>
        <v>4.9205234195852515E-3</v>
      </c>
      <c r="E160" s="1">
        <f>'1.a.c'!W173-'1.a'!$P162</f>
        <v>-1.4492001060985211E-3</v>
      </c>
      <c r="F160" s="1">
        <f>'1.a.c'!X173-'1.a'!$P162</f>
        <v>2.227216415034073E-2</v>
      </c>
      <c r="G160" s="1">
        <f>'1.a.c'!AH173-'1.a'!$P162</f>
        <v>-1.441860465116279</v>
      </c>
    </row>
    <row r="161" spans="1:7" x14ac:dyDescent="0.25">
      <c r="A161" s="78">
        <v>41760</v>
      </c>
      <c r="B161" s="1">
        <f>'1.a.c'!S174-'1.a'!P163</f>
        <v>3.5531939977662083E-3</v>
      </c>
      <c r="C161" s="1">
        <f>'1.a.c'!T174-'1.a'!$P163</f>
        <v>-2.8025775004118423E-3</v>
      </c>
      <c r="D161" s="1">
        <f>'1.a.c'!V174-'1.a'!$P163</f>
        <v>-6.8162981937105911E-3</v>
      </c>
      <c r="E161" s="1">
        <f>'1.a.c'!W174-'1.a'!$P163</f>
        <v>5.532239381105487E-4</v>
      </c>
      <c r="F161" s="1">
        <f>'1.a.c'!X174-'1.a'!$P163</f>
        <v>-5.5124577582456764E-3</v>
      </c>
      <c r="G161" s="1">
        <f>'1.a.c'!AH174-'1.a'!$P163</f>
        <v>-11.842105263157896</v>
      </c>
    </row>
    <row r="162" spans="1:7" x14ac:dyDescent="0.25">
      <c r="A162" s="78">
        <v>41791</v>
      </c>
      <c r="B162" s="1">
        <f>'1.a.c'!S175-'1.a'!P164</f>
        <v>1.2017475055700076E-2</v>
      </c>
      <c r="C162" s="1">
        <f>'1.a.c'!T175-'1.a'!$P164</f>
        <v>9.823027992743411E-5</v>
      </c>
      <c r="D162" s="1">
        <f>'1.a.c'!V175-'1.a'!$P164</f>
        <v>-6.2856055349486833E-4</v>
      </c>
      <c r="E162" s="1">
        <f>'1.a.c'!W175-'1.a'!$P164</f>
        <v>3.1166184715629101E-3</v>
      </c>
      <c r="F162" s="1">
        <f>'1.a.c'!X175-'1.a'!$P164</f>
        <v>1.4603763253695553E-2</v>
      </c>
      <c r="G162" s="1">
        <f>'1.a.c'!AH175-'1.a'!$P164</f>
        <v>0.26699029126213603</v>
      </c>
    </row>
    <row r="163" spans="1:7" x14ac:dyDescent="0.25">
      <c r="A163" s="78">
        <v>41821</v>
      </c>
      <c r="B163" s="1">
        <f>'1.a.c'!S176-'1.a'!P165</f>
        <v>2.1950277758722072E-3</v>
      </c>
      <c r="C163" s="1">
        <f>'1.a.c'!T176-'1.a'!$P165</f>
        <v>-5.2241161602505247E-3</v>
      </c>
      <c r="D163" s="1">
        <f>'1.a.c'!V176-'1.a'!$P165</f>
        <v>-3.3141767969514145E-2</v>
      </c>
      <c r="E163" s="1">
        <f>'1.a.c'!W176-'1.a'!$P165</f>
        <v>5.7401281530934729E-5</v>
      </c>
      <c r="F163" s="1">
        <f>'1.a.c'!X176-'1.a'!$P165</f>
        <v>-3.6113455072361529E-2</v>
      </c>
      <c r="G163" s="1">
        <f>'1.a.c'!AH176-'1.a'!$P165</f>
        <v>-1.7816091954022988</v>
      </c>
    </row>
    <row r="164" spans="1:7" x14ac:dyDescent="0.25">
      <c r="A164" s="78">
        <v>41852</v>
      </c>
      <c r="B164" s="1">
        <f>'1.a.c'!S177-'1.a'!P166</f>
        <v>8.2543612419766869E-3</v>
      </c>
      <c r="C164" s="1">
        <f>'1.a.c'!T177-'1.a'!$P166</f>
        <v>7.399401832174588E-4</v>
      </c>
      <c r="D164" s="1">
        <f>'1.a.c'!V177-'1.a'!$P166</f>
        <v>9.4470551347501062E-3</v>
      </c>
      <c r="E164" s="1">
        <f>'1.a.c'!W177-'1.a'!$P166</f>
        <v>9.4086578725579727E-4</v>
      </c>
      <c r="F164" s="1">
        <f>'1.a.c'!X177-'1.a'!$P166</f>
        <v>1.9382222347200048E-2</v>
      </c>
      <c r="G164" s="1">
        <f>'1.a.c'!AH177-'1.a'!$P166</f>
        <v>-3.0784313725490193</v>
      </c>
    </row>
    <row r="165" spans="1:7" x14ac:dyDescent="0.25">
      <c r="A165" s="78">
        <v>41883</v>
      </c>
      <c r="B165" s="1">
        <f>'1.a.c'!S178-'1.a'!P167</f>
        <v>-7.6883442714434256E-3</v>
      </c>
      <c r="C165" s="1">
        <f>'1.a.c'!T178-'1.a'!$P167</f>
        <v>-1.9768783059720589E-3</v>
      </c>
      <c r="D165" s="1">
        <f>'1.a.c'!V178-'1.a'!$P167</f>
        <v>-5.8380151917599215E-3</v>
      </c>
      <c r="E165" s="1">
        <f>'1.a.c'!W178-'1.a'!$P167</f>
        <v>-8.3351111756462468E-3</v>
      </c>
      <c r="F165" s="1">
        <f>'1.a.c'!X178-'1.a'!$P167</f>
        <v>-2.3838348944821654E-2</v>
      </c>
      <c r="G165" s="1">
        <f>'1.a.c'!AH178-'1.a'!$P167</f>
        <v>-1.4646226415094339</v>
      </c>
    </row>
    <row r="166" spans="1:7" x14ac:dyDescent="0.25">
      <c r="A166" s="78">
        <v>41913</v>
      </c>
      <c r="B166" s="1">
        <f>'1.a.c'!S179-'1.a'!P168</f>
        <v>1.5086479791956741E-2</v>
      </c>
      <c r="C166" s="1">
        <f>'1.a.c'!T179-'1.a'!$P168</f>
        <v>2.9950998490497044E-3</v>
      </c>
      <c r="D166" s="1">
        <f>'1.a.c'!V179-'1.a'!$P168</f>
        <v>4.7231087018000948E-3</v>
      </c>
      <c r="E166" s="1">
        <f>'1.a.c'!W179-'1.a'!$P168</f>
        <v>7.0220253842705515E-3</v>
      </c>
      <c r="F166" s="1">
        <f>'1.a.c'!X179-'1.a'!$P168</f>
        <v>2.9826713727077091E-2</v>
      </c>
      <c r="G166" s="1">
        <f>'1.a.c'!AH179-'1.a'!$P168</f>
        <v>-2.2791878172588831</v>
      </c>
    </row>
    <row r="167" spans="1:7" x14ac:dyDescent="0.25">
      <c r="A167" s="78">
        <v>41944</v>
      </c>
      <c r="B167" s="1">
        <f>'1.a.c'!S180-'1.a'!P169</f>
        <v>1.3807440877008E-2</v>
      </c>
      <c r="C167" s="1">
        <f>'1.a.c'!T180-'1.a'!$P169</f>
        <v>-6.0920161459660004E-4</v>
      </c>
      <c r="D167" s="1">
        <f>'1.a.c'!V180-'1.a'!$P169</f>
        <v>1.0090049925318591E-2</v>
      </c>
      <c r="E167" s="1">
        <f>'1.a.c'!W180-'1.a'!$P169</f>
        <v>3.5844528073264831E-3</v>
      </c>
      <c r="F167" s="1">
        <f>'1.a.c'!X180-'1.a'!$P169</f>
        <v>2.6872741995056473E-2</v>
      </c>
      <c r="G167" s="1">
        <f>'1.a.c'!AH180-'1.a'!$P169</f>
        <v>1.1904761904761862E-2</v>
      </c>
    </row>
    <row r="168" spans="1:7" x14ac:dyDescent="0.25">
      <c r="A168" s="78">
        <v>41974</v>
      </c>
      <c r="B168" s="1">
        <f>'1.a.c'!S181-'1.a'!P170</f>
        <v>7.7175487419787695E-3</v>
      </c>
      <c r="C168" s="1">
        <f>'1.a.c'!T181-'1.a'!$P170</f>
        <v>-2.9993150298082147E-3</v>
      </c>
      <c r="D168" s="1">
        <f>'1.a.c'!V181-'1.a'!$P170</f>
        <v>1.7706164784982454E-2</v>
      </c>
      <c r="E168" s="1">
        <f>'1.a.c'!W181-'1.a'!$P170</f>
        <v>-7.5114915251758515E-4</v>
      </c>
      <c r="F168" s="1">
        <f>'1.a.c'!X181-'1.a'!$P170</f>
        <v>2.1673249344635423E-2</v>
      </c>
      <c r="G168" s="1">
        <f>'1.a.c'!AH181-'1.a'!$P170</f>
        <v>-1.0235294117647058</v>
      </c>
    </row>
    <row r="169" spans="1:7" x14ac:dyDescent="0.25">
      <c r="A169" s="78">
        <v>42005</v>
      </c>
      <c r="B169" s="1">
        <f>'1.a.c'!S182-'1.a'!P171</f>
        <v>-3.7847094472457245E-2</v>
      </c>
      <c r="C169" s="1">
        <f>'1.a.c'!T182-'1.a'!$P171</f>
        <v>-9.0378807242326754E-3</v>
      </c>
      <c r="D169" s="1">
        <f>'1.a.c'!V182-'1.a'!$P171</f>
        <v>-6.9071247768624007E-4</v>
      </c>
      <c r="E169" s="1">
        <f>'1.a.c'!W182-'1.a'!$P171</f>
        <v>3.5104913388557648E-3</v>
      </c>
      <c r="F169" s="1">
        <f>'1.a.c'!X182-'1.a'!$P171</f>
        <v>-4.4065196335520397E-2</v>
      </c>
      <c r="G169" s="1">
        <f>'1.a.c'!AH182-'1.a'!$P171</f>
        <v>50.833333333333336</v>
      </c>
    </row>
    <row r="170" spans="1:7" x14ac:dyDescent="0.25">
      <c r="A170" s="78">
        <v>42036</v>
      </c>
      <c r="B170" s="1">
        <f>'1.a.c'!S183-'1.a'!P172</f>
        <v>5.2657863201257191E-2</v>
      </c>
      <c r="C170" s="1">
        <f>'1.a.c'!T183-'1.a'!$P172</f>
        <v>1.9342835360936224E-3</v>
      </c>
      <c r="D170" s="1">
        <f>'1.a.c'!V183-'1.a'!$P172</f>
        <v>2.3417836521195584E-2</v>
      </c>
      <c r="E170" s="1">
        <f>'1.a.c'!W183-'1.a'!$P172</f>
        <v>6.7131071247615894E-3</v>
      </c>
      <c r="F170" s="1">
        <f>'1.a.c'!X183-'1.a'!$P172</f>
        <v>8.4723090383307983E-2</v>
      </c>
      <c r="G170" s="1">
        <f>'1.a.c'!AH183-'1.a'!$P172</f>
        <v>-2.97427652733119</v>
      </c>
    </row>
    <row r="171" spans="1:7" x14ac:dyDescent="0.25">
      <c r="A171" s="78">
        <v>42064</v>
      </c>
      <c r="B171" s="1">
        <f>'1.a.c'!S184-'1.a'!P173</f>
        <v>-2.1940812339724426E-2</v>
      </c>
      <c r="C171" s="1">
        <f>'1.a.c'!T184-'1.a'!$P173</f>
        <v>-1.5243783889229844E-3</v>
      </c>
      <c r="D171" s="1">
        <f>'1.a.c'!V184-'1.a'!$P173</f>
        <v>-1.2348871323797776E-2</v>
      </c>
      <c r="E171" s="1">
        <f>'1.a.c'!W184-'1.a'!$P173</f>
        <v>-2.3708200966261284E-4</v>
      </c>
      <c r="F171" s="1">
        <f>'1.a.c'!X184-'1.a'!$P173</f>
        <v>-3.6051144062107798E-2</v>
      </c>
      <c r="G171" s="1">
        <f>'1.a.c'!AH184-'1.a'!$P173</f>
        <v>-1.1824104234527688</v>
      </c>
    </row>
    <row r="172" spans="1:7" x14ac:dyDescent="0.25">
      <c r="A172" s="78">
        <v>42095</v>
      </c>
      <c r="B172" s="1">
        <f>'1.a.c'!S185-'1.a'!P174</f>
        <v>1.2118155846347137E-2</v>
      </c>
      <c r="C172" s="1">
        <f>'1.a.c'!T185-'1.a'!$P174</f>
        <v>4.2058569366807963E-3</v>
      </c>
      <c r="D172" s="1">
        <f>'1.a.c'!V185-'1.a'!$P174</f>
        <v>-1.0895225278302853E-2</v>
      </c>
      <c r="E172" s="1">
        <f>'1.a.c'!W185-'1.a'!$P174</f>
        <v>-5.6937965460036773E-3</v>
      </c>
      <c r="F172" s="1">
        <f>'1.a.c'!X185-'1.a'!$P174</f>
        <v>-2.6500904127859694E-4</v>
      </c>
      <c r="G172" s="1">
        <f>'1.a.c'!AH185-'1.a'!$P174</f>
        <v>-1.5267857142857144</v>
      </c>
    </row>
    <row r="173" spans="1:7" x14ac:dyDescent="0.25">
      <c r="A173" s="78">
        <v>42125</v>
      </c>
      <c r="B173" s="1">
        <f>'1.a.c'!S186-'1.a'!P175</f>
        <v>5.5012664250156575E-3</v>
      </c>
      <c r="C173" s="1">
        <f>'1.a.c'!T186-'1.a'!$P175</f>
        <v>2.8173186941796578E-3</v>
      </c>
      <c r="D173" s="1">
        <f>'1.a.c'!V186-'1.a'!$P175</f>
        <v>1.0803305458002654E-2</v>
      </c>
      <c r="E173" s="1">
        <f>'1.a.c'!W186-'1.a'!$P175</f>
        <v>2.75218428658519E-3</v>
      </c>
      <c r="F173" s="1">
        <f>'1.a.c'!X186-'1.a'!$P175</f>
        <v>2.187407486378316E-2</v>
      </c>
      <c r="G173" s="1">
        <f>'1.a.c'!AH186-'1.a'!$P175</f>
        <v>1.3050847457627119</v>
      </c>
    </row>
    <row r="174" spans="1:7" x14ac:dyDescent="0.25">
      <c r="A174" s="78">
        <v>42156</v>
      </c>
      <c r="B174" s="1">
        <f>'1.a.c'!S187-'1.a'!P176</f>
        <v>1.2920344561907925E-2</v>
      </c>
      <c r="C174" s="1">
        <f>'1.a.c'!T187-'1.a'!$P176</f>
        <v>-8.2779404700226867E-3</v>
      </c>
      <c r="D174" s="1">
        <f>'1.a.c'!V187-'1.a'!$P176</f>
        <v>-1.740907630514537E-2</v>
      </c>
      <c r="E174" s="1">
        <f>'1.a.c'!W187-'1.a'!$P176</f>
        <v>-4.8269777583793035E-3</v>
      </c>
      <c r="F174" s="1">
        <f>'1.a.c'!X187-'1.a'!$P176</f>
        <v>-1.7593649971639435E-2</v>
      </c>
      <c r="G174" s="1">
        <f>'1.a.c'!AH187-'1.a'!$P176</f>
        <v>-2.125</v>
      </c>
    </row>
    <row r="175" spans="1:7" x14ac:dyDescent="0.25">
      <c r="A175" s="78">
        <v>42186</v>
      </c>
      <c r="B175" s="1">
        <f>'1.a.c'!S188-'1.a'!P177</f>
        <v>1.9772207297904881E-2</v>
      </c>
      <c r="C175" s="1">
        <f>'1.a.c'!T188-'1.a'!$P177</f>
        <v>-7.0330064591105712E-3</v>
      </c>
      <c r="D175" s="1">
        <f>'1.a.c'!V188-'1.a'!$P177</f>
        <v>-3.3600310031161304E-2</v>
      </c>
      <c r="E175" s="1">
        <f>'1.a.c'!W188-'1.a'!$P177</f>
        <v>-3.8003034867189998E-3</v>
      </c>
      <c r="F175" s="1">
        <f>'1.a.c'!X188-'1.a'!$P177</f>
        <v>-2.4661412679085993E-2</v>
      </c>
      <c r="G175" s="1">
        <f>'1.a.c'!AH188-'1.a'!$P177</f>
        <v>-2.0065359477124183</v>
      </c>
    </row>
    <row r="176" spans="1:7" x14ac:dyDescent="0.25">
      <c r="A176" s="78">
        <v>42217</v>
      </c>
      <c r="B176" s="1">
        <f>'1.a.c'!S189-'1.a'!P178</f>
        <v>-4.9000216835557948E-2</v>
      </c>
      <c r="C176" s="1">
        <f>'1.a.c'!T189-'1.a'!$P178</f>
        <v>-7.8966040977351184E-3</v>
      </c>
      <c r="D176" s="1">
        <f>'1.a.c'!V189-'1.a'!$P178</f>
        <v>-2.8221639602138939E-2</v>
      </c>
      <c r="E176" s="1">
        <f>'1.a.c'!W189-'1.a'!$P178</f>
        <v>-1.8790379171719964E-3</v>
      </c>
      <c r="F176" s="1">
        <f>'1.a.c'!X189-'1.a'!$P178</f>
        <v>-8.6997498452604002E-2</v>
      </c>
      <c r="G176" s="1">
        <f>'1.a.c'!AH189-'1.a'!$P178</f>
        <v>-4.9220779220779223</v>
      </c>
    </row>
    <row r="177" spans="1:7" x14ac:dyDescent="0.25">
      <c r="A177" s="78">
        <v>42248</v>
      </c>
      <c r="B177" s="1">
        <f>'1.a.c'!S190-'1.a'!P179</f>
        <v>4.8550094400067372E-3</v>
      </c>
      <c r="C177" s="1">
        <f>'1.a.c'!T190-'1.a'!$P179</f>
        <v>-6.6995263529486702E-3</v>
      </c>
      <c r="D177" s="1">
        <f>'1.a.c'!V190-'1.a'!$P179</f>
        <v>-7.2433234303234777E-3</v>
      </c>
      <c r="E177" s="1">
        <f>'1.a.c'!W190-'1.a'!$P179</f>
        <v>1.2096463118205702E-3</v>
      </c>
      <c r="F177" s="1">
        <f>'1.a.c'!X190-'1.a'!$P179</f>
        <v>-7.8781940314448413E-3</v>
      </c>
      <c r="G177" s="1">
        <f>'1.a.c'!AH190-'1.a'!$P179</f>
        <v>-0.49172185430463577</v>
      </c>
    </row>
    <row r="178" spans="1:7" x14ac:dyDescent="0.25">
      <c r="A178" s="78">
        <v>42278</v>
      </c>
      <c r="B178" s="1">
        <f>'1.a.c'!S191-'1.a'!P180</f>
        <v>5.1070413938573034E-2</v>
      </c>
      <c r="C178" s="1">
        <f>'1.a.c'!T191-'1.a'!$P180</f>
        <v>6.6836270054372203E-3</v>
      </c>
      <c r="D178" s="1">
        <f>'1.a.c'!V191-'1.a'!$P180</f>
        <v>3.3955165600609599E-2</v>
      </c>
      <c r="E178" s="1">
        <f>'1.a.c'!W191-'1.a'!$P180</f>
        <v>5.825188105557857E-3</v>
      </c>
      <c r="F178" s="1">
        <f>'1.a.c'!X191-'1.a'!$P180</f>
        <v>9.7534394650177714E-2</v>
      </c>
      <c r="G178" s="1">
        <f>'1.a.c'!AH191-'1.a'!$P180</f>
        <v>-3.5244299674267099</v>
      </c>
    </row>
    <row r="179" spans="1:7" x14ac:dyDescent="0.25">
      <c r="A179" s="78">
        <v>42309</v>
      </c>
      <c r="B179" s="1">
        <f>'1.a.c'!S192-'1.a'!P181</f>
        <v>-1.2158033229307778E-2</v>
      </c>
      <c r="C179" s="1">
        <f>'1.a.c'!T192-'1.a'!$P181</f>
        <v>5.5125814906298578E-3</v>
      </c>
      <c r="D179" s="1">
        <f>'1.a.c'!V192-'1.a'!$P181</f>
        <v>-7.7508662528424938E-3</v>
      </c>
      <c r="E179" s="1">
        <f>'1.a.c'!W192-'1.a'!$P181</f>
        <v>3.0911863109754178E-3</v>
      </c>
      <c r="F179" s="1">
        <f>'1.a.c'!X192-'1.a'!$P181</f>
        <v>-1.1305131680544995E-2</v>
      </c>
      <c r="G179" s="1">
        <f>'1.a.c'!AH192-'1.a'!$P181</f>
        <v>-0.92774193548387096</v>
      </c>
    </row>
    <row r="180" spans="1:7" x14ac:dyDescent="0.25">
      <c r="A180" s="78">
        <v>42339</v>
      </c>
      <c r="B180" s="1">
        <f>'1.a.c'!S193-'1.a'!P182</f>
        <v>-3.6578344571053314E-2</v>
      </c>
      <c r="C180" s="1">
        <f>'1.a.c'!T193-'1.a'!$P182</f>
        <v>-3.5120878680428977E-3</v>
      </c>
      <c r="D180" s="1">
        <f>'1.a.c'!V193-'1.a'!$P182</f>
        <v>2.0290268391906742E-3</v>
      </c>
      <c r="E180" s="1">
        <f>'1.a.c'!W193-'1.a'!$P182</f>
        <v>-2.6515113192407255E-3</v>
      </c>
      <c r="F180" s="1">
        <f>'1.a.c'!X193-'1.a'!$P182</f>
        <v>-4.0412916919146259E-2</v>
      </c>
      <c r="G180" s="1">
        <f>'1.a.c'!AH193-'1.a'!$P182</f>
        <v>-4.8572428571428565</v>
      </c>
    </row>
    <row r="181" spans="1:7" x14ac:dyDescent="0.25">
      <c r="A181" s="78">
        <v>42370</v>
      </c>
      <c r="B181" s="1">
        <f>'1.a.c'!S194-'1.a'!P183</f>
        <v>-6.2779270333401848E-3</v>
      </c>
      <c r="C181" s="1">
        <f>'1.a.c'!T194-'1.a'!$P183</f>
        <v>-4.018717664857889E-3</v>
      </c>
      <c r="D181" s="1">
        <f>'1.a.c'!V194-'1.a'!$P183</f>
        <v>-2.9293505313127344E-2</v>
      </c>
      <c r="E181" s="1">
        <f>'1.a.c'!W194-'1.a'!$P183</f>
        <v>-9.3039154088373991E-3</v>
      </c>
      <c r="F181" s="1">
        <f>'1.a.c'!X194-'1.a'!$P183</f>
        <v>-4.8594065420162827E-2</v>
      </c>
      <c r="G181" s="1">
        <f>'1.a.c'!AH194-'1.a'!$P183</f>
        <v>1.6665666666666656</v>
      </c>
    </row>
    <row r="182" spans="1:7" x14ac:dyDescent="0.25">
      <c r="A182" s="78">
        <v>42401</v>
      </c>
      <c r="B182" s="1">
        <f>'1.a.c'!S195-'1.a'!P184</f>
        <v>2.0332268433813416E-2</v>
      </c>
      <c r="C182" s="1">
        <f>'1.a.c'!T195-'1.a'!$P184</f>
        <v>6.1446260862742822E-3</v>
      </c>
      <c r="D182" s="1">
        <f>'1.a.c'!V195-'1.a'!$P184</f>
        <v>3.2495067493943555E-2</v>
      </c>
      <c r="E182" s="1">
        <f>'1.a.c'!W195-'1.a'!$P184</f>
        <v>-5.1161627649682175E-4</v>
      </c>
      <c r="F182" s="1">
        <f>'1.a.c'!X195-'1.a'!$P184</f>
        <v>5.9060345737534437E-2</v>
      </c>
      <c r="G182" s="1">
        <f>'1.a.c'!AH195-'1.a'!$P184</f>
        <v>-0.98978333333333335</v>
      </c>
    </row>
    <row r="183" spans="1:7" x14ac:dyDescent="0.25">
      <c r="A183" s="78">
        <v>42430</v>
      </c>
      <c r="B183" s="1">
        <f>'1.a.c'!S196-'1.a'!P185</f>
        <v>2.8445715134996837E-2</v>
      </c>
      <c r="C183" s="1">
        <f>'1.a.c'!T196-'1.a'!$P185</f>
        <v>1.263317229027717E-2</v>
      </c>
      <c r="D183" s="1">
        <f>'1.a.c'!V196-'1.a'!$P185</f>
        <v>1.4407952330226239E-2</v>
      </c>
      <c r="E183" s="1">
        <f>'1.a.c'!W196-'1.a'!$P185</f>
        <v>6.3686149286909539E-3</v>
      </c>
      <c r="F183" s="1">
        <f>'1.a.c'!X196-'1.a'!$P185</f>
        <v>6.2455454684191204E-2</v>
      </c>
      <c r="G183" s="1">
        <f>'1.a.c'!AH196-'1.a'!$P185</f>
        <v>-117.33353333333334</v>
      </c>
    </row>
    <row r="184" spans="1:7" x14ac:dyDescent="0.25">
      <c r="A184" s="78">
        <v>42461</v>
      </c>
      <c r="B184" s="1">
        <f>'1.a.c'!S197-'1.a'!P186</f>
        <v>-2.6750562985939507E-3</v>
      </c>
      <c r="C184" s="1">
        <f>'1.a.c'!T197-'1.a'!$P186</f>
        <v>3.9948773914055916E-4</v>
      </c>
      <c r="D184" s="1">
        <f>'1.a.c'!V197-'1.a'!$P186</f>
        <v>1.3892283519898758E-2</v>
      </c>
      <c r="E184" s="1">
        <f>'1.a.c'!W197-'1.a'!$P186</f>
        <v>-2.9307915449803702E-3</v>
      </c>
      <c r="F184" s="1">
        <f>'1.a.c'!X197-'1.a'!$P186</f>
        <v>8.9859234154649956E-3</v>
      </c>
      <c r="G184" s="1">
        <f>'1.a.c'!AH197-'1.a'!$P186</f>
        <v>-0.86686217765042983</v>
      </c>
    </row>
    <row r="185" spans="1:7" x14ac:dyDescent="0.25">
      <c r="A185" s="78">
        <v>42491</v>
      </c>
      <c r="B185" s="1">
        <f>'1.a.c'!S198-'1.a'!P187</f>
        <v>2.2408488163869856E-2</v>
      </c>
      <c r="C185" s="1">
        <f>'1.a.c'!T198-'1.a'!$P187</f>
        <v>-5.2677142540205456E-3</v>
      </c>
      <c r="D185" s="1">
        <f>'1.a.c'!V198-'1.a'!$P187</f>
        <v>-1.2407544797090456E-2</v>
      </c>
      <c r="E185" s="1">
        <f>'1.a.c'!W198-'1.a'!$P187</f>
        <v>4.9784286597620109E-4</v>
      </c>
      <c r="F185" s="1">
        <f>'1.a.c'!X198-'1.a'!$P187</f>
        <v>5.5310719787350551E-3</v>
      </c>
      <c r="G185" s="1">
        <f>'1.a.c'!AH198-'1.a'!$P187</f>
        <v>0.924631182795699</v>
      </c>
    </row>
    <row r="186" spans="1:7" x14ac:dyDescent="0.25">
      <c r="A186" s="78">
        <v>42522</v>
      </c>
      <c r="B186" s="1">
        <f>'1.a.c'!S199-'1.a'!P188</f>
        <v>1.4854030870944335E-2</v>
      </c>
      <c r="C186" s="1">
        <f>'1.a.c'!T199-'1.a'!$P188</f>
        <v>9.9559158589321707E-4</v>
      </c>
      <c r="D186" s="1">
        <f>'1.a.c'!V199-'1.a'!$P188</f>
        <v>8.3603536660418459E-3</v>
      </c>
      <c r="E186" s="1">
        <f>'1.a.c'!W199-'1.a'!$P188</f>
        <v>-3.0923645158640709E-3</v>
      </c>
      <c r="F186" s="1">
        <f>'1.a.c'!X199-'1.a'!$P188</f>
        <v>2.1717611607015328E-2</v>
      </c>
      <c r="G186" s="1">
        <f>'1.a.c'!AH199-'1.a'!$P188</f>
        <v>-1.0169597765363128</v>
      </c>
    </row>
    <row r="187" spans="1:7" x14ac:dyDescent="0.25">
      <c r="A187" s="78">
        <v>42552</v>
      </c>
      <c r="B187" s="1">
        <f>'1.a.c'!S200-'1.a'!P189</f>
        <v>1.58561649562757E-2</v>
      </c>
      <c r="C187" s="1">
        <f>'1.a.c'!T200-'1.a'!$P189</f>
        <v>7.0702454443194208E-3</v>
      </c>
      <c r="D187" s="1">
        <f>'1.a.c'!V200-'1.a'!$P189</f>
        <v>1.6022722862945867E-2</v>
      </c>
      <c r="E187" s="1">
        <f>'1.a.c'!W200-'1.a'!$P189</f>
        <v>3.3688145722469286E-3</v>
      </c>
      <c r="F187" s="1">
        <f>'1.a.c'!X200-'1.a'!$P189</f>
        <v>4.2917947835787909E-2</v>
      </c>
      <c r="G187" s="1">
        <f>'1.a.c'!AH200-'1.a'!$P189</f>
        <v>-133.33353333333332</v>
      </c>
    </row>
    <row r="188" spans="1:7" x14ac:dyDescent="0.25">
      <c r="A188" s="78">
        <v>42583</v>
      </c>
      <c r="B188" s="1">
        <f>'1.a.c'!S201-'1.a'!P190</f>
        <v>-1.3003729669384572E-2</v>
      </c>
      <c r="C188" s="1">
        <f>'1.a.c'!T201-'1.a'!$P190</f>
        <v>-6.2006536493927605E-3</v>
      </c>
      <c r="D188" s="1">
        <f>'1.a.c'!V201-'1.a'!$P190</f>
        <v>-3.92042437352397E-3</v>
      </c>
      <c r="E188" s="1">
        <f>'1.a.c'!W201-'1.a'!$P190</f>
        <v>3.3508269200002989E-3</v>
      </c>
      <c r="F188" s="1">
        <f>'1.a.c'!X201-'1.a'!$P190</f>
        <v>-1.9173980772301001E-2</v>
      </c>
      <c r="G188" s="1">
        <f>'1.a.c'!AH201-'1.a'!$P190</f>
        <v>-0.86921763224181359</v>
      </c>
    </row>
    <row r="189" spans="1:7" x14ac:dyDescent="0.25">
      <c r="A189" s="78">
        <v>42614</v>
      </c>
      <c r="B189" s="1">
        <f>'1.a.c'!S202-'1.a'!P191</f>
        <v>8.0607120143337645E-3</v>
      </c>
      <c r="C189" s="1">
        <f>'1.a.c'!T202-'1.a'!$P191</f>
        <v>4.1895492358970474E-3</v>
      </c>
      <c r="D189" s="1">
        <f>'1.a.c'!V202-'1.a'!$P191</f>
        <v>-1.329245221054345E-2</v>
      </c>
      <c r="E189" s="1">
        <f>'1.a.c'!W202-'1.a'!$P191</f>
        <v>1.1076841047208577E-3</v>
      </c>
      <c r="F189" s="1">
        <f>'1.a.c'!X202-'1.a'!$P191</f>
        <v>6.6549314440821907E-4</v>
      </c>
      <c r="G189" s="1">
        <f>'1.a.c'!AH202-'1.a'!$P191</f>
        <v>-0.4809692307692307</v>
      </c>
    </row>
    <row r="190" spans="1:7" x14ac:dyDescent="0.25">
      <c r="A190" s="78">
        <v>42644</v>
      </c>
      <c r="B190" s="1">
        <f>'1.a.c'!S203-'1.a'!P192</f>
        <v>-3.4742846350215899E-2</v>
      </c>
      <c r="C190" s="1">
        <f>'1.a.c'!T203-'1.a'!$P192</f>
        <v>-7.5332851822439836E-3</v>
      </c>
      <c r="D190" s="1">
        <f>'1.a.c'!V203-'1.a'!$P192</f>
        <v>1.6747793432973265E-3</v>
      </c>
      <c r="E190" s="1">
        <f>'1.a.c'!W203-'1.a'!$P192</f>
        <v>-1.8695500778938238E-3</v>
      </c>
      <c r="F190" s="1">
        <f>'1.a.c'!X203-'1.a'!$P192</f>
        <v>-4.1870902267056379E-2</v>
      </c>
      <c r="G190" s="1">
        <f>'1.a.c'!AH203-'1.a'!$P192</f>
        <v>-8.4076074074074079</v>
      </c>
    </row>
    <row r="191" spans="1:7" x14ac:dyDescent="0.25">
      <c r="A191" s="78">
        <v>42675</v>
      </c>
      <c r="B191" s="1">
        <f>'1.a.c'!S204-'1.a'!P193</f>
        <v>6.3531817729769458E-2</v>
      </c>
      <c r="C191" s="1">
        <f>'1.a.c'!T204-'1.a'!$P193</f>
        <v>1.1408194938222186E-2</v>
      </c>
      <c r="D191" s="1">
        <f>'1.a.c'!V204-'1.a'!$P193</f>
        <v>1.7897761800704688E-2</v>
      </c>
      <c r="E191" s="1">
        <f>'1.a.c'!W204-'1.a'!$P193</f>
        <v>5.4033623749897034E-3</v>
      </c>
      <c r="F191" s="1">
        <f>'1.a.c'!X204-'1.a'!$P193</f>
        <v>9.8541136843686025E-2</v>
      </c>
      <c r="G191" s="1">
        <f>'1.a.c'!AH204-'1.a'!$P193</f>
        <v>-3.4351000000000003</v>
      </c>
    </row>
    <row r="192" spans="1:7" x14ac:dyDescent="0.25">
      <c r="A192" s="78">
        <v>42705</v>
      </c>
      <c r="B192" s="1">
        <f>'1.a.c'!S205-'1.a'!P194</f>
        <v>-3.6529302531041188E-3</v>
      </c>
      <c r="C192" s="1">
        <f>'1.a.c'!T205-'1.a'!$P194</f>
        <v>-5.797384681939735E-4</v>
      </c>
      <c r="D192" s="1">
        <f>'1.a.c'!V205-'1.a'!$P194</f>
        <v>7.3450341767734226E-3</v>
      </c>
      <c r="E192" s="1">
        <f>'1.a.c'!W205-'1.a'!$P194</f>
        <v>1.8277944506497404E-3</v>
      </c>
      <c r="F192" s="1">
        <f>'1.a.c'!X205-'1.a'!$P194</f>
        <v>5.8401599061250701E-3</v>
      </c>
      <c r="G192" s="1">
        <f>'1.a.c'!AH205-'1.a'!$P194</f>
        <v>-0.62042320328542089</v>
      </c>
    </row>
    <row r="193" spans="1:7" x14ac:dyDescent="0.25">
      <c r="A193" s="78">
        <v>42736</v>
      </c>
      <c r="B193" s="1">
        <f>'1.a.c'!S206-'1.a'!P195</f>
        <v>4.7898208406989363E-2</v>
      </c>
      <c r="C193" s="1">
        <f>'1.a.c'!T206-'1.a'!$P195</f>
        <v>4.9102964795701507E-3</v>
      </c>
      <c r="D193" s="1">
        <f>'1.a.c'!V206-'1.a'!$P195</f>
        <v>-2.5158883671242186E-4</v>
      </c>
      <c r="E193" s="1">
        <f>'1.a.c'!W206-'1.a'!$P195</f>
        <v>4.9212469562012664E-3</v>
      </c>
      <c r="F193" s="1">
        <f>'1.a.c'!X206-'1.a'!$P195</f>
        <v>5.8678163006048362E-2</v>
      </c>
      <c r="G193" s="1">
        <f>'1.a.c'!AH206-'1.a'!$P195</f>
        <v>6.9870270270270221E-2</v>
      </c>
    </row>
    <row r="194" spans="1:7" x14ac:dyDescent="0.25">
      <c r="A194" s="78">
        <v>42767</v>
      </c>
      <c r="B194" s="1">
        <f>'1.a.c'!S207-'1.a'!P196</f>
        <v>-4.382917263499873E-3</v>
      </c>
      <c r="C194" s="1">
        <f>'1.a.c'!T207-'1.a'!$P196</f>
        <v>2.081214214159259E-3</v>
      </c>
      <c r="D194" s="1">
        <f>'1.a.c'!V207-'1.a'!$P196</f>
        <v>7.6706077718467986E-3</v>
      </c>
      <c r="E194" s="1">
        <f>'1.a.c'!W207-'1.a'!$P196</f>
        <v>-2.8107129731143668E-4</v>
      </c>
      <c r="F194" s="1">
        <f>'1.a.c'!X207-'1.a'!$P196</f>
        <v>6.2878334251947488E-3</v>
      </c>
      <c r="G194" s="1">
        <f>'1.a.c'!AH207-'1.a'!$P196</f>
        <v>0.82283232323232314</v>
      </c>
    </row>
    <row r="195" spans="1:7" x14ac:dyDescent="0.25">
      <c r="A195" s="78">
        <v>42795</v>
      </c>
      <c r="B195" s="1">
        <f>'1.a.c'!S208-'1.a'!P197</f>
        <v>2.0193515125397927E-3</v>
      </c>
      <c r="C195" s="1">
        <f>'1.a.c'!T208-'1.a'!$P197</f>
        <v>6.1745867757578724E-5</v>
      </c>
      <c r="D195" s="1">
        <f>'1.a.c'!V208-'1.a'!$P197</f>
        <v>6.1220850762704775E-4</v>
      </c>
      <c r="E195" s="1">
        <f>'1.a.c'!W208-'1.a'!$P197</f>
        <v>1.3907924318229956E-4</v>
      </c>
      <c r="F195" s="1">
        <f>'1.a.c'!X208-'1.a'!$P197</f>
        <v>3.7323851311067179E-3</v>
      </c>
      <c r="G195" s="1">
        <f>'1.a.c'!AH208-'1.a'!$P197</f>
        <v>-0.94489833795013844</v>
      </c>
    </row>
    <row r="196" spans="1:7" x14ac:dyDescent="0.25">
      <c r="A196" s="78">
        <v>42826</v>
      </c>
      <c r="B196" s="1">
        <f>'1.a.c'!S209-'1.a'!P198</f>
        <v>2.1241070474140578E-2</v>
      </c>
      <c r="C196" s="1">
        <f>'1.a.c'!T209-'1.a'!$P198</f>
        <v>2.2138664030161355E-4</v>
      </c>
      <c r="D196" s="1">
        <f>'1.a.c'!V209-'1.a'!$P198</f>
        <v>1.8409206706952185E-2</v>
      </c>
      <c r="E196" s="1">
        <f>'1.a.c'!W209-'1.a'!$P198</f>
        <v>2.2785163495848437E-3</v>
      </c>
      <c r="F196" s="1">
        <f>'1.a.c'!X209-'1.a'!$P198</f>
        <v>4.3650180170979221E-2</v>
      </c>
      <c r="G196" s="1">
        <f>'1.a.c'!AH209-'1.a'!$P198</f>
        <v>4.6995000000000005</v>
      </c>
    </row>
    <row r="197" spans="1:7" x14ac:dyDescent="0.25">
      <c r="A197" s="78">
        <v>42856</v>
      </c>
      <c r="B197" s="1">
        <f>'1.a.c'!S210-'1.a'!P199</f>
        <v>3.422422834741868E-2</v>
      </c>
      <c r="C197" s="1">
        <f>'1.a.c'!T210-'1.a'!$P199</f>
        <v>-2.5081733551663011E-3</v>
      </c>
      <c r="D197" s="1">
        <f>'1.a.c'!V210-'1.a'!$P199</f>
        <v>5.5166381425789026E-3</v>
      </c>
      <c r="E197" s="1">
        <f>'1.a.c'!W210-'1.a'!$P199</f>
        <v>7.9659032080658043E-4</v>
      </c>
      <c r="F197" s="1">
        <f>'1.a.c'!X210-'1.a'!$P199</f>
        <v>3.9829283455637861E-2</v>
      </c>
      <c r="G197" s="1">
        <f>'1.a.c'!AH210-'1.a'!$P199</f>
        <v>-1.8143859649122861E-2</v>
      </c>
    </row>
    <row r="198" spans="1:7" x14ac:dyDescent="0.25">
      <c r="A198" s="78">
        <v>42887</v>
      </c>
      <c r="B198" s="1">
        <f>'1.a.c'!S211-'1.a'!P200</f>
        <v>-3.5393303973507123E-2</v>
      </c>
      <c r="C198" s="1">
        <f>'1.a.c'!T211-'1.a'!$P200</f>
        <v>9.6569021088857533E-4</v>
      </c>
      <c r="D198" s="1">
        <f>'1.a.c'!V211-'1.a'!$P200</f>
        <v>3.2445097166537403E-3</v>
      </c>
      <c r="E198" s="1">
        <f>'1.a.c'!W211-'1.a'!$P200</f>
        <v>-3.7646641030424229E-4</v>
      </c>
      <c r="F198" s="1">
        <f>'1.a.c'!X211-'1.a'!$P200</f>
        <v>-2.9759570456269049E-2</v>
      </c>
      <c r="G198" s="1">
        <f>'1.a.c'!AH211-'1.a'!$P200</f>
        <v>-0.25059999999999988</v>
      </c>
    </row>
    <row r="199" spans="1:7" x14ac:dyDescent="0.25">
      <c r="A199" s="78">
        <v>42917</v>
      </c>
      <c r="B199" s="1">
        <f>'1.a.c'!S212-'1.a'!P201</f>
        <v>2.1231283562572461E-2</v>
      </c>
      <c r="C199" s="1">
        <f>'1.a.c'!T212-'1.a'!$P201</f>
        <v>-7.1641849311660844E-4</v>
      </c>
      <c r="D199" s="1">
        <f>'1.a.c'!V212-'1.a'!$P201</f>
        <v>-1.0112208681462037E-2</v>
      </c>
      <c r="E199" s="1">
        <f>'1.a.c'!W212-'1.a'!$P201</f>
        <v>9.0594269824765291E-4</v>
      </c>
      <c r="F199" s="1">
        <f>'1.a.c'!X212-'1.a'!$P201</f>
        <v>1.3408599086241469E-2</v>
      </c>
      <c r="G199" s="1">
        <f>'1.a.c'!AH212-'1.a'!$P201</f>
        <v>1.3088238095238094</v>
      </c>
    </row>
    <row r="200" spans="1:7" x14ac:dyDescent="0.25">
      <c r="A200" s="78">
        <v>42948</v>
      </c>
      <c r="B200" s="1">
        <f>'1.a.c'!S213-'1.a'!P202</f>
        <v>1.1495222328680099E-3</v>
      </c>
      <c r="C200" s="1">
        <f>'1.a.c'!T213-'1.a'!$P202</f>
        <v>-1.8228896552165592E-3</v>
      </c>
      <c r="D200" s="1">
        <f>'1.a.c'!V213-'1.a'!$P202</f>
        <v>2.1151471653021456E-3</v>
      </c>
      <c r="E200" s="1">
        <f>'1.a.c'!W213-'1.a'!$P202</f>
        <v>-1.6316234377110866E-3</v>
      </c>
      <c r="F200" s="1">
        <f>'1.a.c'!X213-'1.a'!$P202</f>
        <v>2.5101563052425096E-3</v>
      </c>
      <c r="G200" s="1">
        <f>'1.a.c'!AH213-'1.a'!$P202</f>
        <v>-0.87203402061855673</v>
      </c>
    </row>
    <row r="201" spans="1:7" x14ac:dyDescent="0.25">
      <c r="A201" s="78">
        <v>42979</v>
      </c>
      <c r="B201" s="1">
        <f>'1.a.c'!S214-'1.a'!P203</f>
        <v>-2.8092883899229749E-2</v>
      </c>
      <c r="C201" s="1">
        <f>'1.a.c'!T214-'1.a'!$P203</f>
        <v>6.04344559388292E-3</v>
      </c>
      <c r="D201" s="1">
        <f>'1.a.c'!V214-'1.a'!$P203</f>
        <v>-8.5690405587751095E-3</v>
      </c>
      <c r="E201" s="1">
        <f>'1.a.c'!W214-'1.a'!$P203</f>
        <v>2.6847237403951696E-3</v>
      </c>
      <c r="F201" s="1">
        <f>'1.a.c'!X214-'1.a'!$P203</f>
        <v>-2.5233755123726765E-2</v>
      </c>
      <c r="G201" s="1">
        <f>'1.a.c'!AH214-'1.a'!$P203</f>
        <v>9.3991000000000007</v>
      </c>
    </row>
    <row r="202" spans="1:7" x14ac:dyDescent="0.25">
      <c r="A202" s="78">
        <v>43009</v>
      </c>
      <c r="B202" s="1">
        <f>'1.a.c'!S215-'1.a'!P204</f>
        <v>-3.2958037107280187E-2</v>
      </c>
      <c r="C202" s="1">
        <f>'1.a.c'!T215-'1.a'!$P204</f>
        <v>1.8006551452359979E-3</v>
      </c>
      <c r="D202" s="1">
        <f>'1.a.c'!V215-'1.a'!$P204</f>
        <v>9.0152459756321097E-3</v>
      </c>
      <c r="E202" s="1">
        <f>'1.a.c'!W215-'1.a'!$P204</f>
        <v>6.6207177468652952E-3</v>
      </c>
      <c r="F202" s="1">
        <f>'1.a.c'!X215-'1.a'!$P204</f>
        <v>-1.2821418239546788E-2</v>
      </c>
      <c r="G202" s="1">
        <f>'1.a.c'!AH215-'1.a'!$P204</f>
        <v>-0.10090000000000009</v>
      </c>
    </row>
    <row r="203" spans="1:7" x14ac:dyDescent="0.25">
      <c r="A203" s="78">
        <v>43040</v>
      </c>
      <c r="B203" s="1">
        <f>'1.a.c'!S216-'1.a'!P205</f>
        <v>2.1273920840821754E-2</v>
      </c>
      <c r="C203" s="1">
        <f>'1.a.c'!T216-'1.a'!$P205</f>
        <v>-1.9262464897593047E-4</v>
      </c>
      <c r="D203" s="1">
        <f>'1.a.c'!V216-'1.a'!$P205</f>
        <v>3.8083672627140489E-3</v>
      </c>
      <c r="E203" s="1">
        <f>'1.a.c'!W216-'1.a'!$P205</f>
        <v>2.5390146868380136E-3</v>
      </c>
      <c r="F203" s="1">
        <f>'1.a.c'!X216-'1.a'!$P205</f>
        <v>2.9828678141397891E-2</v>
      </c>
      <c r="G203" s="1">
        <f>'1.a.c'!AH216-'1.a'!$P205</f>
        <v>0.36672136752136753</v>
      </c>
    </row>
    <row r="204" spans="1:7" x14ac:dyDescent="0.25">
      <c r="A204" s="78">
        <v>43070</v>
      </c>
      <c r="B204" s="1">
        <f>'1.a.c'!S217-'1.a'!P206</f>
        <v>3.1486429172637706E-2</v>
      </c>
      <c r="C204" s="1">
        <f>'1.a.c'!T217-'1.a'!$P206</f>
        <v>8.0085194338945613E-3</v>
      </c>
      <c r="D204" s="1">
        <f>'1.a.c'!V217-'1.a'!$P206</f>
        <v>1.7314054274715031E-2</v>
      </c>
      <c r="E204" s="1">
        <f>'1.a.c'!W217-'1.a'!$P206</f>
        <v>3.168022784682807E-5</v>
      </c>
      <c r="F204" s="1">
        <f>'1.a.c'!X217-'1.a'!$P206</f>
        <v>5.9540683109094134E-2</v>
      </c>
      <c r="G204" s="1">
        <f>'1.a.c'!AH217-'1.a'!$P206</f>
        <v>-0.64152500000000001</v>
      </c>
    </row>
    <row r="205" spans="1:7" x14ac:dyDescent="0.25">
      <c r="A205" s="78">
        <v>43101</v>
      </c>
      <c r="B205" s="1">
        <f>'1.a.c'!S218-'1.a'!P207</f>
        <v>2.9075618458231461E-2</v>
      </c>
      <c r="C205" s="1">
        <f>'1.a.c'!T218-'1.a'!$P207</f>
        <v>2.853289774415139E-3</v>
      </c>
      <c r="D205" s="1">
        <f>'1.a.c'!V218-'1.a'!$P207</f>
        <v>2.5104003955180903E-2</v>
      </c>
      <c r="E205" s="1">
        <f>'1.a.c'!W218-'1.a'!$P207</f>
        <v>5.5221333458392065E-3</v>
      </c>
      <c r="F205" s="1">
        <f>'1.a.c'!X218-'1.a'!$P207</f>
        <v>6.5855045533666709E-2</v>
      </c>
      <c r="G205" s="1">
        <f>'1.a.c'!AH218-'1.a'!$P207</f>
        <v>3.9467260869565219</v>
      </c>
    </row>
    <row r="206" spans="1:7" x14ac:dyDescent="0.25">
      <c r="A206" s="78">
        <v>43132</v>
      </c>
      <c r="B206" s="1">
        <f>'1.a.c'!S219-'1.a'!P208</f>
        <v>-7.1537753588901354E-2</v>
      </c>
      <c r="C206" s="1">
        <f>'1.a.c'!T219-'1.a'!$P208</f>
        <v>-2.806729629721518E-3</v>
      </c>
      <c r="D206" s="1">
        <f>'1.a.c'!V219-'1.a'!$P208</f>
        <v>-8.7925871524276375E-3</v>
      </c>
      <c r="E206" s="1">
        <f>'1.a.c'!W219-'1.a'!$P208</f>
        <v>-6.3595432215241574E-4</v>
      </c>
      <c r="F206" s="1">
        <f>'1.a.c'!X219-'1.a'!$P208</f>
        <v>-8.047302469320293E-2</v>
      </c>
      <c r="G206" s="1">
        <f>'1.a.c'!AH219-'1.a'!$P208</f>
        <v>-1.6232441124780319</v>
      </c>
    </row>
    <row r="207" spans="1:7" x14ac:dyDescent="0.25">
      <c r="A207" s="78">
        <v>43160</v>
      </c>
      <c r="B207" s="1">
        <f>'1.a.c'!S220-'1.a'!P209</f>
        <v>-2.6570218355643292E-2</v>
      </c>
      <c r="C207" s="1">
        <f>'1.a.c'!T220-'1.a'!$P209</f>
        <v>-4.8321518964731438E-3</v>
      </c>
      <c r="D207" s="1">
        <f>'1.a.c'!V220-'1.a'!$P209</f>
        <v>-2.2206769857171939E-2</v>
      </c>
      <c r="E207" s="1">
        <f>'1.a.c'!W220-'1.a'!$P209</f>
        <v>-3.7178737016418011E-3</v>
      </c>
      <c r="F207" s="1">
        <f>'1.a.c'!X220-'1.a'!$P209</f>
        <v>-5.3727013810930181E-2</v>
      </c>
      <c r="G207" s="1">
        <f>'1.a.c'!AH220-'1.a'!$P209</f>
        <v>-0.3712564971751412</v>
      </c>
    </row>
    <row r="208" spans="1:7" x14ac:dyDescent="0.25">
      <c r="A208" s="78">
        <v>43191</v>
      </c>
      <c r="B208" s="1">
        <f>'1.a.c'!S221-'1.a'!P210</f>
        <v>-3.7889506352912578E-2</v>
      </c>
      <c r="C208" s="1">
        <f>'1.a.c'!T221-'1.a'!$P210</f>
        <v>-4.5823463065130972E-3</v>
      </c>
      <c r="D208" s="1">
        <f>'1.a.c'!V221-'1.a'!$P210</f>
        <v>-1.6776651270362198E-2</v>
      </c>
      <c r="E208" s="1">
        <f>'1.a.c'!W221-'1.a'!$P210</f>
        <v>-9.1728544636960809E-3</v>
      </c>
      <c r="F208" s="1">
        <f>'1.a.c'!X221-'1.a'!$P210</f>
        <v>-6.4221358393483946E-2</v>
      </c>
      <c r="G208" s="1">
        <f>'1.a.c'!AH221-'1.a'!$P210</f>
        <v>-1.1942251121076233</v>
      </c>
    </row>
    <row r="209" spans="1:7" x14ac:dyDescent="0.25">
      <c r="A209" s="78">
        <v>43221</v>
      </c>
      <c r="B209" s="1">
        <f>'1.a.c'!S222-'1.a'!P211</f>
        <v>-1.8516868452071033E-3</v>
      </c>
      <c r="C209" s="1">
        <f>'1.a.c'!T222-'1.a'!$P211</f>
        <v>6.5592047556675276E-3</v>
      </c>
      <c r="D209" s="1">
        <f>'1.a.c'!V222-'1.a'!$P211</f>
        <v>1.2113541744620837E-2</v>
      </c>
      <c r="E209" s="1">
        <f>'1.a.c'!W222-'1.a'!$P211</f>
        <v>-4.6534093813134546E-5</v>
      </c>
      <c r="F209" s="1">
        <f>'1.a.c'!X222-'1.a'!$P211</f>
        <v>2.097452556126813E-2</v>
      </c>
      <c r="G209" s="1">
        <f>'1.a.c'!AH222-'1.a'!$P211</f>
        <v>5.4869720930232546</v>
      </c>
    </row>
    <row r="210" spans="1:7" x14ac:dyDescent="0.25">
      <c r="A210" s="78">
        <v>43252</v>
      </c>
      <c r="B210" s="1">
        <f>'1.a.c'!S223-'1.a'!P212</f>
        <v>2.1056798506581764E-2</v>
      </c>
      <c r="C210" s="1">
        <f>'1.a.c'!T223-'1.a'!$P212</f>
        <v>-3.562690199911029E-3</v>
      </c>
      <c r="D210" s="1">
        <f>'1.a.c'!V223-'1.a'!$P212</f>
        <v>1.1908412007770994E-3</v>
      </c>
      <c r="E210" s="1">
        <f>'1.a.c'!W223-'1.a'!$P212</f>
        <v>-3.9886923766247542E-3</v>
      </c>
      <c r="F210" s="1">
        <f>'1.a.c'!X223-'1.a'!$P212</f>
        <v>1.8896257130823081E-2</v>
      </c>
      <c r="G210" s="1">
        <f>'1.a.c'!AH223-'1.a'!$P212</f>
        <v>-0.77917777777777775</v>
      </c>
    </row>
    <row r="211" spans="1:7" x14ac:dyDescent="0.25">
      <c r="A211" s="78">
        <v>43282</v>
      </c>
      <c r="B211" s="1">
        <f>'1.a.c'!S224-'1.a'!P213</f>
        <v>3.8504194098214463E-2</v>
      </c>
      <c r="C211" s="1">
        <f>'1.a.c'!T224-'1.a'!$P213</f>
        <v>3.8450103371357666E-3</v>
      </c>
      <c r="D211" s="1">
        <f>'1.a.c'!V224-'1.a'!$P213</f>
        <v>2.8278004068125417E-2</v>
      </c>
      <c r="E211" s="1">
        <f>'1.a.c'!W224-'1.a'!$P213</f>
        <v>1.8402249894272427E-3</v>
      </c>
      <c r="F211" s="1">
        <f>'1.a.c'!X224-'1.a'!$P213</f>
        <v>7.7267433492902882E-2</v>
      </c>
      <c r="G211" s="1">
        <f>'1.a.c'!AH224-'1.a'!$P213</f>
        <v>4.4016258064516123</v>
      </c>
    </row>
    <row r="212" spans="1:7" x14ac:dyDescent="0.25">
      <c r="A212" s="78">
        <v>43313</v>
      </c>
      <c r="B212" s="1">
        <f>'1.a.c'!S225-'1.a'!P214</f>
        <v>1.6241061472130312E-2</v>
      </c>
      <c r="C212" s="1">
        <f>'1.a.c'!T225-'1.a'!$P214</f>
        <v>5.5525262214965255E-3</v>
      </c>
      <c r="D212" s="1">
        <f>'1.a.c'!V225-'1.a'!$P214</f>
        <v>-1.204666244274819E-2</v>
      </c>
      <c r="E212" s="1">
        <f>'1.a.c'!W225-'1.a'!$P214</f>
        <v>-3.3170068155080343E-3</v>
      </c>
      <c r="F212" s="1">
        <f>'1.a.c'!X225-'1.a'!$P214</f>
        <v>1.1229918435370613E-2</v>
      </c>
      <c r="G212" s="1">
        <f>'1.a.c'!AH225-'1.a'!$P214</f>
        <v>7.302686567164178E-2</v>
      </c>
    </row>
    <row r="213" spans="1:7" x14ac:dyDescent="0.25">
      <c r="A213" s="78">
        <v>43344</v>
      </c>
      <c r="B213" s="1">
        <f>'1.a.c'!S226-'1.a'!P215</f>
        <v>-2.113845558403574E-2</v>
      </c>
      <c r="C213" s="1">
        <f>'1.a.c'!T226-'1.a'!$P215</f>
        <v>-9.3144266415586246E-4</v>
      </c>
      <c r="D213" s="1">
        <f>'1.a.c'!V226-'1.a'!$P215</f>
        <v>2.111170152556404E-2</v>
      </c>
      <c r="E213" s="1">
        <f>'1.a.c'!W226-'1.a'!$P215</f>
        <v>-4.4853176184163745E-3</v>
      </c>
      <c r="F213" s="1">
        <f>'1.a.c'!X226-'1.a'!$P215</f>
        <v>-9.4351434104393388E-4</v>
      </c>
      <c r="G213" s="1">
        <f>'1.a.c'!AH226-'1.a'!$P215</f>
        <v>-0.9431666666666666</v>
      </c>
    </row>
    <row r="214" spans="1:7" x14ac:dyDescent="0.25">
      <c r="A214" s="78">
        <v>43374</v>
      </c>
      <c r="B214" s="1">
        <f>'1.a.c'!S227-'1.a'!P216</f>
        <v>3.2013356969033895E-2</v>
      </c>
      <c r="C214" s="1">
        <f>'1.a.c'!T227-'1.a'!$P216</f>
        <v>-1.5790385300753645E-2</v>
      </c>
      <c r="D214" s="1">
        <f>'1.a.c'!V227-'1.a'!$P216</f>
        <v>-4.1917746566320337E-2</v>
      </c>
      <c r="E214" s="1">
        <f>'1.a.c'!W227-'1.a'!$P216</f>
        <v>-1.3168622306222177E-2</v>
      </c>
      <c r="F214" s="1">
        <f>'1.a.c'!X227-'1.a'!$P216</f>
        <v>-3.3163397204262264E-2</v>
      </c>
      <c r="G214" s="1">
        <f>'1.a.c'!AH227-'1.a'!$P216</f>
        <v>-36.668566666666663</v>
      </c>
    </row>
    <row r="215" spans="1:7" x14ac:dyDescent="0.25">
      <c r="A215" s="78">
        <v>43405</v>
      </c>
      <c r="B215" s="1">
        <f>'1.a.c'!S228-'1.a'!P217</f>
        <v>1.2046698482832456E-2</v>
      </c>
      <c r="C215" s="1">
        <f>'1.a.c'!T228-'1.a'!$P217</f>
        <v>-2.393314688482309E-3</v>
      </c>
      <c r="D215" s="1">
        <f>'1.a.c'!V228-'1.a'!$P217</f>
        <v>-8.0758518813140584E-3</v>
      </c>
      <c r="E215" s="1">
        <f>'1.a.c'!W228-'1.a'!$P217</f>
        <v>-3.9594426130061728E-4</v>
      </c>
      <c r="F215" s="1">
        <f>'1.a.c'!X228-'1.a'!$P217</f>
        <v>6.581587651735471E-3</v>
      </c>
      <c r="G215" s="1">
        <f>'1.a.c'!AH228-'1.a'!$P217</f>
        <v>-1.2514662216288384</v>
      </c>
    </row>
    <row r="216" spans="1:7" x14ac:dyDescent="0.25">
      <c r="A216" s="78">
        <v>43435</v>
      </c>
      <c r="B216" s="1">
        <f>'1.a.c'!S229-'1.a'!P218</f>
        <v>-6.5314854479155887E-2</v>
      </c>
      <c r="C216" s="1">
        <f>'1.a.c'!T229-'1.a'!$P218</f>
        <v>-1.3884281404957054E-2</v>
      </c>
      <c r="D216" s="1">
        <f>'1.a.c'!V229-'1.a'!$P218</f>
        <v>-4.0631963692609893E-2</v>
      </c>
      <c r="E216" s="1">
        <f>'1.a.c'!W229-'1.a'!$P218</f>
        <v>-2.6838891697640098E-3</v>
      </c>
      <c r="F216" s="1">
        <f>'1.a.c'!X229-'1.a'!$P218</f>
        <v>-0.11681498874648684</v>
      </c>
      <c r="G216" s="1">
        <f>'1.a.c'!AH229-'1.a'!$P218</f>
        <v>-6.0072475935828882</v>
      </c>
    </row>
    <row r="217" spans="1:7" x14ac:dyDescent="0.25">
      <c r="A217" s="78">
        <v>43466</v>
      </c>
      <c r="B217" s="1">
        <f>'1.a.c'!S230-'1.a'!P219</f>
        <v>3.724026697176535E-2</v>
      </c>
      <c r="C217" s="1">
        <f>'1.a.c'!T230-'1.a'!$P219</f>
        <v>8.5400412583416102E-3</v>
      </c>
      <c r="D217" s="1">
        <f>'1.a.c'!V230-'1.a'!$P219</f>
        <v>3.2484377977746108E-2</v>
      </c>
      <c r="E217" s="1">
        <f>'1.a.c'!W230-'1.a'!$P219</f>
        <v>3.4754955070558998E-3</v>
      </c>
      <c r="F217" s="1">
        <f>'1.a.c'!X230-'1.a'!$P219</f>
        <v>8.804018171490896E-2</v>
      </c>
      <c r="G217" s="1">
        <f>'1.a.c'!AH230-'1.a'!$P219</f>
        <v>-1.923040170940171</v>
      </c>
    </row>
    <row r="218" spans="1:7" x14ac:dyDescent="0.25">
      <c r="A218" s="78">
        <v>43497</v>
      </c>
      <c r="B218" s="1">
        <f>'1.a.c'!S231-'1.a'!P220</f>
        <v>2.6181460477316749E-2</v>
      </c>
      <c r="C218" s="1">
        <f>'1.a.c'!T231-'1.a'!$P220</f>
        <v>2.7730048919871642E-3</v>
      </c>
      <c r="D218" s="1">
        <f>'1.a.c'!V231-'1.a'!$P220</f>
        <v>1.9003081998391819E-2</v>
      </c>
      <c r="E218" s="1">
        <f>'1.a.c'!W231-'1.a'!$P220</f>
        <v>-7.0404036390275121E-4</v>
      </c>
      <c r="F218" s="1">
        <f>'1.a.c'!X231-'1.a'!$P220</f>
        <v>5.2653507003792975E-2</v>
      </c>
      <c r="G218" s="1">
        <f>'1.a.c'!AH231-'1.a'!$P220</f>
        <v>-0.5864867749419953</v>
      </c>
    </row>
    <row r="219" spans="1:7" x14ac:dyDescent="0.25">
      <c r="A219" s="78">
        <v>43525</v>
      </c>
      <c r="B219" s="1">
        <f>'1.a.c'!S232-'1.a'!P221</f>
        <v>1.4653625756089668E-2</v>
      </c>
      <c r="C219" s="1">
        <f>'1.a.c'!T232-'1.a'!$P221</f>
        <v>-5.8282053253386852E-4</v>
      </c>
      <c r="D219" s="1">
        <f>'1.a.c'!V232-'1.a'!$P221</f>
        <v>8.4469783891871781E-3</v>
      </c>
      <c r="E219" s="1">
        <f>'1.a.c'!W232-'1.a'!$P221</f>
        <v>-2.728287103992276E-3</v>
      </c>
      <c r="F219" s="1">
        <f>'1.a.c'!X232-'1.a'!$P221</f>
        <v>2.5489496508750702E-2</v>
      </c>
      <c r="G219" s="1">
        <f>'1.a.c'!AH232-'1.a'!$P221</f>
        <v>-0.64156480446927389</v>
      </c>
    </row>
    <row r="220" spans="1:7" x14ac:dyDescent="0.25">
      <c r="A220" s="78">
        <v>43556</v>
      </c>
      <c r="B220" s="1">
        <f>'1.a.c'!S233-'1.a'!P222</f>
        <v>4.1563229182649014E-2</v>
      </c>
      <c r="C220" s="1">
        <f>'1.a.c'!T233-'1.a'!$P222</f>
        <v>1.8978386019868781E-3</v>
      </c>
      <c r="D220" s="1">
        <f>'1.a.c'!V233-'1.a'!$P222</f>
        <v>3.2772147815014696E-2</v>
      </c>
      <c r="E220" s="1">
        <f>'1.a.c'!W233-'1.a'!$P222</f>
        <v>1.1193189840918069E-2</v>
      </c>
      <c r="F220" s="1">
        <f>'1.a.c'!X233-'1.a'!$P222</f>
        <v>9.372640544056865E-2</v>
      </c>
      <c r="G220" s="1">
        <f>'1.a.c'!AH233-'1.a'!$P222</f>
        <v>2.2304581395348837</v>
      </c>
    </row>
    <row r="221" spans="1:7" x14ac:dyDescent="0.25">
      <c r="A221" s="78">
        <v>43586</v>
      </c>
      <c r="B221" s="1">
        <f>'1.a.c'!S234-'1.a'!P223</f>
        <v>-2.8086709319166864E-2</v>
      </c>
      <c r="C221" s="1">
        <f>'1.a.c'!T234-'1.a'!$P223</f>
        <v>-1.7662933479760997E-2</v>
      </c>
      <c r="D221" s="1">
        <f>'1.a.c'!V234-'1.a'!$P223</f>
        <v>-3.9929999662491833E-2</v>
      </c>
      <c r="E221" s="1">
        <f>'1.a.c'!W234-'1.a'!$P223</f>
        <v>-1.1397519996696472E-2</v>
      </c>
      <c r="F221" s="1">
        <f>'1.a.c'!X234-'1.a'!$P223</f>
        <v>-9.0777162458116165E-2</v>
      </c>
      <c r="G221" s="1">
        <f>'1.a.c'!AH234-'1.a'!$P223</f>
        <v>-2.6160088729016784</v>
      </c>
    </row>
    <row r="222" spans="1:7" x14ac:dyDescent="0.25">
      <c r="A222" s="78">
        <v>43617</v>
      </c>
      <c r="B222" s="1">
        <f>'1.a.c'!S235-'1.a'!P224</f>
        <v>1.4047237005932692E-2</v>
      </c>
      <c r="C222" s="1">
        <f>'1.a.c'!T235-'1.a'!$P224</f>
        <v>9.2923063796840084E-3</v>
      </c>
      <c r="D222" s="1">
        <f>'1.a.c'!V235-'1.a'!$P224</f>
        <v>9.9539232385238551E-3</v>
      </c>
      <c r="E222" s="1">
        <f>'1.a.c'!W235-'1.a'!$P224</f>
        <v>8.9657976855979232E-3</v>
      </c>
      <c r="F222" s="1">
        <f>'1.a.c'!X235-'1.a'!$P224</f>
        <v>4.7659264309738471E-2</v>
      </c>
      <c r="G222" s="1">
        <f>'1.a.c'!AH235-'1.a'!$P224</f>
        <v>-2.0582635958395241</v>
      </c>
    </row>
    <row r="223" spans="1:7" x14ac:dyDescent="0.25">
      <c r="A223" s="78">
        <v>43647</v>
      </c>
      <c r="B223" s="1">
        <f>'1.a.c'!S236-'1.a'!P225</f>
        <v>8.5994741335258702E-3</v>
      </c>
      <c r="C223" s="1">
        <f>'1.a.c'!T236-'1.a'!$P225</f>
        <v>-4.7062220515050506E-3</v>
      </c>
      <c r="D223" s="1">
        <f>'1.a.c'!V236-'1.a'!$P225</f>
        <v>6.3911197143172388E-3</v>
      </c>
      <c r="E223" s="1">
        <f>'1.a.c'!W236-'1.a'!$P225</f>
        <v>-4.792307135113168E-3</v>
      </c>
      <c r="F223" s="1">
        <f>'1.a.c'!X236-'1.a'!$P225</f>
        <v>1.1192064661224891E-2</v>
      </c>
      <c r="G223" s="1">
        <f>'1.a.c'!AH236-'1.a'!$P225</f>
        <v>-0.80780717299578053</v>
      </c>
    </row>
    <row r="224" spans="1:7" x14ac:dyDescent="0.25">
      <c r="A224" s="78">
        <v>43678</v>
      </c>
      <c r="B224" s="1">
        <f>'1.a.c'!S237-'1.a'!P226</f>
        <v>1.3639302231426698E-2</v>
      </c>
      <c r="C224" s="1">
        <f>'1.a.c'!T237-'1.a'!$P226</f>
        <v>-9.5636242652011125E-3</v>
      </c>
      <c r="D224" s="1">
        <f>'1.a.c'!V237-'1.a'!$P226</f>
        <v>-9.6876809722586631E-3</v>
      </c>
      <c r="E224" s="1">
        <f>'1.a.c'!W237-'1.a'!$P226</f>
        <v>-2.5967009982092314E-3</v>
      </c>
      <c r="F224" s="1">
        <f>'1.a.c'!X237-'1.a'!$P226</f>
        <v>-3.4087040042423068E-3</v>
      </c>
      <c r="G224" s="1">
        <f>'1.a.c'!AH237-'1.a'!$P226</f>
        <v>-2.7552231884057967</v>
      </c>
    </row>
    <row r="225" spans="1:7" x14ac:dyDescent="0.25">
      <c r="A225" s="78">
        <v>43709</v>
      </c>
      <c r="B225" s="1">
        <f>'1.a.c'!S238-'1.a'!P227</f>
        <v>7.8132783716425794E-3</v>
      </c>
      <c r="C225" s="1">
        <f>'1.a.c'!T238-'1.a'!$P227</f>
        <v>1.0036348940156732E-2</v>
      </c>
      <c r="D225" s="1">
        <f>'1.a.c'!V238-'1.a'!$P227</f>
        <v>1.5301901654839824E-2</v>
      </c>
      <c r="E225" s="1">
        <f>'1.a.c'!W238-'1.a'!$P227</f>
        <v>2.5978327956576591E-4</v>
      </c>
      <c r="F225" s="1">
        <f>'1.a.c'!X238-'1.a'!$P227</f>
        <v>3.8811312246204897E-2</v>
      </c>
      <c r="G225" s="1">
        <f>'1.a.c'!AH238-'1.a'!$P227</f>
        <v>-1.667089256198347</v>
      </c>
    </row>
    <row r="226" spans="1:7" x14ac:dyDescent="0.25">
      <c r="A226" s="78">
        <v>43739</v>
      </c>
      <c r="B226" s="1">
        <f>'1.a.c'!S239-'1.a'!P228</f>
        <v>-4.4292005356553095E-3</v>
      </c>
      <c r="C226" s="1">
        <f>'1.a.c'!T239-'1.a'!$P228</f>
        <v>3.3093595195712289E-3</v>
      </c>
      <c r="D226" s="1">
        <f>'1.a.c'!V239-'1.a'!$P228</f>
        <v>1.495745224159001E-2</v>
      </c>
      <c r="E226" s="1">
        <f>'1.a.c'!W239-'1.a'!$P228</f>
        <v>-4.507660241931514E-3</v>
      </c>
      <c r="F226" s="1">
        <f>'1.a.c'!X239-'1.a'!$P228</f>
        <v>1.3829950983574417E-2</v>
      </c>
      <c r="G226" s="1">
        <f>'1.a.c'!AH239-'1.a'!$P228</f>
        <v>0.37117080745341618</v>
      </c>
    </row>
    <row r="227" spans="1:7" x14ac:dyDescent="0.25">
      <c r="A227" s="78">
        <v>43770</v>
      </c>
      <c r="B227" s="1">
        <f>'1.a.c'!S240-'1.a'!P229</f>
        <v>-6.3413869071330831E-3</v>
      </c>
      <c r="C227" s="1">
        <f>'1.a.c'!T240-'1.a'!$P229</f>
        <v>4.1414471438207014E-3</v>
      </c>
      <c r="D227" s="1">
        <f>'1.a.c'!V240-'1.a'!$P229</f>
        <v>9.728387696206731E-3</v>
      </c>
      <c r="E227" s="1">
        <f>'1.a.c'!W240-'1.a'!$P229</f>
        <v>1.3839150161604945E-3</v>
      </c>
      <c r="F227" s="1">
        <f>'1.a.c'!X240-'1.a'!$P229</f>
        <v>1.2512362949054842E-2</v>
      </c>
      <c r="G227" s="1">
        <f>'1.a.c'!AH240-'1.a'!$P229</f>
        <v>0.80422986425339349</v>
      </c>
    </row>
    <row r="228" spans="1:7" x14ac:dyDescent="0.25">
      <c r="A228" s="78">
        <v>43800</v>
      </c>
      <c r="B228" s="1">
        <f>'1.a.c'!S241-'1.a'!P230</f>
        <v>7.6175849319405665E-3</v>
      </c>
      <c r="C228" s="1">
        <f>'1.a.c'!T241-'1.a'!$P230</f>
        <v>2.7496918747061038E-3</v>
      </c>
      <c r="D228" s="1">
        <f>'1.a.c'!V241-'1.a'!$P230</f>
        <v>3.5053897147393044E-3</v>
      </c>
      <c r="E228" s="1">
        <f>'1.a.c'!W241-'1.a'!$P230</f>
        <v>1.4685833945311665E-3</v>
      </c>
      <c r="F228" s="1">
        <f>'1.a.c'!X241-'1.a'!$P230</f>
        <v>1.9541249915917144E-2</v>
      </c>
      <c r="G228" s="1">
        <f>'1.a.c'!AH241-'1.a'!$P230</f>
        <v>-0.27207669172932331</v>
      </c>
    </row>
    <row r="229" spans="1:7" x14ac:dyDescent="0.25">
      <c r="A229" s="78">
        <v>43831</v>
      </c>
      <c r="B229" s="1">
        <f>'1.a.c'!S242-'1.a'!P231</f>
        <v>-2.0473156492053994E-2</v>
      </c>
      <c r="C229" s="1">
        <f>'1.a.c'!T242-'1.a'!$P231</f>
        <v>-7.7850364689486728E-3</v>
      </c>
      <c r="D229" s="1">
        <f>'1.a.c'!V242-'1.a'!$P231</f>
        <v>-3.1904323064892181E-4</v>
      </c>
      <c r="E229" s="1">
        <f>'1.a.c'!W242-'1.a'!$P231</f>
        <v>-4.1610135447893454E-3</v>
      </c>
      <c r="F229" s="1">
        <f>'1.a.c'!X242-'1.a'!$P231</f>
        <v>-2.8838249736440936E-2</v>
      </c>
      <c r="G229" s="1">
        <f>'1.a.c'!AH242-'1.a'!$P231</f>
        <v>-0.99442714776632302</v>
      </c>
    </row>
    <row r="230" spans="1:7" x14ac:dyDescent="0.25">
      <c r="A230" s="78">
        <v>43862</v>
      </c>
      <c r="B230" s="1">
        <f>'1.a.c'!S243-'1.a'!P232</f>
        <v>-2.9655707760016005E-2</v>
      </c>
      <c r="C230" s="1">
        <f>'1.a.c'!T243-'1.a'!$P232</f>
        <v>-1.2031191951127092E-2</v>
      </c>
      <c r="D230" s="1">
        <f>'1.a.c'!V243-'1.a'!$P232</f>
        <v>-4.6157069514192663E-2</v>
      </c>
      <c r="E230" s="1">
        <f>'1.a.c'!W243-'1.a'!$P232</f>
        <v>-8.6837112812875889E-3</v>
      </c>
      <c r="F230" s="1">
        <f>'1.a.c'!X243-'1.a'!$P232</f>
        <v>-9.2927680506623353E-2</v>
      </c>
      <c r="G230" s="1">
        <f>'1.a.c'!AH243-'1.a'!$P232</f>
        <v>-401.50120000000027</v>
      </c>
    </row>
    <row r="231" spans="1:7" x14ac:dyDescent="0.25">
      <c r="A231" s="78">
        <v>43891</v>
      </c>
      <c r="B231" s="1">
        <f>'1.a.c'!S244-'1.a'!P233</f>
        <v>-7.5328369066217746E-2</v>
      </c>
      <c r="C231" s="1">
        <f>'1.a.c'!T244-'1.a'!$P233</f>
        <v>-2.6797504374970822E-2</v>
      </c>
      <c r="D231" s="1">
        <f>'1.a.c'!V244-'1.a'!$P233</f>
        <v>-9.1590346734006012E-2</v>
      </c>
      <c r="E231" s="1">
        <f>'1.a.c'!W244-'1.a'!$P233</f>
        <v>-1.8527055164968605E-2</v>
      </c>
      <c r="F231" s="1">
        <f>'1.a.c'!X244-'1.a'!$P233</f>
        <v>-0.20864327534016319</v>
      </c>
      <c r="G231" s="1">
        <f>'1.a.c'!AH244-'1.a'!$P233</f>
        <v>0.65423071161048674</v>
      </c>
    </row>
    <row r="232" spans="1:7" x14ac:dyDescent="0.25">
      <c r="A232" s="78">
        <v>43922</v>
      </c>
      <c r="B232" s="1">
        <f>'1.a.c'!S245-'1.a'!P234</f>
        <v>5.4038497900337878E-2</v>
      </c>
      <c r="C232" s="1">
        <f>'1.a.c'!T245-'1.a'!$P234</f>
        <v>1.88931591647141E-2</v>
      </c>
      <c r="D232" s="1">
        <f>'1.a.c'!V245-'1.a'!$P234</f>
        <v>2.7688957087779884E-2</v>
      </c>
      <c r="E232" s="1">
        <f>'1.a.c'!W245-'1.a'!$P234</f>
        <v>1.1760533811115423E-2</v>
      </c>
      <c r="F232" s="1">
        <f>'1.a.c'!X245-'1.a'!$P234</f>
        <v>0.11238114796394728</v>
      </c>
      <c r="G232" s="1">
        <f>'1.a.c'!AH245-'1.a'!$P234</f>
        <v>-2.0294117647058822</v>
      </c>
    </row>
    <row r="233" spans="1:7" x14ac:dyDescent="0.25">
      <c r="A233" s="78">
        <v>43952</v>
      </c>
      <c r="B233" s="1">
        <f>'1.a.c'!S246-'1.a'!P235</f>
        <v>2.7457131623306433E-2</v>
      </c>
      <c r="C233" s="1">
        <f>'1.a.c'!T246-'1.a'!$P235</f>
        <v>7.1247288634920308E-3</v>
      </c>
      <c r="D233" s="1">
        <f>'1.a.c'!V246-'1.a'!$P235</f>
        <v>-1.4255545621690534E-3</v>
      </c>
      <c r="E233" s="1">
        <f>'1.a.c'!W246-'1.a'!$P235</f>
        <v>7.7586780494427509E-3</v>
      </c>
      <c r="F233" s="1">
        <f>'1.a.c'!X246-'1.a'!$P235</f>
        <v>4.1214983974072153E-2</v>
      </c>
      <c r="G233" s="1">
        <f>'1.a.c'!AH246-'1.a'!$P235</f>
        <v>-0.59057619047619048</v>
      </c>
    </row>
    <row r="234" spans="1:7" x14ac:dyDescent="0.25">
      <c r="A234" s="78">
        <v>43983</v>
      </c>
      <c r="B234" s="1">
        <f>'1.a.c'!S247-'1.a'!P236</f>
        <v>-8.4286533194826933E-3</v>
      </c>
      <c r="C234" s="1">
        <f>'1.a.c'!T247-'1.a'!$P236</f>
        <v>2.705492962183339E-3</v>
      </c>
      <c r="D234" s="1">
        <f>'1.a.c'!V247-'1.a'!$P236</f>
        <v>-1.0433879015622632E-2</v>
      </c>
      <c r="E234" s="1">
        <f>'1.a.c'!W247-'1.a'!$P236</f>
        <v>6.7764010004106026E-4</v>
      </c>
      <c r="F234" s="1">
        <f>'1.a.c'!X247-'1.a'!$P236</f>
        <v>-1.5179399272880928E-2</v>
      </c>
      <c r="G234" s="1">
        <f>'1.a.c'!AH247-'1.a'!$P236</f>
        <v>-0.55823953488372102</v>
      </c>
    </row>
    <row r="235" spans="1:7" x14ac:dyDescent="0.25">
      <c r="A235" s="78">
        <v>44013</v>
      </c>
      <c r="B235" s="1">
        <f>'1.a.c'!S248-'1.a'!P237</f>
        <v>5.5469738774924754E-2</v>
      </c>
      <c r="C235" s="1">
        <f>'1.a.c'!T248-'1.a'!$P237</f>
        <v>-1.3566197005036206E-4</v>
      </c>
      <c r="D235" s="1">
        <f>'1.a.c'!V248-'1.a'!$P237</f>
        <v>-2.2311611605817631E-2</v>
      </c>
      <c r="E235" s="1">
        <f>'1.a.c'!W248-'1.a'!$P237</f>
        <v>7.3424354372824529E-3</v>
      </c>
      <c r="F235" s="1">
        <f>'1.a.c'!X248-'1.a'!$P237</f>
        <v>4.0664900636339214E-2</v>
      </c>
      <c r="G235" s="1">
        <f>'1.a.c'!AH248-'1.a'!$P237</f>
        <v>1.3399809716599187</v>
      </c>
    </row>
    <row r="236" spans="1:7" x14ac:dyDescent="0.25">
      <c r="A236" s="78">
        <v>44044</v>
      </c>
      <c r="B236" s="1">
        <f>'1.a.c'!S249-'1.a'!P238</f>
        <v>2.6397371615686567E-2</v>
      </c>
      <c r="C236" s="1">
        <f>'1.a.c'!T249-'1.a'!$P238</f>
        <v>1.2677786980930621E-2</v>
      </c>
      <c r="D236" s="1">
        <f>'1.a.c'!V249-'1.a'!$P238</f>
        <v>1.8563111377519058E-2</v>
      </c>
      <c r="E236" s="1">
        <f>'1.a.c'!W249-'1.a'!$P238</f>
        <v>7.0604474637233012E-3</v>
      </c>
      <c r="F236" s="1">
        <f>'1.a.c'!X249-'1.a'!$P238</f>
        <v>6.4998717437859538E-2</v>
      </c>
      <c r="G236" s="1">
        <f>'1.a.c'!AH249-'1.a'!$P238</f>
        <v>0.32169930795847756</v>
      </c>
    </row>
    <row r="237" spans="1:7" x14ac:dyDescent="0.25">
      <c r="A237" s="78">
        <v>44075</v>
      </c>
      <c r="B237" s="1">
        <f>'1.a.c'!S250-'1.a'!P239</f>
        <v>1.7846621939900838E-2</v>
      </c>
      <c r="C237" s="1">
        <f>'1.a.c'!T250-'1.a'!$P239</f>
        <v>-5.6322324752994821E-3</v>
      </c>
      <c r="D237" s="1">
        <f>'1.a.c'!V250-'1.a'!$P239</f>
        <v>-1.2396956820113365E-2</v>
      </c>
      <c r="E237" s="1">
        <f>'1.a.c'!W250-'1.a'!$P239</f>
        <v>1.3648637116238588E-3</v>
      </c>
      <c r="F237" s="1">
        <f>'1.a.c'!X250-'1.a'!$P239</f>
        <v>1.4822963561118485E-3</v>
      </c>
      <c r="G237" s="1">
        <f>'1.a.c'!AH250-'1.a'!$P239</f>
        <v>-1.4739219895287958</v>
      </c>
    </row>
    <row r="238" spans="1:7" x14ac:dyDescent="0.25">
      <c r="A238" s="78">
        <v>44105</v>
      </c>
      <c r="B238" s="1">
        <f>'1.a.c'!S251-'1.a'!P240</f>
        <v>-4.9776962346325324E-2</v>
      </c>
      <c r="C238" s="1">
        <f>'1.a.c'!T251-'1.a'!$P240</f>
        <v>-1.3611609812351089E-3</v>
      </c>
      <c r="D238" s="1">
        <f>'1.a.c'!V251-'1.a'!$P240</f>
        <v>-1.3237126865973609E-2</v>
      </c>
      <c r="E238" s="1">
        <f>'1.a.c'!W251-'1.a'!$P240</f>
        <v>-8.7052560439819602E-4</v>
      </c>
      <c r="F238" s="1">
        <f>'1.a.c'!X251-'1.a'!$P240</f>
        <v>-6.4945775797932231E-2</v>
      </c>
      <c r="G238" s="1">
        <f>'1.a.c'!AH251-'1.a'!$P240</f>
        <v>-0.42275193370165731</v>
      </c>
    </row>
    <row r="239" spans="1:7" x14ac:dyDescent="0.25">
      <c r="A239" s="78">
        <v>44136</v>
      </c>
      <c r="B239" s="1">
        <f>'1.a.c'!S252-'1.a'!P241</f>
        <v>0.10896487157315093</v>
      </c>
      <c r="C239" s="1">
        <f>'1.a.c'!T252-'1.a'!$P241</f>
        <v>2.0699731459333993E-2</v>
      </c>
      <c r="D239" s="1">
        <f>'1.a.c'!V252-'1.a'!$P241</f>
        <v>7.5812027799608772E-2</v>
      </c>
      <c r="E239" s="1">
        <f>'1.a.c'!W252-'1.a'!$P241</f>
        <v>1.627369515125953E-2</v>
      </c>
      <c r="F239" s="1">
        <f>'1.a.c'!X252-'1.a'!$P241</f>
        <v>0.22205032598335323</v>
      </c>
      <c r="G239" s="1">
        <f>'1.a.c'!AH252-'1.a'!$P241</f>
        <v>-6.971391866028708</v>
      </c>
    </row>
    <row r="240" spans="1:7" x14ac:dyDescent="0.25">
      <c r="A240" s="78">
        <v>44166</v>
      </c>
      <c r="B240" s="1">
        <f>'1.a.c'!S253-'1.a'!P242</f>
        <v>2.3372626027730398E-2</v>
      </c>
      <c r="C240" s="1">
        <f>'1.a.c'!T253-'1.a'!$P242</f>
        <v>5.6940427256046335E-3</v>
      </c>
      <c r="D240" s="1">
        <f>'1.a.c'!V253-'1.a'!$P242</f>
        <v>1.0051042876793584E-3</v>
      </c>
      <c r="E240" s="1">
        <f>'1.a.c'!W253-'1.a'!$P242</f>
        <v>5.8807328458098185E-3</v>
      </c>
      <c r="F240" s="1">
        <f>'1.a.c'!X253-'1.a'!$P242</f>
        <v>3.6252505886824209E-2</v>
      </c>
      <c r="G240" s="1">
        <f>'1.a.c'!AH253-'1.a'!$P242</f>
        <v>-0.62830512820512818</v>
      </c>
    </row>
    <row r="241" spans="1:7" x14ac:dyDescent="0.25">
      <c r="A241" s="78">
        <v>44197</v>
      </c>
      <c r="B241" s="1">
        <f>'1.a.c'!S254-'1.a'!P243</f>
        <v>-2.9674753323557096E-2</v>
      </c>
      <c r="C241" s="1">
        <f>'1.a.c'!T254-'1.a'!$P243</f>
        <v>-1.4018527996008437E-3</v>
      </c>
      <c r="D241" s="1">
        <f>'1.a.c'!V254-'1.a'!$P243</f>
        <v>-1.6584458966314074E-2</v>
      </c>
      <c r="E241" s="1">
        <f>'1.a.c'!W254-'1.a'!$P243</f>
        <v>-5.0902974299830517E-4</v>
      </c>
      <c r="F241" s="1">
        <f>'1.a.c'!X254-'1.a'!$P243</f>
        <v>-4.8170094832470318E-2</v>
      </c>
      <c r="G241" s="1">
        <f>'1.a.c'!AH254-'1.a'!$P243</f>
        <v>-1.0064655172413792</v>
      </c>
    </row>
    <row r="242" spans="1:7" x14ac:dyDescent="0.25">
      <c r="A242" s="78">
        <v>44228</v>
      </c>
      <c r="B242" s="1">
        <f>'1.a.c'!S255-'1.a'!P244</f>
        <v>3.7358501601761664E-2</v>
      </c>
      <c r="C242" s="1">
        <f>'1.a.c'!T255-'1.a'!$P244</f>
        <v>9.4575952683184847E-3</v>
      </c>
      <c r="D242" s="1">
        <f>'1.a.c'!V255-'1.a'!$P244</f>
        <v>1.9173413532211976E-2</v>
      </c>
      <c r="E242" s="1">
        <f>'1.a.c'!W255-'1.a'!$P244</f>
        <v>7.6865819106729611E-3</v>
      </c>
      <c r="F242" s="1">
        <f>'1.a.c'!X255-'1.a'!$P244</f>
        <v>7.3676092312965083E-2</v>
      </c>
      <c r="G242" s="1">
        <f>'1.a.c'!AH255-'1.a'!$P244</f>
        <v>-93.666666666666671</v>
      </c>
    </row>
    <row r="243" spans="1:7" x14ac:dyDescent="0.25">
      <c r="A243" s="78">
        <v>44256</v>
      </c>
      <c r="B243" s="1">
        <f>'1.a.c'!S256-'1.a'!P245</f>
        <v>1.4327305017477913E-2</v>
      </c>
      <c r="C243" s="1">
        <f>'1.a.c'!T256-'1.a'!$P245</f>
        <v>6.5342743306301704E-3</v>
      </c>
      <c r="D243" s="1">
        <f>'1.a.c'!V256-'1.a'!$P245</f>
        <v>1.9539803297085864E-2</v>
      </c>
      <c r="E243" s="1">
        <f>'1.a.c'!W256-'1.a'!$P245</f>
        <v>-3.2743718715492836E-4</v>
      </c>
      <c r="F243" s="1">
        <f>'1.a.c'!X256-'1.a'!$P245</f>
        <v>4.0073945458039016E-2</v>
      </c>
      <c r="G243" s="1">
        <f>'1.a.c'!AH256-'1.a'!$P245</f>
        <v>0.1079136690647482</v>
      </c>
    </row>
    <row r="244" spans="1:7" x14ac:dyDescent="0.25">
      <c r="A244" s="78">
        <v>44287</v>
      </c>
      <c r="B244" s="1">
        <f>'1.a.c'!S257-'1.a'!P246</f>
        <v>2.0216928970245161E-2</v>
      </c>
      <c r="C244" s="1">
        <f>'1.a.c'!T257-'1.a'!$P246</f>
        <v>3.5118737692366712E-4</v>
      </c>
      <c r="D244" s="1">
        <f>'1.a.c'!V257-'1.a'!$P246</f>
        <v>1.9607178373291515E-2</v>
      </c>
      <c r="E244" s="1">
        <f>'1.a.c'!W257-'1.a'!$P246</f>
        <v>3.8454321705291444E-3</v>
      </c>
      <c r="F244" s="1">
        <f>'1.a.c'!X257-'1.a'!$P246</f>
        <v>4.4020726890989487E-2</v>
      </c>
      <c r="G244" s="1">
        <f>'1.a.c'!AH257-'1.a'!$P246</f>
        <v>0.60064935064935043</v>
      </c>
    </row>
    <row r="245" spans="1:7" x14ac:dyDescent="0.25">
      <c r="A245" s="78">
        <v>44317</v>
      </c>
      <c r="B245" s="1">
        <f>'1.a.c'!S258-'1.a'!P247</f>
        <v>1.3790371153869583E-2</v>
      </c>
      <c r="C245" s="1">
        <f>'1.a.c'!T258-'1.a'!$P247</f>
        <v>6.4786135405537426E-3</v>
      </c>
      <c r="D245" s="1">
        <f>'1.a.c'!V258-'1.a'!$P247</f>
        <v>1.7207542614592789E-2</v>
      </c>
      <c r="E245" s="1">
        <f>'1.a.c'!W258-'1.a'!$P247</f>
        <v>8.3147966131289506E-4</v>
      </c>
      <c r="F245" s="1">
        <f>'1.a.c'!X258-'1.a'!$P247</f>
        <v>3.830800697032901E-2</v>
      </c>
      <c r="G245" s="1">
        <f>'1.a.c'!AH258-'1.a'!$P247</f>
        <v>-0.94117647058823528</v>
      </c>
    </row>
    <row r="246" spans="1:7" x14ac:dyDescent="0.25">
      <c r="B246" s="1"/>
      <c r="C246" s="1"/>
    </row>
    <row r="247" spans="1:7" x14ac:dyDescent="0.25">
      <c r="B247" s="1"/>
    </row>
  </sheetData>
  <mergeCells count="1">
    <mergeCell ref="B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C3" sqref="C3"/>
    </sheetView>
  </sheetViews>
  <sheetFormatPr baseColWidth="10" defaultRowHeight="15" x14ac:dyDescent="0.25"/>
  <cols>
    <col min="2" max="2" width="32.85546875" customWidth="1"/>
    <col min="3" max="3" width="14.7109375" customWidth="1"/>
    <col min="4" max="4" width="16.42578125" customWidth="1"/>
    <col min="5" max="5" width="11.5703125" bestFit="1" customWidth="1"/>
    <col min="6" max="6" width="12.28515625" bestFit="1" customWidth="1"/>
    <col min="7" max="7" width="11.5703125" bestFit="1" customWidth="1"/>
  </cols>
  <sheetData>
    <row r="1" spans="2:8" x14ac:dyDescent="0.25">
      <c r="C1" s="79" t="s">
        <v>116</v>
      </c>
      <c r="D1" s="79" t="s">
        <v>117</v>
      </c>
      <c r="E1" s="79" t="s">
        <v>119</v>
      </c>
      <c r="F1" s="114" t="s">
        <v>120</v>
      </c>
      <c r="G1" s="115"/>
      <c r="H1" s="105"/>
    </row>
    <row r="2" spans="2:8" x14ac:dyDescent="0.25">
      <c r="B2" s="37" t="s">
        <v>50</v>
      </c>
      <c r="C2" s="118">
        <f>+_xlfn.COVARIANCE.P('3.a'!B6:B245,'3.a'!$F$6:$F$245)/_xlfn.VAR.P('3.a'!$F$6:$F$245)</f>
        <v>0.46017264970135602</v>
      </c>
      <c r="D2" s="118">
        <v>0.13850499999999999</v>
      </c>
      <c r="E2" s="118">
        <f>+_xlfn.COVARIANCE.P('3.a'!D6:D245,'3.a'!$F$6:$F$245)/_xlfn.VAR.P('3.a'!$F$6:$F$245)</f>
        <v>0.34457834039391061</v>
      </c>
      <c r="F2" s="118">
        <f>+_xlfn.COVARIANCE.P('3.a'!E6:E245,'3.a'!$F$6:$F$245)/_xlfn.VAR.P('3.a'!$F$6:$F$245)</f>
        <v>6.3759190114592801E-2</v>
      </c>
      <c r="G2" s="70"/>
      <c r="H2" s="89"/>
    </row>
    <row r="3" spans="2:8" x14ac:dyDescent="0.25">
      <c r="B3" s="37" t="s">
        <v>143</v>
      </c>
      <c r="C3" s="22">
        <f>+_xlfn.COVARIANCE.P('3.a'!B6:B245,'3.a'!$G$6:$G$245)/_xlfn.VAR.P('3.a'!$G$6:$G$245)</f>
        <v>2.0245533867408682E-5</v>
      </c>
      <c r="D3" s="117">
        <v>1.473884E-5</v>
      </c>
      <c r="E3" s="22">
        <f>+_xlfn.COVARIANCE.P('3.a'!D6:D245,'3.a'!$G$6:$G$245)/_xlfn.VAR.P('3.a'!$G$6:$G$245)</f>
        <v>8.4444439736711298E-5</v>
      </c>
      <c r="F3" s="22">
        <f>+_xlfn.COVARIANCE.P('3.a'!E6:E245,'3.a'!$G$6:$G$245)/_xlfn.VAR.P('3.a'!$G$6:$G$245)</f>
        <v>8.8818115265823588E-6</v>
      </c>
      <c r="G3" s="113"/>
      <c r="H3" s="89"/>
    </row>
    <row r="4" spans="2:8" x14ac:dyDescent="0.25">
      <c r="B4" s="37" t="s">
        <v>51</v>
      </c>
      <c r="C4" s="119">
        <f>+'3.a'!B1-'4.a'!C2*'3.a'!$F$1</f>
        <v>-9.5023000115210211E-4</v>
      </c>
      <c r="D4" s="118">
        <v>-8.6221919999999997E-4</v>
      </c>
      <c r="E4" s="119">
        <f>+'3.a'!D1-'4.a'!E2*'3.a'!$F$1</f>
        <v>-4.2573179460244758E-4</v>
      </c>
      <c r="F4" s="118">
        <f>+'3.a'!E1-'4.a'!F2*'3.a'!$F$1</f>
        <v>-9.3591524375981556E-4</v>
      </c>
      <c r="G4" s="116"/>
      <c r="H4" s="89"/>
    </row>
    <row r="5" spans="2:8" x14ac:dyDescent="0.25">
      <c r="B5" s="37" t="s">
        <v>144</v>
      </c>
      <c r="C5" s="3">
        <f>'3.a'!B1-'4.a'!C3*'3.a'!$G$1</f>
        <v>2.6553936609417469E-3</v>
      </c>
      <c r="D5" s="117">
        <v>2.4718299999999999E-4</v>
      </c>
      <c r="E5" s="110">
        <f>'3.a'!D1-'4.a'!E3*'3.a'!$G$1</f>
        <v>2.5048690982523401E-3</v>
      </c>
      <c r="F5" s="36">
        <f>'3.a'!E1-'4.a'!F3*'3.a'!$G$1</f>
        <v>-4.1610431195107721E-4</v>
      </c>
      <c r="G5" s="116"/>
      <c r="H5" s="89"/>
    </row>
    <row r="8" spans="2:8" x14ac:dyDescent="0.25">
      <c r="B8" s="89"/>
      <c r="C8" s="93"/>
      <c r="D8" s="93"/>
      <c r="E8" s="93"/>
      <c r="F8" s="93"/>
      <c r="G8" s="93"/>
    </row>
    <row r="9" spans="2:8" x14ac:dyDescent="0.25">
      <c r="B9" s="89"/>
      <c r="C9" s="113"/>
      <c r="D9" s="113"/>
      <c r="E9" s="113"/>
      <c r="F9" s="113"/>
      <c r="G9" s="113"/>
    </row>
    <row r="10" spans="2:8" x14ac:dyDescent="0.25">
      <c r="B10" s="89"/>
      <c r="C10" s="113"/>
      <c r="D10" s="113"/>
      <c r="E10" s="113"/>
      <c r="F10" s="113"/>
      <c r="G10" s="1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21"/>
  <sheetViews>
    <sheetView topLeftCell="B1" workbookViewId="0">
      <selection activeCell="G16" sqref="G16"/>
    </sheetView>
  </sheetViews>
  <sheetFormatPr baseColWidth="10" defaultRowHeight="15" x14ac:dyDescent="0.25"/>
  <cols>
    <col min="4" max="4" width="45.28515625" customWidth="1"/>
    <col min="5" max="5" width="20.7109375" bestFit="1" customWidth="1"/>
    <col min="7" max="7" width="14.42578125" customWidth="1"/>
    <col min="8" max="8" width="14.85546875" customWidth="1"/>
  </cols>
  <sheetData>
    <row r="2" spans="4:8" x14ac:dyDescent="0.25">
      <c r="D2" s="134" t="s">
        <v>61</v>
      </c>
      <c r="E2" s="134"/>
    </row>
    <row r="3" spans="4:8" x14ac:dyDescent="0.25">
      <c r="D3" s="25" t="s">
        <v>55</v>
      </c>
      <c r="E3" s="25">
        <f>+COUNT('1.a.c'!S19:S258)</f>
        <v>240</v>
      </c>
      <c r="G3" s="40" t="s">
        <v>60</v>
      </c>
      <c r="H3" s="40">
        <f>SQRT((E6-(E7/E5))/((E7/E5)+1))</f>
        <v>2.6074633591082463</v>
      </c>
    </row>
    <row r="4" spans="4:8" x14ac:dyDescent="0.25">
      <c r="D4" s="25" t="s">
        <v>99</v>
      </c>
      <c r="E4" s="25">
        <v>4</v>
      </c>
    </row>
    <row r="5" spans="4:8" x14ac:dyDescent="0.25">
      <c r="D5" s="25" t="s">
        <v>59</v>
      </c>
      <c r="E5" s="25">
        <f>+(E3-E4-1)/E4</f>
        <v>58.75</v>
      </c>
      <c r="G5" t="s">
        <v>57</v>
      </c>
      <c r="H5">
        <f>+H3*H3</f>
        <v>6.7988651690920596</v>
      </c>
    </row>
    <row r="6" spans="4:8" x14ac:dyDescent="0.25">
      <c r="D6" s="25" t="s">
        <v>58</v>
      </c>
      <c r="E6" s="71">
        <f>+'3.a'!K7^2</f>
        <v>7.1187922487718227</v>
      </c>
    </row>
    <row r="7" spans="4:8" x14ac:dyDescent="0.25">
      <c r="D7" s="25" t="s">
        <v>100</v>
      </c>
      <c r="E7" s="25">
        <f>FINV(0.05,E4,E3-E4-1)</f>
        <v>2.4100578127284535</v>
      </c>
      <c r="G7" t="s">
        <v>62</v>
      </c>
      <c r="H7">
        <f>+((E3-E4-1)/E4)*((E6-H5)/(1+H5))</f>
        <v>2.4100578127284473</v>
      </c>
    </row>
    <row r="10" spans="4:8" x14ac:dyDescent="0.25">
      <c r="D10" s="137" t="s">
        <v>154</v>
      </c>
      <c r="E10" s="137"/>
      <c r="F10" s="137"/>
      <c r="G10" s="137"/>
    </row>
    <row r="11" spans="4:8" x14ac:dyDescent="0.25">
      <c r="D11" s="56" t="s">
        <v>140</v>
      </c>
      <c r="E11">
        <f>'2.a.frontera'!B5</f>
        <v>2.4100924231149981E-4</v>
      </c>
    </row>
    <row r="12" spans="4:8" x14ac:dyDescent="0.25">
      <c r="D12" s="56" t="s">
        <v>141</v>
      </c>
      <c r="E12">
        <f>E11+0.3*E11</f>
        <v>3.1331201500494975E-4</v>
      </c>
    </row>
    <row r="14" spans="4:8" x14ac:dyDescent="0.25">
      <c r="D14" s="56" t="s">
        <v>53</v>
      </c>
      <c r="E14" s="111">
        <f>(1/'2.a.frontera'!B3)+('2.a.frontera'!B3/'2.a.frontera'!B4)*(('3.a.b'!E15-('2.a.frontera'!B1/'2.a.frontera'!B3))*('3.a.b'!E15-('2.a.frontera'!B1/'2.a.frontera'!B3)))</f>
        <v>1.7730672967952894E-5</v>
      </c>
      <c r="F14" s="99"/>
      <c r="G14" s="101" t="s">
        <v>54</v>
      </c>
    </row>
    <row r="15" spans="4:8" x14ac:dyDescent="0.25">
      <c r="D15" s="56" t="s">
        <v>34</v>
      </c>
      <c r="E15" s="36">
        <f>E12</f>
        <v>3.1331201500494975E-4</v>
      </c>
      <c r="F15" s="79" t="s">
        <v>116</v>
      </c>
      <c r="G15" s="39">
        <f>'2.b'!$B2+'3.a.b'!$E$15*'2.b'!$C2</f>
        <v>-2.4676408807357102E-2</v>
      </c>
    </row>
    <row r="16" spans="4:8" x14ac:dyDescent="0.25">
      <c r="D16" s="56" t="s">
        <v>142</v>
      </c>
      <c r="E16" s="99">
        <f>SQRT(E14)</f>
        <v>4.2107805651628175E-3</v>
      </c>
      <c r="F16" s="79" t="s">
        <v>117</v>
      </c>
      <c r="G16" s="39">
        <f>'2.b'!$B3+'3.a.b'!$E$15*'2.b'!$C3</f>
        <v>6.3582077723760816E-2</v>
      </c>
    </row>
    <row r="17" spans="4:7" x14ac:dyDescent="0.25">
      <c r="D17" s="99"/>
      <c r="E17" s="99"/>
      <c r="F17" s="79" t="s">
        <v>119</v>
      </c>
      <c r="G17" s="39">
        <f>'2.b'!$B4+'3.a.b'!$E$15*'2.b'!$C4</f>
        <v>-9.3055058436662008E-2</v>
      </c>
    </row>
    <row r="18" spans="4:7" x14ac:dyDescent="0.25">
      <c r="D18" s="99"/>
      <c r="E18" s="99"/>
      <c r="F18" s="79" t="s">
        <v>120</v>
      </c>
      <c r="G18" s="39">
        <f>'2.b'!$B5+'3.a.b'!$E$15*'2.b'!$C5</f>
        <v>1.0541493895202583</v>
      </c>
    </row>
    <row r="19" spans="4:7" x14ac:dyDescent="0.25">
      <c r="D19" s="99"/>
      <c r="E19" s="99"/>
      <c r="F19" s="99"/>
      <c r="G19" s="112"/>
    </row>
    <row r="20" spans="4:7" x14ac:dyDescent="0.25">
      <c r="D20" s="99"/>
      <c r="E20" s="99"/>
      <c r="F20" s="99"/>
      <c r="G20" s="99"/>
    </row>
    <row r="21" spans="4:7" x14ac:dyDescent="0.25">
      <c r="D21" s="99"/>
      <c r="E21" s="99"/>
      <c r="F21" s="99" t="s">
        <v>75</v>
      </c>
      <c r="G21" s="100">
        <f>+SUM(G15:G19)</f>
        <v>1</v>
      </c>
    </row>
  </sheetData>
  <mergeCells count="2">
    <mergeCell ref="D2:E2"/>
    <mergeCell ref="D10:G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workbookViewId="0">
      <selection activeCell="H13" sqref="H13"/>
    </sheetView>
  </sheetViews>
  <sheetFormatPr baseColWidth="10" defaultRowHeight="15" x14ac:dyDescent="0.25"/>
  <cols>
    <col min="1" max="1" width="14.85546875" bestFit="1" customWidth="1"/>
    <col min="2" max="4" width="12.5703125" bestFit="1" customWidth="1"/>
    <col min="5" max="5" width="14.85546875" bestFit="1" customWidth="1"/>
    <col min="6" max="6" width="12.5703125" bestFit="1" customWidth="1"/>
    <col min="8" max="8" width="23.28515625" customWidth="1"/>
    <col min="9" max="9" width="14.28515625" bestFit="1" customWidth="1"/>
  </cols>
  <sheetData>
    <row r="1" spans="1:13" x14ac:dyDescent="0.25">
      <c r="A1" t="s">
        <v>71</v>
      </c>
      <c r="B1" s="79" t="s">
        <v>116</v>
      </c>
      <c r="C1" s="79" t="s">
        <v>117</v>
      </c>
      <c r="D1" s="79" t="s">
        <v>119</v>
      </c>
      <c r="E1" s="114" t="s">
        <v>120</v>
      </c>
      <c r="F1" s="93"/>
      <c r="I1" s="79" t="s">
        <v>116</v>
      </c>
      <c r="J1" s="79" t="s">
        <v>117</v>
      </c>
      <c r="K1" s="79" t="s">
        <v>119</v>
      </c>
      <c r="L1" s="114" t="s">
        <v>120</v>
      </c>
      <c r="M1" s="95"/>
    </row>
    <row r="2" spans="1:13" x14ac:dyDescent="0.25">
      <c r="A2" s="48" t="s">
        <v>69</v>
      </c>
      <c r="B2">
        <v>0.44478176359999999</v>
      </c>
      <c r="C2" s="121">
        <v>0.16701769999999999</v>
      </c>
      <c r="D2">
        <v>0.36338510839999999</v>
      </c>
      <c r="E2" s="121">
        <v>7.8677899999999995E-2</v>
      </c>
      <c r="F2" s="89"/>
      <c r="H2" s="17" t="s">
        <v>108</v>
      </c>
      <c r="I2" s="43">
        <f>+B2*$F$12+B3*$G$12+B4*$H$12+B5*$I$12+K11</f>
        <v>4.2530088512091847E-3</v>
      </c>
      <c r="J2" s="43">
        <f>+C2*$F$12+C3*$G$12+C4*$H$12+C5*$I$12+K11</f>
        <v>2.6693720527625996E-3</v>
      </c>
      <c r="K2" s="43">
        <f>+D2*$F$12+D3*$G$12+D4*$H$12+D5*$I$12+K11</f>
        <v>3.9835380230985561E-3</v>
      </c>
      <c r="L2" s="43">
        <f>+E2*$F$12+E3*$G$12+E4*$H$12+E5*$I$12+K11</f>
        <v>2.1240152413033999E-3</v>
      </c>
      <c r="M2" s="120"/>
    </row>
    <row r="3" spans="1:13" x14ac:dyDescent="0.25">
      <c r="A3" s="48" t="s">
        <v>65</v>
      </c>
      <c r="B3">
        <v>-0.16034852899999999</v>
      </c>
      <c r="C3">
        <v>0</v>
      </c>
      <c r="D3">
        <v>0</v>
      </c>
      <c r="E3">
        <v>0</v>
      </c>
      <c r="F3" s="89"/>
      <c r="H3" s="17" t="s">
        <v>109</v>
      </c>
      <c r="I3" s="43">
        <f>+(1+I2)^12-1</f>
        <v>5.2247007170770132E-2</v>
      </c>
      <c r="J3" s="43">
        <f>+(1+J2)^12-1</f>
        <v>3.2506960547990404E-2</v>
      </c>
      <c r="K3" s="43">
        <f t="shared" ref="K3:L3" si="0">+(1+K2)^12-1</f>
        <v>4.8863814560075713E-2</v>
      </c>
      <c r="L3" s="43">
        <f t="shared" si="0"/>
        <v>2.5788056215094057E-2</v>
      </c>
      <c r="M3" s="120"/>
    </row>
    <row r="4" spans="1:13" x14ac:dyDescent="0.25">
      <c r="A4" s="48" t="s">
        <v>66</v>
      </c>
      <c r="B4">
        <v>0</v>
      </c>
      <c r="C4">
        <v>0</v>
      </c>
      <c r="D4">
        <v>8.3045109300000003E-2</v>
      </c>
      <c r="E4" s="121">
        <v>1.8348369999999999E-2</v>
      </c>
      <c r="F4" s="89"/>
      <c r="H4" s="17" t="s">
        <v>110</v>
      </c>
      <c r="I4" s="43">
        <f>+B6*$F$12+K11</f>
        <v>4.6867876100105104E-3</v>
      </c>
      <c r="J4" s="43">
        <f>+C6*$F$12</f>
        <v>9.5315512168999989E-4</v>
      </c>
      <c r="K4" s="43">
        <f t="shared" ref="K4:L4" si="1">+D6*$F$12</f>
        <v>2.3712978590657097E-3</v>
      </c>
      <c r="L4" s="43">
        <f t="shared" si="1"/>
        <v>4.3877404146081765E-4</v>
      </c>
      <c r="M4" s="120"/>
    </row>
    <row r="5" spans="1:13" ht="15.75" thickBot="1" x14ac:dyDescent="0.3">
      <c r="A5" s="49" t="s">
        <v>67</v>
      </c>
      <c r="B5" s="42">
        <v>0</v>
      </c>
      <c r="C5" s="42">
        <v>0</v>
      </c>
      <c r="D5" s="42">
        <v>-5.0221989199999997E-2</v>
      </c>
      <c r="E5" s="42">
        <v>0</v>
      </c>
      <c r="F5" s="89"/>
      <c r="H5" s="17" t="s">
        <v>111</v>
      </c>
      <c r="I5" s="43">
        <f>+(1+I4)^12-1</f>
        <v>5.7714095487529926E-2</v>
      </c>
      <c r="J5" s="43">
        <f>+(1+J4)^12-1</f>
        <v>1.1498013686838782E-2</v>
      </c>
      <c r="K5" s="43">
        <f t="shared" ref="K5:L5" si="2">+(1+K4)^12-1</f>
        <v>2.8829645018669359E-2</v>
      </c>
      <c r="L5" s="43">
        <f t="shared" si="2"/>
        <v>5.2780135956822516E-3</v>
      </c>
      <c r="M5" s="120"/>
    </row>
    <row r="6" spans="1:13" x14ac:dyDescent="0.25">
      <c r="A6" s="48" t="s">
        <v>70</v>
      </c>
      <c r="B6" s="20">
        <f>'4.a'!C2</f>
        <v>0.46017264970135602</v>
      </c>
      <c r="C6" s="20">
        <f>'4.a'!D2</f>
        <v>0.13850499999999999</v>
      </c>
      <c r="D6" s="20">
        <f>'4.a'!E2</f>
        <v>0.34457834039391061</v>
      </c>
      <c r="E6" s="20">
        <f>'4.a'!F2</f>
        <v>6.3759190114592801E-2</v>
      </c>
      <c r="F6" s="20"/>
      <c r="H6" s="17" t="s">
        <v>68</v>
      </c>
      <c r="I6" s="22">
        <f>+I3-I5</f>
        <v>-5.4670883167597939E-3</v>
      </c>
      <c r="J6" s="22">
        <f t="shared" ref="J6:L6" si="3">+J3-J5</f>
        <v>2.1008946861151623E-2</v>
      </c>
      <c r="K6" s="22">
        <f t="shared" si="3"/>
        <v>2.0034169541406355E-2</v>
      </c>
      <c r="L6" s="22">
        <f t="shared" si="3"/>
        <v>2.0510042619411806E-2</v>
      </c>
      <c r="M6" s="122">
        <f>AVERAGE(I6:L6)</f>
        <v>1.4021517676302497E-2</v>
      </c>
    </row>
    <row r="7" spans="1:13" x14ac:dyDescent="0.25">
      <c r="F7" s="89"/>
    </row>
    <row r="10" spans="1:13" x14ac:dyDescent="0.25">
      <c r="E10" s="25"/>
      <c r="F10" s="32" t="s">
        <v>63</v>
      </c>
      <c r="G10" s="32" t="s">
        <v>3</v>
      </c>
      <c r="H10" s="32" t="s">
        <v>4</v>
      </c>
      <c r="I10" s="32" t="s">
        <v>5</v>
      </c>
      <c r="J10" s="73" t="s">
        <v>6</v>
      </c>
      <c r="K10" s="73" t="s">
        <v>113</v>
      </c>
    </row>
    <row r="11" spans="1:13" x14ac:dyDescent="0.25">
      <c r="E11" s="27" t="s">
        <v>64</v>
      </c>
      <c r="F11" s="41">
        <v>6.6756183745583057E-3</v>
      </c>
      <c r="G11" s="41">
        <v>1.9229681978798578E-3</v>
      </c>
      <c r="H11" s="41">
        <v>3.2522968197879814E-3</v>
      </c>
      <c r="I11" s="41">
        <v>6.6168738898756633E-3</v>
      </c>
      <c r="K11">
        <f>15.2/10000</f>
        <v>1.5199999999999999E-3</v>
      </c>
    </row>
    <row r="12" spans="1:13" x14ac:dyDescent="0.25">
      <c r="E12" s="57" t="s">
        <v>106</v>
      </c>
      <c r="F12">
        <v>6.8817380000000001E-3</v>
      </c>
      <c r="G12" s="68">
        <v>2.0446879999999998E-3</v>
      </c>
      <c r="H12" s="68">
        <v>3.4103599999999999E-3</v>
      </c>
      <c r="I12" s="68">
        <v>6.3796119999999998E-3</v>
      </c>
      <c r="J12">
        <v>2.6942049999999999E-3</v>
      </c>
    </row>
    <row r="13" spans="1:13" x14ac:dyDescent="0.25">
      <c r="E13" s="57" t="s">
        <v>107</v>
      </c>
      <c r="F13">
        <f>F12*10000</f>
        <v>68.81738</v>
      </c>
      <c r="G13" s="68">
        <f t="shared" ref="G13:J13" si="4">G12*10000</f>
        <v>20.446879999999997</v>
      </c>
      <c r="H13" s="68">
        <f t="shared" si="4"/>
        <v>34.1036</v>
      </c>
      <c r="I13" s="68">
        <f t="shared" si="4"/>
        <v>63.796119999999995</v>
      </c>
      <c r="J13" s="68">
        <f t="shared" si="4"/>
        <v>26.942049999999998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workbookViewId="0">
      <selection activeCell="E15" sqref="E15"/>
    </sheetView>
  </sheetViews>
  <sheetFormatPr baseColWidth="10" defaultRowHeight="15" x14ac:dyDescent="0.25"/>
  <cols>
    <col min="1" max="1" width="19" customWidth="1"/>
  </cols>
  <sheetData>
    <row r="1" spans="1:13" x14ac:dyDescent="0.25">
      <c r="A1" s="8" t="s">
        <v>43</v>
      </c>
      <c r="B1" s="79" t="s">
        <v>116</v>
      </c>
      <c r="C1" s="79" t="s">
        <v>117</v>
      </c>
      <c r="D1" s="79" t="s">
        <v>119</v>
      </c>
      <c r="E1" s="114" t="s">
        <v>120</v>
      </c>
      <c r="F1" s="99" t="s">
        <v>81</v>
      </c>
      <c r="G1" s="99" t="s">
        <v>121</v>
      </c>
      <c r="H1" s="99" t="s">
        <v>105</v>
      </c>
      <c r="I1" s="13" t="s">
        <v>101</v>
      </c>
      <c r="J1" s="6" t="s">
        <v>102</v>
      </c>
      <c r="K1" s="6" t="s">
        <v>103</v>
      </c>
      <c r="L1" s="6" t="s">
        <v>104</v>
      </c>
      <c r="M1" s="72" t="s">
        <v>6</v>
      </c>
    </row>
    <row r="2" spans="1:13" x14ac:dyDescent="0.25">
      <c r="A2" s="78">
        <v>37012</v>
      </c>
    </row>
    <row r="3" spans="1:13" x14ac:dyDescent="0.25">
      <c r="A3" s="78">
        <v>37043</v>
      </c>
      <c r="B3">
        <f>'1.a.c'!S19</f>
        <v>0</v>
      </c>
      <c r="C3" s="99">
        <f>'1.a.c'!T19</f>
        <v>0</v>
      </c>
      <c r="D3" s="99">
        <f>'1.a.c'!V19</f>
        <v>0</v>
      </c>
      <c r="E3" s="99">
        <f>'1.a.c'!W19</f>
        <v>0</v>
      </c>
      <c r="F3" s="4">
        <f>'1.a.c'!X19</f>
        <v>0</v>
      </c>
      <c r="G3">
        <f>'1.a.c'!AH19</f>
        <v>0</v>
      </c>
      <c r="H3">
        <f>'1.a'!P8</f>
        <v>2.8E-3</v>
      </c>
      <c r="I3">
        <f>'1.a'!L8</f>
        <v>-1.9400000000000001E-2</v>
      </c>
      <c r="J3" s="99">
        <f>'1.a'!M8</f>
        <v>6.25E-2</v>
      </c>
      <c r="K3" s="99">
        <f>'1.a'!N8</f>
        <v>-1.1599999999999999E-2</v>
      </c>
      <c r="L3" s="99">
        <f>'1.a'!O8</f>
        <v>3.3999999999999998E-3</v>
      </c>
      <c r="M3" s="99">
        <f>'1.a'!P8</f>
        <v>2.8E-3</v>
      </c>
    </row>
    <row r="4" spans="1:13" x14ac:dyDescent="0.25">
      <c r="A4" s="78">
        <v>37073</v>
      </c>
      <c r="B4" s="99">
        <f>'1.a.c'!S20</f>
        <v>-7.9971573537423152E-2</v>
      </c>
      <c r="C4" s="99">
        <f>'1.a.c'!T20</f>
        <v>-6.2778748288905726E-3</v>
      </c>
      <c r="D4" s="99">
        <f>'1.a.c'!V20</f>
        <v>5.180872462036732E-4</v>
      </c>
      <c r="E4" s="99">
        <f>'1.a.c'!W20</f>
        <v>0</v>
      </c>
      <c r="F4" s="4">
        <f>'1.a.c'!X20</f>
        <v>-8.5731361120110053E-2</v>
      </c>
      <c r="G4" s="99">
        <f>'1.a.c'!AH20</f>
        <v>0.10240963855421681</v>
      </c>
      <c r="H4" s="99">
        <f>'1.a'!P9</f>
        <v>3.0000000000000001E-3</v>
      </c>
      <c r="I4" s="99">
        <f>'1.a'!L9</f>
        <v>-2.1299999999999999E-2</v>
      </c>
      <c r="J4" s="99">
        <f>'1.a'!M9</f>
        <v>-4.2299999999999997E-2</v>
      </c>
      <c r="K4" s="99">
        <f>'1.a'!N9</f>
        <v>5.3499999999999999E-2</v>
      </c>
      <c r="L4" s="99">
        <f>'1.a'!O9</f>
        <v>5.4699999999999999E-2</v>
      </c>
      <c r="M4" s="99">
        <f>'1.a'!P9</f>
        <v>3.0000000000000001E-3</v>
      </c>
    </row>
    <row r="5" spans="1:13" x14ac:dyDescent="0.25">
      <c r="A5" s="78">
        <v>37104</v>
      </c>
      <c r="B5" s="99">
        <f>'1.a.c'!S21</f>
        <v>-1.2540132730566145E-2</v>
      </c>
      <c r="C5" s="99">
        <f>'1.a.c'!T21</f>
        <v>-8.2224408863305187E-3</v>
      </c>
      <c r="D5" s="99">
        <f>'1.a.c'!V21</f>
        <v>-2.0238714063189819E-2</v>
      </c>
      <c r="E5" s="99">
        <f>'1.a.c'!W21</f>
        <v>0</v>
      </c>
      <c r="F5" s="4">
        <f>'1.a.c'!X21</f>
        <v>-4.1001287680086484E-2</v>
      </c>
      <c r="G5" s="99">
        <f>'1.a.c'!AH21</f>
        <v>2.3606557377049184</v>
      </c>
      <c r="H5" s="99">
        <f>'1.a'!P10</f>
        <v>3.0999999999999999E-3</v>
      </c>
      <c r="I5" s="99">
        <f>'1.a'!L10</f>
        <v>-6.4600000000000005E-2</v>
      </c>
      <c r="J5" s="99">
        <f>'1.a'!M10</f>
        <v>2.4799999999999999E-2</v>
      </c>
      <c r="K5" s="99">
        <f>'1.a'!N10</f>
        <v>2.3300000000000001E-2</v>
      </c>
      <c r="L5" s="99">
        <f>'1.a'!O10</f>
        <v>5.5399999999999998E-2</v>
      </c>
      <c r="M5" s="99">
        <f>'1.a'!P10</f>
        <v>3.0999999999999999E-3</v>
      </c>
    </row>
    <row r="6" spans="1:13" x14ac:dyDescent="0.25">
      <c r="A6" s="78">
        <v>37135</v>
      </c>
      <c r="B6" s="99">
        <f>'1.a.c'!S22</f>
        <v>-1.5174712433688427E-2</v>
      </c>
      <c r="C6" s="99">
        <f>'1.a.c'!T22</f>
        <v>-1.4172814713641723E-2</v>
      </c>
      <c r="D6" s="99">
        <f>'1.a.c'!V22</f>
        <v>-9.1821229985848324E-2</v>
      </c>
      <c r="E6" s="99">
        <f>'1.a.c'!W22</f>
        <v>0</v>
      </c>
      <c r="F6" s="4">
        <f>'1.a.c'!X22</f>
        <v>-0.12116875713317847</v>
      </c>
      <c r="G6" s="99">
        <f>'1.a.c'!AH22</f>
        <v>0.45853658536585362</v>
      </c>
      <c r="H6" s="99">
        <f>'1.a'!P11</f>
        <v>2.8E-3</v>
      </c>
      <c r="I6" s="99">
        <f>'1.a'!L11</f>
        <v>-9.2499999999999999E-2</v>
      </c>
      <c r="J6" s="99">
        <f>'1.a'!M11</f>
        <v>-6.25E-2</v>
      </c>
      <c r="K6" s="99">
        <f>'1.a'!N11</f>
        <v>1.5699999999999999E-2</v>
      </c>
      <c r="L6" s="99">
        <f>'1.a'!O11</f>
        <v>0.1154</v>
      </c>
      <c r="M6" s="99">
        <f>'1.a'!P11</f>
        <v>2.8E-3</v>
      </c>
    </row>
    <row r="7" spans="1:13" x14ac:dyDescent="0.25">
      <c r="A7" s="78">
        <v>37165</v>
      </c>
      <c r="B7" s="99">
        <f>'1.a.c'!S23</f>
        <v>2.2044934905547896E-3</v>
      </c>
      <c r="C7" s="99">
        <f>'1.a.c'!T23</f>
        <v>5.1206395910315767E-3</v>
      </c>
      <c r="D7" s="99">
        <f>'1.a.c'!V23</f>
        <v>3.5603453084541291E-2</v>
      </c>
      <c r="E7" s="99">
        <f>'1.a.c'!W23</f>
        <v>0</v>
      </c>
      <c r="F7" s="4">
        <f>'1.a.c'!X23</f>
        <v>4.2928586166127658E-2</v>
      </c>
      <c r="G7" s="99">
        <f>'1.a.c'!AH23</f>
        <v>-1.298773690078038</v>
      </c>
      <c r="H7" s="99">
        <f>'1.a'!P12</f>
        <v>2.2000000000000001E-3</v>
      </c>
      <c r="I7" s="99">
        <f>'1.a'!L12</f>
        <v>2.46E-2</v>
      </c>
      <c r="J7" s="99">
        <f>'1.a'!M12</f>
        <v>7.5700000000000003E-2</v>
      </c>
      <c r="K7" s="99">
        <f>'1.a'!N12</f>
        <v>-7.6600000000000001E-2</v>
      </c>
      <c r="L7" s="99">
        <f>'1.a'!O12</f>
        <v>-8.4100000000000008E-2</v>
      </c>
      <c r="M7" s="99">
        <f>'1.a'!P12</f>
        <v>2.2000000000000001E-3</v>
      </c>
    </row>
    <row r="8" spans="1:13" x14ac:dyDescent="0.25">
      <c r="A8" s="78">
        <v>37196</v>
      </c>
      <c r="B8" s="99">
        <f>'1.a.c'!S24</f>
        <v>3.8396278078944253E-2</v>
      </c>
      <c r="C8" s="99">
        <f>'1.a.c'!T24</f>
        <v>1.2625450677021751E-2</v>
      </c>
      <c r="D8" s="99">
        <f>'1.a.c'!V24</f>
        <v>2.9148890436686743E-2</v>
      </c>
      <c r="E8" s="99">
        <f>'1.a.c'!W24</f>
        <v>0</v>
      </c>
      <c r="F8" s="4">
        <f>'1.a.c'!X24</f>
        <v>8.017061919265274E-2</v>
      </c>
      <c r="G8" s="99">
        <f>'1.a.c'!AH24</f>
        <v>1.8768656716417906</v>
      </c>
      <c r="H8" s="99">
        <f>'1.a'!P13</f>
        <v>1.6999999999999999E-3</v>
      </c>
      <c r="I8" s="99">
        <f>'1.a'!L13</f>
        <v>7.5399999999999995E-2</v>
      </c>
      <c r="J8" s="99">
        <f>'1.a'!M13</f>
        <v>-4.7999999999999996E-3</v>
      </c>
      <c r="K8" s="99">
        <f>'1.a'!N13</f>
        <v>2.1600000000000001E-2</v>
      </c>
      <c r="L8" s="99">
        <f>'1.a'!O13</f>
        <v>-8.5800000000000001E-2</v>
      </c>
      <c r="M8" s="99">
        <f>'1.a'!P13</f>
        <v>1.6999999999999999E-3</v>
      </c>
    </row>
    <row r="9" spans="1:13" x14ac:dyDescent="0.25">
      <c r="A9" s="78">
        <v>37226</v>
      </c>
      <c r="B9" s="99">
        <f>'1.a.c'!S25</f>
        <v>-3.0165955760176628E-2</v>
      </c>
      <c r="C9" s="99">
        <f>'1.a.c'!T25</f>
        <v>8.0158082505683848E-3</v>
      </c>
      <c r="D9" s="99">
        <f>'1.a.c'!V25</f>
        <v>2.0041874191412342E-2</v>
      </c>
      <c r="E9" s="99">
        <f>'1.a.c'!W25</f>
        <v>0</v>
      </c>
      <c r="F9" s="4">
        <f>'1.a.c'!X25</f>
        <v>-2.108273318195901E-3</v>
      </c>
      <c r="G9" s="99">
        <f>'1.a.c'!AH25</f>
        <v>-0.77302204928664064</v>
      </c>
      <c r="H9" s="99">
        <f>'1.a'!P14</f>
        <v>1.5E-3</v>
      </c>
      <c r="I9" s="99">
        <f>'1.a'!L14</f>
        <v>1.6E-2</v>
      </c>
      <c r="J9" s="99">
        <f>'1.a'!M14</f>
        <v>4.7899999999999998E-2</v>
      </c>
      <c r="K9" s="99">
        <f>'1.a'!N14</f>
        <v>9.0000000000000011E-3</v>
      </c>
      <c r="L9" s="99">
        <f>'1.a'!O14</f>
        <v>-1E-4</v>
      </c>
      <c r="M9" s="99">
        <f>'1.a'!P14</f>
        <v>1.5E-3</v>
      </c>
    </row>
    <row r="10" spans="1:13" x14ac:dyDescent="0.25">
      <c r="A10" s="78">
        <v>37257</v>
      </c>
      <c r="B10" s="99">
        <f>'1.a.c'!S26</f>
        <v>-3.2681198232035065E-3</v>
      </c>
      <c r="C10" s="99">
        <f>'1.a.c'!T26</f>
        <v>1.9663654678359526E-3</v>
      </c>
      <c r="D10" s="99">
        <f>'1.a.c'!V26</f>
        <v>1.7640675037201008E-2</v>
      </c>
      <c r="E10" s="99">
        <f>'1.a.c'!W26</f>
        <v>0</v>
      </c>
      <c r="F10" s="4">
        <f>'1.a.c'!X26</f>
        <v>1.6338920681833454E-2</v>
      </c>
      <c r="G10" s="99">
        <f>'1.a.c'!AH26</f>
        <v>-1.7428571428571429</v>
      </c>
      <c r="H10" s="99">
        <f>'1.a'!P15</f>
        <v>1.4E-3</v>
      </c>
      <c r="I10" s="99">
        <f>'1.a'!L15</f>
        <v>-1.44E-2</v>
      </c>
      <c r="J10" s="99">
        <f>'1.a'!M15</f>
        <v>1.18E-2</v>
      </c>
      <c r="K10" s="99">
        <f>'1.a'!N15</f>
        <v>3.3799999999999997E-2</v>
      </c>
      <c r="L10" s="99">
        <f>'1.a'!O15</f>
        <v>3.6799999999999999E-2</v>
      </c>
      <c r="M10" s="99">
        <f>'1.a'!P15</f>
        <v>1.4E-3</v>
      </c>
    </row>
    <row r="11" spans="1:13" x14ac:dyDescent="0.25">
      <c r="A11" s="78">
        <v>37288</v>
      </c>
      <c r="B11" s="99">
        <f>'1.a.c'!S27</f>
        <v>-1.7042022593519782E-2</v>
      </c>
      <c r="C11" s="99">
        <f>'1.a.c'!T27</f>
        <v>-8.0616024171213001E-4</v>
      </c>
      <c r="D11" s="99">
        <f>'1.a.c'!V27</f>
        <v>1.7865159713862988E-2</v>
      </c>
      <c r="E11" s="99">
        <f>'1.a.c'!W27</f>
        <v>0</v>
      </c>
      <c r="F11" s="4">
        <f>'1.a.c'!X27</f>
        <v>1.6976878631076026E-5</v>
      </c>
      <c r="G11" s="99">
        <f>'1.a.c'!AH27</f>
        <v>0.66153846153846163</v>
      </c>
      <c r="H11" s="99">
        <f>'1.a'!P16</f>
        <v>1.2999999999999999E-3</v>
      </c>
      <c r="I11" s="99">
        <f>'1.a'!L16</f>
        <v>-2.29E-2</v>
      </c>
      <c r="J11" s="99">
        <f>'1.a'!M16</f>
        <v>-1.0699999999999999E-2</v>
      </c>
      <c r="K11" s="99">
        <f>'1.a'!N16</f>
        <v>2.2100000000000002E-2</v>
      </c>
      <c r="L11" s="99">
        <f>'1.a'!O16</f>
        <v>6.7699999999999996E-2</v>
      </c>
      <c r="M11" s="99">
        <f>'1.a'!P16</f>
        <v>1.2999999999999999E-3</v>
      </c>
    </row>
    <row r="12" spans="1:13" x14ac:dyDescent="0.25">
      <c r="A12" s="78">
        <v>37316</v>
      </c>
      <c r="B12" s="99">
        <f>'1.a.c'!S28</f>
        <v>-2.073957649956485E-2</v>
      </c>
      <c r="C12" s="99">
        <f>'1.a.c'!T28</f>
        <v>4.3587222653272478E-4</v>
      </c>
      <c r="D12" s="99">
        <f>'1.a.c'!V28</f>
        <v>6.4211954598863774E-3</v>
      </c>
      <c r="E12" s="99">
        <f>'1.a.c'!W28</f>
        <v>0</v>
      </c>
      <c r="F12" s="4">
        <f>'1.a.c'!X28</f>
        <v>-1.388250881314575E-2</v>
      </c>
      <c r="G12" s="99">
        <f>'1.a.c'!AH28</f>
        <v>-3.0231481481481484</v>
      </c>
      <c r="H12" s="99">
        <f>'1.a'!P17</f>
        <v>1.2999999999999999E-3</v>
      </c>
      <c r="I12" s="99">
        <f>'1.a'!L17</f>
        <v>4.24E-2</v>
      </c>
      <c r="J12" s="99">
        <f>'1.a'!M17</f>
        <v>4.1399999999999999E-2</v>
      </c>
      <c r="K12" s="99">
        <f>'1.a'!N17</f>
        <v>1.0800000000000001E-2</v>
      </c>
      <c r="L12" s="99">
        <f>'1.a'!O17</f>
        <v>-1.67E-2</v>
      </c>
      <c r="M12" s="99">
        <f>'1.a'!P17</f>
        <v>1.2999999999999999E-3</v>
      </c>
    </row>
    <row r="13" spans="1:13" x14ac:dyDescent="0.25">
      <c r="A13" s="78">
        <v>37347</v>
      </c>
      <c r="B13" s="99">
        <f>'1.a.c'!S29</f>
        <v>-8.575748393494427E-2</v>
      </c>
      <c r="C13" s="99">
        <f>'1.a.c'!T29</f>
        <v>-9.4063519896107825E-3</v>
      </c>
      <c r="D13" s="99">
        <f>'1.a.c'!V29</f>
        <v>-1.7363152136309169E-2</v>
      </c>
      <c r="E13" s="99">
        <f>'1.a.c'!W29</f>
        <v>0</v>
      </c>
      <c r="F13" s="4">
        <f>'1.a.c'!X29</f>
        <v>-0.11252698806086421</v>
      </c>
      <c r="G13" s="99">
        <f>'1.a.c'!AH29</f>
        <v>-2.1556064073226544</v>
      </c>
      <c r="H13" s="99">
        <f>'1.a'!P18</f>
        <v>1.5E-3</v>
      </c>
      <c r="I13" s="99">
        <f>'1.a'!L18</f>
        <v>-5.1999999999999998E-2</v>
      </c>
      <c r="J13" s="99">
        <f>'1.a'!M18</f>
        <v>5.8400000000000001E-2</v>
      </c>
      <c r="K13" s="99">
        <f>'1.a'!N18</f>
        <v>3.9600000000000003E-2</v>
      </c>
      <c r="L13" s="99">
        <f>'1.a'!O18</f>
        <v>7.9500000000000001E-2</v>
      </c>
      <c r="M13" s="99">
        <f>'1.a'!P18</f>
        <v>1.5E-3</v>
      </c>
    </row>
    <row r="14" spans="1:13" x14ac:dyDescent="0.25">
      <c r="A14" s="78">
        <v>37377</v>
      </c>
      <c r="B14" s="99">
        <f>'1.a.c'!S30</f>
        <v>2.7005417550716518E-2</v>
      </c>
      <c r="C14" s="99">
        <f>'1.a.c'!T30</f>
        <v>1.1817848499805233E-2</v>
      </c>
      <c r="D14" s="99">
        <f>'1.a.c'!V30</f>
        <v>-6.3111716060732966E-3</v>
      </c>
      <c r="E14" s="99">
        <f>'1.a.c'!W30</f>
        <v>0</v>
      </c>
      <c r="F14" s="4">
        <f>'1.a.c'!X30</f>
        <v>3.2512094444448456E-2</v>
      </c>
      <c r="G14" s="99">
        <f>'1.a.c'!AH30</f>
        <v>-0.75445544554455446</v>
      </c>
      <c r="H14" s="99">
        <f>'1.a'!P19</f>
        <v>1.4E-3</v>
      </c>
      <c r="I14" s="99">
        <f>'1.a'!L19</f>
        <v>-1.38E-2</v>
      </c>
      <c r="J14" s="99">
        <f>'1.a'!M19</f>
        <v>-3.2599999999999997E-2</v>
      </c>
      <c r="K14" s="99">
        <f>'1.a'!N19</f>
        <v>1.5699999999999999E-2</v>
      </c>
      <c r="L14" s="99">
        <f>'1.a'!O19</f>
        <v>2.9700000000000001E-2</v>
      </c>
      <c r="M14" s="99">
        <f>'1.a'!P19</f>
        <v>1.4E-3</v>
      </c>
    </row>
    <row r="15" spans="1:13" x14ac:dyDescent="0.25">
      <c r="A15" s="78">
        <v>37408</v>
      </c>
      <c r="B15" s="99">
        <f>'1.a.c'!S31</f>
        <v>-9.7146527110058709E-2</v>
      </c>
      <c r="C15" s="99">
        <f>'1.a.c'!T31</f>
        <v>-1.023485804019386E-2</v>
      </c>
      <c r="D15" s="99">
        <f>'1.a.c'!V31</f>
        <v>-3.453649776008066E-3</v>
      </c>
      <c r="E15" s="99">
        <f>'1.a.c'!W31</f>
        <v>0</v>
      </c>
      <c r="F15" s="4">
        <f>'1.a.c'!X31</f>
        <v>-0.11083503492626064</v>
      </c>
      <c r="G15" s="99">
        <f>'1.a.c'!AH31</f>
        <v>4.709677419354839</v>
      </c>
      <c r="H15" s="99">
        <f>'1.a'!P20</f>
        <v>1.2999999999999999E-3</v>
      </c>
      <c r="I15" s="99">
        <f>'1.a'!L20</f>
        <v>-7.2099999999999997E-2</v>
      </c>
      <c r="J15" s="99">
        <f>'1.a'!M20</f>
        <v>4.2000000000000003E-2</v>
      </c>
      <c r="K15" s="99">
        <f>'1.a'!N20</f>
        <v>4.0000000000000002E-4</v>
      </c>
      <c r="L15" s="99">
        <f>'1.a'!O20</f>
        <v>6.1500000000000013E-2</v>
      </c>
      <c r="M15" s="99">
        <f>'1.a'!P20</f>
        <v>1.2999999999999999E-3</v>
      </c>
    </row>
    <row r="16" spans="1:13" x14ac:dyDescent="0.25">
      <c r="A16" s="78">
        <v>37438</v>
      </c>
      <c r="B16" s="99">
        <f>'1.a.c'!S32</f>
        <v>-4.9625389485706037E-2</v>
      </c>
      <c r="C16" s="99">
        <f>'1.a.c'!T32</f>
        <v>-7.437186978599953E-3</v>
      </c>
      <c r="D16" s="99">
        <f>'1.a.c'!V32</f>
        <v>8.4902392235124136E-3</v>
      </c>
      <c r="E16" s="99">
        <f>'1.a.c'!W32</f>
        <v>0</v>
      </c>
      <c r="F16" s="4">
        <f>'1.a.c'!X32</f>
        <v>-4.8572337240793573E-2</v>
      </c>
      <c r="G16" s="99">
        <f>'1.a.c'!AH32</f>
        <v>0.13418079096045199</v>
      </c>
      <c r="H16" s="99">
        <f>'1.a'!P21</f>
        <v>1.5E-3</v>
      </c>
      <c r="I16" s="99">
        <f>'1.a'!L21</f>
        <v>-8.1799999999999998E-2</v>
      </c>
      <c r="J16" s="99">
        <f>'1.a'!M21</f>
        <v>-5.2200000000000003E-2</v>
      </c>
      <c r="K16" s="99">
        <f>'1.a'!N21</f>
        <v>-3.7100000000000001E-2</v>
      </c>
      <c r="L16" s="99">
        <f>'1.a'!O21</f>
        <v>3.3399999999999999E-2</v>
      </c>
      <c r="M16" s="99">
        <f>'1.a'!P21</f>
        <v>1.5E-3</v>
      </c>
    </row>
    <row r="17" spans="1:13" x14ac:dyDescent="0.25">
      <c r="A17" s="78">
        <v>37469</v>
      </c>
      <c r="B17" s="99">
        <f>'1.a.c'!S33</f>
        <v>5.9730317360067002E-2</v>
      </c>
      <c r="C17" s="99">
        <f>'1.a.c'!T33</f>
        <v>-6.6261502789581395E-3</v>
      </c>
      <c r="D17" s="99">
        <f>'1.a.c'!V33</f>
        <v>-5.6385455311135251E-2</v>
      </c>
      <c r="E17" s="99">
        <f>'1.a.c'!W33</f>
        <v>0</v>
      </c>
      <c r="F17" s="4">
        <f>'1.a.c'!X33</f>
        <v>-3.2812882300263871E-3</v>
      </c>
      <c r="G17" s="99">
        <f>'1.a.c'!AH33</f>
        <v>-1.0797011207970113</v>
      </c>
      <c r="H17" s="99">
        <f>'1.a'!P22</f>
        <v>1.4E-3</v>
      </c>
      <c r="I17" s="99">
        <f>'1.a'!L22</f>
        <v>5.0000000000000001E-3</v>
      </c>
      <c r="J17" s="99">
        <f>'1.a'!M22</f>
        <v>-2.9399999999999999E-2</v>
      </c>
      <c r="K17" s="99">
        <f>'1.a'!N22</f>
        <v>3.2300000000000002E-2</v>
      </c>
      <c r="L17" s="99">
        <f>'1.a'!O22</f>
        <v>1.7600000000000001E-2</v>
      </c>
      <c r="M17" s="99">
        <f>'1.a'!P22</f>
        <v>1.4E-3</v>
      </c>
    </row>
    <row r="18" spans="1:13" x14ac:dyDescent="0.25">
      <c r="A18" s="78">
        <v>37500</v>
      </c>
      <c r="B18" s="99">
        <f>'1.a.c'!S34</f>
        <v>-6.8156242447848417E-2</v>
      </c>
      <c r="C18" s="99">
        <f>'1.a.c'!T34</f>
        <v>-1.3701880769828933E-2</v>
      </c>
      <c r="D18" s="99">
        <f>'1.a.c'!V34</f>
        <v>-1.4984172106992839E-2</v>
      </c>
      <c r="E18" s="99">
        <f>'1.a.c'!W34</f>
        <v>0</v>
      </c>
      <c r="F18" s="4">
        <f>'1.a.c'!X34</f>
        <v>-9.6842295324670188E-2</v>
      </c>
      <c r="G18" s="99">
        <f>'1.a.c'!AH34</f>
        <v>-16.953125</v>
      </c>
      <c r="H18" s="99">
        <f>'1.a'!P23</f>
        <v>1.4E-3</v>
      </c>
      <c r="I18" s="99">
        <f>'1.a'!L23</f>
        <v>-0.10349999999999999</v>
      </c>
      <c r="J18" s="99">
        <f>'1.a'!M23</f>
        <v>2.3900000000000001E-2</v>
      </c>
      <c r="K18" s="99">
        <f>'1.a'!N23</f>
        <v>1.49E-2</v>
      </c>
      <c r="L18" s="99">
        <f>'1.a'!O23</f>
        <v>9.0899999999999995E-2</v>
      </c>
      <c r="M18" s="99">
        <f>'1.a'!P23</f>
        <v>1.4E-3</v>
      </c>
    </row>
    <row r="19" spans="1:13" x14ac:dyDescent="0.25">
      <c r="A19" s="78">
        <v>37530</v>
      </c>
      <c r="B19" s="99">
        <f>'1.a.c'!S35</f>
        <v>4.9297324978567827E-2</v>
      </c>
      <c r="C19" s="99">
        <f>'1.a.c'!T35</f>
        <v>1.4502479824531869E-2</v>
      </c>
      <c r="D19" s="99">
        <f>'1.a.c'!V35</f>
        <v>3.2219020793981319E-2</v>
      </c>
      <c r="E19" s="99">
        <f>'1.a.c'!W35</f>
        <v>0</v>
      </c>
      <c r="F19" s="4">
        <f>'1.a.c'!X35</f>
        <v>9.6018825597081026E-2</v>
      </c>
      <c r="G19" s="99">
        <f>'1.a.c'!AH35</f>
        <v>-1.7815866797257591</v>
      </c>
      <c r="H19" s="99">
        <f>'1.a'!P24</f>
        <v>1.4E-3</v>
      </c>
      <c r="I19" s="99">
        <f>'1.a'!L24</f>
        <v>7.8399999999999997E-2</v>
      </c>
      <c r="J19" s="99">
        <f>'1.a'!M24</f>
        <v>-3.44E-2</v>
      </c>
      <c r="K19" s="99">
        <f>'1.a'!N24</f>
        <v>-4.07E-2</v>
      </c>
      <c r="L19" s="99">
        <f>'1.a'!O24</f>
        <v>-5.3099999999999987E-2</v>
      </c>
      <c r="M19" s="99">
        <f>'1.a'!P24</f>
        <v>1.4E-3</v>
      </c>
    </row>
    <row r="20" spans="1:13" x14ac:dyDescent="0.25">
      <c r="A20" s="78">
        <v>37561</v>
      </c>
      <c r="B20" s="99">
        <f>'1.a.c'!S36</f>
        <v>0</v>
      </c>
      <c r="C20" s="99">
        <f>'1.a.c'!T36</f>
        <v>1.2389325020889708E-2</v>
      </c>
      <c r="D20" s="99">
        <f>'1.a.c'!V36</f>
        <v>4.5400308446403173E-3</v>
      </c>
      <c r="E20" s="99">
        <f>'1.a.c'!W36</f>
        <v>0</v>
      </c>
      <c r="F20" s="4">
        <f>'1.a.c'!X36</f>
        <v>1.6929355865530026E-2</v>
      </c>
      <c r="G20" s="99">
        <f>'1.a.c'!AH36</f>
        <v>-0.23809523809523803</v>
      </c>
      <c r="H20" s="99">
        <f>'1.a'!P25</f>
        <v>1.1999999999999999E-3</v>
      </c>
      <c r="I20" s="99">
        <f>'1.a'!L25</f>
        <v>5.96E-2</v>
      </c>
      <c r="J20" s="99">
        <f>'1.a'!M25</f>
        <v>3.2300000000000002E-2</v>
      </c>
      <c r="K20" s="99">
        <f>'1.a'!N25</f>
        <v>-1.5100000000000001E-2</v>
      </c>
      <c r="L20" s="99">
        <f>'1.a'!O25</f>
        <v>-0.16189999999999999</v>
      </c>
      <c r="M20" s="99">
        <f>'1.a'!P25</f>
        <v>1.1999999999999999E-3</v>
      </c>
    </row>
    <row r="21" spans="1:13" x14ac:dyDescent="0.25">
      <c r="A21" s="78">
        <v>37591</v>
      </c>
      <c r="B21" s="99">
        <f>'1.a.c'!S37</f>
        <v>2.7251285706950449E-3</v>
      </c>
      <c r="C21" s="99">
        <f>'1.a.c'!T37</f>
        <v>-2.7554851172640078E-3</v>
      </c>
      <c r="D21" s="99">
        <f>'1.a.c'!V37</f>
        <v>-1.5912787317647282E-3</v>
      </c>
      <c r="E21" s="99">
        <f>'1.a.c'!W37</f>
        <v>0</v>
      </c>
      <c r="F21" s="4">
        <f>'1.a.c'!X37</f>
        <v>-1.6216352783336911E-3</v>
      </c>
      <c r="G21" s="99">
        <f>'1.a.c'!AH37</f>
        <v>-1.9292763157894737</v>
      </c>
      <c r="H21" s="99">
        <f>'1.a'!P26</f>
        <v>1.1000000000000001E-3</v>
      </c>
      <c r="I21" s="99">
        <f>'1.a'!L26</f>
        <v>-5.7599999999999998E-2</v>
      </c>
      <c r="J21" s="99">
        <f>'1.a'!M26</f>
        <v>-1E-4</v>
      </c>
      <c r="K21" s="99">
        <f>'1.a'!N26</f>
        <v>2.2800000000000001E-2</v>
      </c>
      <c r="L21" s="99">
        <f>'1.a'!O26</f>
        <v>9.64E-2</v>
      </c>
      <c r="M21" s="99">
        <f>'1.a'!P26</f>
        <v>1.1000000000000001E-3</v>
      </c>
    </row>
    <row r="22" spans="1:13" x14ac:dyDescent="0.25">
      <c r="A22" s="78">
        <v>37622</v>
      </c>
      <c r="B22" s="99">
        <f>'1.a.c'!S38</f>
        <v>6.42474053824518E-2</v>
      </c>
      <c r="C22" s="99">
        <f>'1.a.c'!T38</f>
        <v>-1.2144422563578595E-2</v>
      </c>
      <c r="D22" s="99">
        <f>'1.a.c'!V38</f>
        <v>9.203160643758368E-3</v>
      </c>
      <c r="E22" s="99">
        <f>'1.a.c'!W38</f>
        <v>0</v>
      </c>
      <c r="F22" s="4">
        <f>'1.a.c'!X38</f>
        <v>6.1306143462631572E-2</v>
      </c>
      <c r="G22" s="99">
        <f>'1.a.c'!AH38</f>
        <v>-0.56283185840707972</v>
      </c>
      <c r="H22" s="99">
        <f>'1.a'!P27</f>
        <v>1E-3</v>
      </c>
      <c r="I22" s="99">
        <f>'1.a'!L27</f>
        <v>-2.5700000000000001E-2</v>
      </c>
      <c r="J22" s="99">
        <f>'1.a'!M27</f>
        <v>1.2800000000000001E-2</v>
      </c>
      <c r="K22" s="99">
        <f>'1.a'!N27</f>
        <v>-8.6E-3</v>
      </c>
      <c r="L22" s="99">
        <f>'1.a'!O27</f>
        <v>1.6E-2</v>
      </c>
      <c r="M22" s="99">
        <f>'1.a'!P27</f>
        <v>1E-3</v>
      </c>
    </row>
    <row r="23" spans="1:13" x14ac:dyDescent="0.25">
      <c r="A23" s="78">
        <v>37653</v>
      </c>
      <c r="B23" s="99">
        <f>'1.a.c'!S39</f>
        <v>5.1238394288942141E-2</v>
      </c>
      <c r="C23" s="99">
        <f>'1.a.c'!T39</f>
        <v>4.0864826565550753E-4</v>
      </c>
      <c r="D23" s="99">
        <f>'1.a.c'!V39</f>
        <v>-2.6437610034701752E-2</v>
      </c>
      <c r="E23" s="99">
        <f>'1.a.c'!W39</f>
        <v>0</v>
      </c>
      <c r="F23" s="4">
        <f>'1.a.c'!X39</f>
        <v>2.5209432519895898E-2</v>
      </c>
      <c r="G23" s="99">
        <f>'1.a.c'!AH39</f>
        <v>-0.2753036437246964</v>
      </c>
      <c r="H23" s="99">
        <f>'1.a'!P28</f>
        <v>8.9999999999999998E-4</v>
      </c>
      <c r="I23" s="99">
        <f>'1.a'!L28</f>
        <v>-1.8800000000000001E-2</v>
      </c>
      <c r="J23" s="99">
        <f>'1.a'!M28</f>
        <v>-4.5999999999999999E-3</v>
      </c>
      <c r="K23" s="99">
        <f>'1.a'!N28</f>
        <v>-1.3299999999999999E-2</v>
      </c>
      <c r="L23" s="99">
        <f>'1.a'!O28</f>
        <v>1.2500000000000001E-2</v>
      </c>
      <c r="M23" s="99">
        <f>'1.a'!P28</f>
        <v>8.9999999999999998E-4</v>
      </c>
    </row>
    <row r="24" spans="1:13" x14ac:dyDescent="0.25">
      <c r="A24" s="78">
        <v>37681</v>
      </c>
      <c r="B24" s="99">
        <f>'1.a.c'!S40</f>
        <v>-1.2156754505457912E-2</v>
      </c>
      <c r="C24" s="99">
        <f>'1.a.c'!T40</f>
        <v>-3.7802821462705142E-3</v>
      </c>
      <c r="D24" s="99">
        <f>'1.a.c'!V40</f>
        <v>-2.95540378240613E-3</v>
      </c>
      <c r="E24" s="99">
        <f>'1.a.c'!W40</f>
        <v>0</v>
      </c>
      <c r="F24" s="4">
        <f>'1.a.c'!X40</f>
        <v>-1.8892440434134558E-2</v>
      </c>
      <c r="G24" s="99">
        <f>'1.a.c'!AH40</f>
        <v>-1.6648044692737431</v>
      </c>
      <c r="H24" s="99">
        <f>'1.a'!P29</f>
        <v>1E-3</v>
      </c>
      <c r="I24" s="99">
        <f>'1.a'!L29</f>
        <v>1.09E-2</v>
      </c>
      <c r="J24" s="99">
        <f>'1.a'!M29</f>
        <v>9.300000000000001E-3</v>
      </c>
      <c r="K24" s="99">
        <f>'1.a'!N29</f>
        <v>-2.1499999999999998E-2</v>
      </c>
      <c r="L24" s="99">
        <f>'1.a'!O29</f>
        <v>1.6E-2</v>
      </c>
      <c r="M24" s="99">
        <f>'1.a'!P29</f>
        <v>1E-3</v>
      </c>
    </row>
    <row r="25" spans="1:13" x14ac:dyDescent="0.25">
      <c r="A25" s="78">
        <v>37712</v>
      </c>
      <c r="B25" s="99">
        <f>'1.a.c'!S41</f>
        <v>6.5102027833721821E-2</v>
      </c>
      <c r="C25" s="99">
        <f>'1.a.c'!T41</f>
        <v>1.5660934697438504E-2</v>
      </c>
      <c r="D25" s="99">
        <f>'1.a.c'!V41</f>
        <v>2.1268144974441038E-2</v>
      </c>
      <c r="E25" s="99">
        <f>'1.a.c'!W41</f>
        <v>0</v>
      </c>
      <c r="F25" s="4">
        <f>'1.a.c'!X41</f>
        <v>0.10203110750560138</v>
      </c>
      <c r="G25" s="99">
        <f>'1.a.c'!AH41</f>
        <v>5.9915966386554622</v>
      </c>
      <c r="H25" s="99">
        <f>'1.a'!P30</f>
        <v>1E-3</v>
      </c>
      <c r="I25" s="99">
        <f>'1.a'!L30</f>
        <v>8.2200000000000009E-2</v>
      </c>
      <c r="J25" s="99">
        <f>'1.a'!M30</f>
        <v>6.4000000000000003E-3</v>
      </c>
      <c r="K25" s="99">
        <f>'1.a'!N30</f>
        <v>8.8999999999999999E-3</v>
      </c>
      <c r="L25" s="99">
        <f>'1.a'!O30</f>
        <v>-9.4899999999999998E-2</v>
      </c>
      <c r="M25" s="99">
        <f>'1.a'!P30</f>
        <v>1E-3</v>
      </c>
    </row>
    <row r="26" spans="1:13" x14ac:dyDescent="0.25">
      <c r="A26" s="78">
        <v>37742</v>
      </c>
      <c r="B26" s="99">
        <f>'1.a.c'!S42</f>
        <v>-3.373159414815928E-2</v>
      </c>
      <c r="C26" s="99">
        <f>'1.a.c'!T42</f>
        <v>4.2500657778184207E-3</v>
      </c>
      <c r="D26" s="99">
        <f>'1.a.c'!V42</f>
        <v>3.084033864751564E-2</v>
      </c>
      <c r="E26" s="99">
        <f>'1.a.c'!W42</f>
        <v>0</v>
      </c>
      <c r="F26" s="4">
        <f>'1.a.c'!X42</f>
        <v>1.3588102771747816E-3</v>
      </c>
      <c r="G26" s="99">
        <f>'1.a.c'!AH42</f>
        <v>-0.26201923076923095</v>
      </c>
      <c r="H26" s="99">
        <f>'1.a'!P31</f>
        <v>8.9999999999999998E-4</v>
      </c>
      <c r="I26" s="99">
        <f>'1.a'!L31</f>
        <v>6.0499999999999998E-2</v>
      </c>
      <c r="J26" s="99">
        <f>'1.a'!M31</f>
        <v>4.4900000000000002E-2</v>
      </c>
      <c r="K26" s="99">
        <f>'1.a'!N31</f>
        <v>1.1000000000000001E-3</v>
      </c>
      <c r="L26" s="99">
        <f>'1.a'!O31</f>
        <v>-0.1085</v>
      </c>
      <c r="M26" s="99">
        <f>'1.a'!P31</f>
        <v>8.9999999999999998E-4</v>
      </c>
    </row>
    <row r="27" spans="1:13" x14ac:dyDescent="0.25">
      <c r="A27" s="78">
        <v>37773</v>
      </c>
      <c r="B27" s="99">
        <f>'1.a.c'!S43</f>
        <v>3.0302256649038239E-3</v>
      </c>
      <c r="C27" s="99">
        <f>'1.a.c'!T43</f>
        <v>-2.1001883002419101E-3</v>
      </c>
      <c r="D27" s="99">
        <f>'1.a.c'!V43</f>
        <v>1.3703181582049851E-2</v>
      </c>
      <c r="E27" s="99">
        <f>'1.a.c'!W43</f>
        <v>0</v>
      </c>
      <c r="F27" s="4">
        <f>'1.a.c'!X43</f>
        <v>1.4633218946711764E-2</v>
      </c>
      <c r="G27" s="99">
        <f>'1.a.c'!AH43</f>
        <v>-0.7524429967426709</v>
      </c>
      <c r="H27" s="99">
        <f>'1.a'!P32</f>
        <v>1E-3</v>
      </c>
      <c r="I27" s="99">
        <f>'1.a'!L32</f>
        <v>1.4200000000000001E-2</v>
      </c>
      <c r="J27" s="99">
        <f>'1.a'!M32</f>
        <v>1.7500000000000002E-2</v>
      </c>
      <c r="K27" s="99">
        <f>'1.a'!N32</f>
        <v>3.8999999999999998E-3</v>
      </c>
      <c r="L27" s="99">
        <f>'1.a'!O32</f>
        <v>-1.09E-2</v>
      </c>
      <c r="M27" s="99">
        <f>'1.a'!P32</f>
        <v>1E-3</v>
      </c>
    </row>
    <row r="28" spans="1:13" x14ac:dyDescent="0.25">
      <c r="A28" s="78">
        <v>37803</v>
      </c>
      <c r="B28" s="99">
        <f>'1.a.c'!S44</f>
        <v>5.2695266238548828E-3</v>
      </c>
      <c r="C28" s="99">
        <f>'1.a.c'!T44</f>
        <v>6.8517413168665987E-3</v>
      </c>
      <c r="D28" s="99">
        <f>'1.a.c'!V44</f>
        <v>2.0822476233830253E-2</v>
      </c>
      <c r="E28" s="99">
        <f>'1.a.c'!W44</f>
        <v>0</v>
      </c>
      <c r="F28" s="4">
        <f>'1.a.c'!X44</f>
        <v>3.2943744174551731E-2</v>
      </c>
      <c r="G28" s="99">
        <f>'1.a.c'!AH44</f>
        <v>0.59210526315789447</v>
      </c>
      <c r="H28" s="99">
        <f>'1.a'!P33</f>
        <v>7.000000000000001E-4</v>
      </c>
      <c r="I28" s="99">
        <f>'1.a'!L33</f>
        <v>2.35E-2</v>
      </c>
      <c r="J28" s="99">
        <f>'1.a'!M33</f>
        <v>5.2300000000000013E-2</v>
      </c>
      <c r="K28" s="99">
        <f>'1.a'!N33</f>
        <v>-1.0800000000000001E-2</v>
      </c>
      <c r="L28" s="99">
        <f>'1.a'!O33</f>
        <v>-3.0999999999999999E-3</v>
      </c>
      <c r="M28" s="99">
        <f>'1.a'!P33</f>
        <v>7.000000000000001E-4</v>
      </c>
    </row>
    <row r="29" spans="1:13" x14ac:dyDescent="0.25">
      <c r="A29" s="78">
        <v>37834</v>
      </c>
      <c r="B29" s="99">
        <f>'1.a.c'!S45</f>
        <v>-1.2244272473912448E-2</v>
      </c>
      <c r="C29" s="99">
        <f>'1.a.c'!T45</f>
        <v>5.2555350278336152E-3</v>
      </c>
      <c r="D29" s="99">
        <f>'1.a.c'!V45</f>
        <v>2.2998807575215049E-2</v>
      </c>
      <c r="E29" s="99">
        <f>'1.a.c'!W45</f>
        <v>0</v>
      </c>
      <c r="F29" s="4">
        <f>'1.a.c'!X45</f>
        <v>1.6010070129136217E-2</v>
      </c>
      <c r="G29" s="99">
        <f>'1.a.c'!AH45</f>
        <v>-4.1322314049586639E-3</v>
      </c>
      <c r="H29" s="99">
        <f>'1.a'!P34</f>
        <v>7.000000000000001E-4</v>
      </c>
      <c r="I29" s="99">
        <f>'1.a'!L34</f>
        <v>2.3400000000000001E-2</v>
      </c>
      <c r="J29" s="99">
        <f>'1.a'!M34</f>
        <v>2.7E-2</v>
      </c>
      <c r="K29" s="99">
        <f>'1.a'!N34</f>
        <v>1.61E-2</v>
      </c>
      <c r="L29" s="99">
        <f>'1.a'!O34</f>
        <v>-5.5000000000000014E-3</v>
      </c>
      <c r="M29" s="99">
        <f>'1.a'!P34</f>
        <v>7.000000000000001E-4</v>
      </c>
    </row>
    <row r="30" spans="1:13" x14ac:dyDescent="0.25">
      <c r="A30" s="78">
        <v>37865</v>
      </c>
      <c r="B30" s="99">
        <f>'1.a.c'!S46</f>
        <v>1.7742265482525391E-2</v>
      </c>
      <c r="C30" s="99">
        <f>'1.a.c'!T46</f>
        <v>-6.8118290321111238E-3</v>
      </c>
      <c r="D30" s="99">
        <f>'1.a.c'!V46</f>
        <v>-1.2193374162270376E-2</v>
      </c>
      <c r="E30" s="99">
        <f>'1.a.c'!W46</f>
        <v>0</v>
      </c>
      <c r="F30" s="4">
        <f>'1.a.c'!X46</f>
        <v>-1.2629377118561092E-3</v>
      </c>
      <c r="G30" s="99">
        <f>'1.a.c'!AH46</f>
        <v>-1.4813278008298756</v>
      </c>
      <c r="H30" s="99">
        <f>'1.a'!P35</f>
        <v>8.0000000000000004E-4</v>
      </c>
      <c r="I30" s="99">
        <f>'1.a'!L35</f>
        <v>-1.24E-2</v>
      </c>
      <c r="J30" s="99">
        <f>'1.a'!M35</f>
        <v>7.1000000000000004E-3</v>
      </c>
      <c r="K30" s="99">
        <f>'1.a'!N35</f>
        <v>5.0000000000000001E-4</v>
      </c>
      <c r="L30" s="99">
        <f>'1.a'!O35</f>
        <v>-1.9E-3</v>
      </c>
      <c r="M30" s="99">
        <f>'1.a'!P35</f>
        <v>8.0000000000000004E-4</v>
      </c>
    </row>
    <row r="31" spans="1:13" x14ac:dyDescent="0.25">
      <c r="A31" s="78">
        <v>37895</v>
      </c>
      <c r="B31" s="99">
        <f>'1.a.c'!S47</f>
        <v>5.1114757840478968E-2</v>
      </c>
      <c r="C31" s="99">
        <f>'1.a.c'!T47</f>
        <v>1.0386067580625259E-2</v>
      </c>
      <c r="D31" s="99">
        <f>'1.a.c'!V47</f>
        <v>3.357107871160174E-2</v>
      </c>
      <c r="E31" s="99">
        <f>'1.a.c'!W47</f>
        <v>0</v>
      </c>
      <c r="F31" s="4">
        <f>'1.a.c'!X47</f>
        <v>9.507190413270597E-2</v>
      </c>
      <c r="G31" s="99">
        <f>'1.a.c'!AH47</f>
        <v>-6.3017241379310347</v>
      </c>
      <c r="H31" s="99">
        <f>'1.a'!P36</f>
        <v>7.000000000000001E-4</v>
      </c>
      <c r="I31" s="99">
        <f>'1.a'!L36</f>
        <v>6.08E-2</v>
      </c>
      <c r="J31" s="99">
        <f>'1.a'!M36</f>
        <v>2.64E-2</v>
      </c>
      <c r="K31" s="99">
        <f>'1.a'!N36</f>
        <v>1.9199999999999998E-2</v>
      </c>
      <c r="L31" s="99">
        <f>'1.a'!O36</f>
        <v>3.73E-2</v>
      </c>
      <c r="M31" s="99">
        <f>'1.a'!P36</f>
        <v>7.000000000000001E-4</v>
      </c>
    </row>
    <row r="32" spans="1:13" x14ac:dyDescent="0.25">
      <c r="A32" s="78">
        <v>37926</v>
      </c>
      <c r="B32" s="99">
        <f>'1.a.c'!S48</f>
        <v>-3.4739952938019326E-2</v>
      </c>
      <c r="C32" s="99">
        <f>'1.a.c'!T48</f>
        <v>9.9239178820734845E-3</v>
      </c>
      <c r="D32" s="99">
        <f>'1.a.c'!V48</f>
        <v>4.1784550668849257E-3</v>
      </c>
      <c r="E32" s="99">
        <f>'1.a.c'!W48</f>
        <v>0</v>
      </c>
      <c r="F32" s="4">
        <f>'1.a.c'!X48</f>
        <v>-2.0637579989060916E-2</v>
      </c>
      <c r="G32" s="99">
        <f>'1.a.c'!AH48</f>
        <v>-0.76910569105691051</v>
      </c>
      <c r="H32" s="99">
        <f>'1.a'!P37</f>
        <v>7.000000000000001E-4</v>
      </c>
      <c r="I32" s="99">
        <f>'1.a'!L37</f>
        <v>1.35E-2</v>
      </c>
      <c r="J32" s="99">
        <f>'1.a'!M37</f>
        <v>1.9900000000000001E-2</v>
      </c>
      <c r="K32" s="99">
        <f>'1.a'!N37</f>
        <v>1.7999999999999999E-2</v>
      </c>
      <c r="L32" s="99">
        <f>'1.a'!O37</f>
        <v>1.6299999999999999E-2</v>
      </c>
      <c r="M32" s="99">
        <f>'1.a'!P37</f>
        <v>7.000000000000001E-4</v>
      </c>
    </row>
    <row r="33" spans="1:13" x14ac:dyDescent="0.25">
      <c r="A33" s="78">
        <v>37956</v>
      </c>
      <c r="B33" s="99">
        <f>'1.a.c'!S49</f>
        <v>1.8595525159938845E-2</v>
      </c>
      <c r="C33" s="99">
        <f>'1.a.c'!T49</f>
        <v>9.7937346632723903E-3</v>
      </c>
      <c r="D33" s="99">
        <f>'1.a.c'!V49</f>
        <v>3.9964966198030985E-2</v>
      </c>
      <c r="E33" s="99">
        <f>'1.a.c'!W49</f>
        <v>0</v>
      </c>
      <c r="F33" s="4">
        <f>'1.a.c'!X49</f>
        <v>6.835422602124222E-2</v>
      </c>
      <c r="G33" s="99">
        <f>'1.a.c'!AH49</f>
        <v>2.0774647887323945</v>
      </c>
      <c r="H33" s="99">
        <f>'1.a'!P38</f>
        <v>8.0000000000000004E-4</v>
      </c>
      <c r="I33" s="99">
        <f>'1.a'!L38</f>
        <v>4.2900000000000001E-2</v>
      </c>
      <c r="J33" s="99">
        <f>'1.a'!M38</f>
        <v>-2.76E-2</v>
      </c>
      <c r="K33" s="99">
        <f>'1.a'!N38</f>
        <v>1.5800000000000002E-2</v>
      </c>
      <c r="L33" s="99">
        <f>'1.a'!O38</f>
        <v>-5.6900000000000013E-2</v>
      </c>
      <c r="M33" s="99">
        <f>'1.a'!P38</f>
        <v>8.0000000000000004E-4</v>
      </c>
    </row>
    <row r="34" spans="1:13" x14ac:dyDescent="0.25">
      <c r="A34" s="78">
        <v>37987</v>
      </c>
      <c r="B34" s="99">
        <f>'1.a.c'!S50</f>
        <v>1.9161124797267122E-2</v>
      </c>
      <c r="C34" s="99">
        <f>'1.a.c'!T50</f>
        <v>-1.8919119071009677E-3</v>
      </c>
      <c r="D34" s="99">
        <f>'1.a.c'!V50</f>
        <v>3.057281183760334E-3</v>
      </c>
      <c r="E34" s="99">
        <f>'1.a.c'!W50</f>
        <v>0</v>
      </c>
      <c r="F34" s="4">
        <f>'1.a.c'!X50</f>
        <v>2.032649407392649E-2</v>
      </c>
      <c r="G34" s="99">
        <f>'1.a.c'!AH50</f>
        <v>-0.49199084668192228</v>
      </c>
      <c r="H34" s="99">
        <f>'1.a'!P39</f>
        <v>7.000000000000001E-4</v>
      </c>
      <c r="I34" s="99">
        <f>'1.a'!L39</f>
        <v>2.1499999999999998E-2</v>
      </c>
      <c r="J34" s="99">
        <f>'1.a'!M39</f>
        <v>2.53E-2</v>
      </c>
      <c r="K34" s="99">
        <f>'1.a'!N39</f>
        <v>2.4500000000000001E-2</v>
      </c>
      <c r="L34" s="99">
        <f>'1.a'!O39</f>
        <v>2.5899999999999999E-2</v>
      </c>
      <c r="M34" s="99">
        <f>'1.a'!P39</f>
        <v>7.000000000000001E-4</v>
      </c>
    </row>
    <row r="35" spans="1:13" x14ac:dyDescent="0.25">
      <c r="A35" s="78">
        <v>38018</v>
      </c>
      <c r="B35" s="99">
        <f>'1.a.c'!S51</f>
        <v>-5.9491927036784104E-2</v>
      </c>
      <c r="C35" s="99">
        <f>'1.a.c'!T51</f>
        <v>-3.0976435257373024E-3</v>
      </c>
      <c r="D35" s="99">
        <f>'1.a.c'!V51</f>
        <v>-1.3347037887380394E-2</v>
      </c>
      <c r="E35" s="99">
        <f>'1.a.c'!W51</f>
        <v>0</v>
      </c>
      <c r="F35" s="4">
        <f>'1.a.c'!X51</f>
        <v>-7.5936608449901799E-2</v>
      </c>
      <c r="G35" s="99">
        <f>'1.a.c'!AH51</f>
        <v>-0.34234234234234229</v>
      </c>
      <c r="H35" s="99">
        <f>'1.a'!P40</f>
        <v>5.9999999999999995E-4</v>
      </c>
      <c r="I35" s="99">
        <f>'1.a'!L40</f>
        <v>1.4E-2</v>
      </c>
      <c r="J35" s="99">
        <f>'1.a'!M40</f>
        <v>-1.5599999999999999E-2</v>
      </c>
      <c r="K35" s="99">
        <f>'1.a'!N40</f>
        <v>8.6E-3</v>
      </c>
      <c r="L35" s="99">
        <f>'1.a'!O40</f>
        <v>-1.0699999999999999E-2</v>
      </c>
      <c r="M35" s="99">
        <f>'1.a'!P40</f>
        <v>5.9999999999999995E-4</v>
      </c>
    </row>
    <row r="36" spans="1:13" x14ac:dyDescent="0.25">
      <c r="A36" s="78">
        <v>38047</v>
      </c>
      <c r="B36" s="99">
        <f>'1.a.c'!S52</f>
        <v>-1.8460674060151307E-2</v>
      </c>
      <c r="C36" s="99">
        <f>'1.a.c'!T52</f>
        <v>-5.1579617163179459E-3</v>
      </c>
      <c r="D36" s="99">
        <f>'1.a.c'!V52</f>
        <v>-2.3129715146739498E-2</v>
      </c>
      <c r="E36" s="99">
        <f>'1.a.c'!W52</f>
        <v>0</v>
      </c>
      <c r="F36" s="4">
        <f>'1.a.c'!X52</f>
        <v>-4.6748350923208754E-2</v>
      </c>
      <c r="G36" s="99">
        <f>'1.a.c'!AH52</f>
        <v>-1.8424657534246576</v>
      </c>
      <c r="H36" s="99">
        <f>'1.a'!P41</f>
        <v>8.9999999999999998E-4</v>
      </c>
      <c r="I36" s="99">
        <f>'1.a'!L41</f>
        <v>-1.32E-2</v>
      </c>
      <c r="J36" s="99">
        <f>'1.a'!M41</f>
        <v>1.7500000000000002E-2</v>
      </c>
      <c r="K36" s="99">
        <f>'1.a'!N41</f>
        <v>2.3999999999999998E-3</v>
      </c>
      <c r="L36" s="99">
        <f>'1.a'!O41</f>
        <v>2.2000000000000001E-3</v>
      </c>
      <c r="M36" s="99">
        <f>'1.a'!P41</f>
        <v>8.9999999999999998E-4</v>
      </c>
    </row>
    <row r="37" spans="1:13" x14ac:dyDescent="0.25">
      <c r="A37" s="78">
        <v>38078</v>
      </c>
      <c r="B37" s="99">
        <f>'1.a.c'!S53</f>
        <v>2.2783944076223493E-2</v>
      </c>
      <c r="C37" s="99">
        <f>'1.a.c'!T53</f>
        <v>7.4762866066537675E-4</v>
      </c>
      <c r="D37" s="99">
        <f>'1.a.c'!V53</f>
        <v>-1.7739656704527626E-4</v>
      </c>
      <c r="E37" s="99">
        <f>'1.a.c'!W53</f>
        <v>0</v>
      </c>
      <c r="F37" s="4">
        <f>'1.a.c'!X53</f>
        <v>2.3354176169843595E-2</v>
      </c>
      <c r="G37" s="99">
        <f>'1.a.c'!AH53</f>
        <v>0.4227642276422765</v>
      </c>
      <c r="H37" s="99">
        <f>'1.a'!P42</f>
        <v>8.0000000000000004E-4</v>
      </c>
      <c r="I37" s="99">
        <f>'1.a'!L42</f>
        <v>-1.83E-2</v>
      </c>
      <c r="J37" s="99">
        <f>'1.a'!M42</f>
        <v>-1.7299999999999999E-2</v>
      </c>
      <c r="K37" s="99">
        <f>'1.a'!N42</f>
        <v>-3.0700000000000002E-2</v>
      </c>
      <c r="L37" s="99">
        <f>'1.a'!O42</f>
        <v>-5.3699999999999998E-2</v>
      </c>
      <c r="M37" s="99">
        <f>'1.a'!P42</f>
        <v>8.0000000000000004E-4</v>
      </c>
    </row>
    <row r="38" spans="1:13" x14ac:dyDescent="0.25">
      <c r="A38" s="78">
        <v>38108</v>
      </c>
      <c r="B38" s="99">
        <f>'1.a.c'!S54</f>
        <v>-1.9242733396565355E-2</v>
      </c>
      <c r="C38" s="99">
        <f>'1.a.c'!T54</f>
        <v>-1.2662170926196247E-3</v>
      </c>
      <c r="D38" s="99">
        <f>'1.a.c'!V54</f>
        <v>-7.1488164904082345E-3</v>
      </c>
      <c r="E38" s="99">
        <f>'1.a.c'!W54</f>
        <v>0</v>
      </c>
      <c r="F38" s="4">
        <f>'1.a.c'!X54</f>
        <v>-2.7657766979593212E-2</v>
      </c>
      <c r="G38" s="99">
        <f>'1.a.c'!AH54</f>
        <v>-1.7028571428571428</v>
      </c>
      <c r="H38" s="99">
        <f>'1.a'!P43</f>
        <v>5.9999999999999995E-4</v>
      </c>
      <c r="I38" s="99">
        <f>'1.a'!L43</f>
        <v>1.17E-2</v>
      </c>
      <c r="J38" s="99">
        <f>'1.a'!M43</f>
        <v>-2.3999999999999998E-3</v>
      </c>
      <c r="K38" s="99">
        <f>'1.a'!N43</f>
        <v>-2.8999999999999998E-3</v>
      </c>
      <c r="L38" s="99">
        <f>'1.a'!O43</f>
        <v>1.5900000000000001E-2</v>
      </c>
      <c r="M38" s="99">
        <f>'1.a'!P43</f>
        <v>5.9999999999999995E-4</v>
      </c>
    </row>
    <row r="39" spans="1:13" x14ac:dyDescent="0.25">
      <c r="A39" s="78">
        <v>38139</v>
      </c>
      <c r="B39" s="99">
        <f>'1.a.c'!S55</f>
        <v>-1.3901738564890966E-2</v>
      </c>
      <c r="C39" s="99">
        <f>'1.a.c'!T55</f>
        <v>1.074665606940804E-2</v>
      </c>
      <c r="D39" s="99">
        <f>'1.a.c'!V55</f>
        <v>3.2353700634357795E-2</v>
      </c>
      <c r="E39" s="99">
        <f>'1.a.c'!W55</f>
        <v>0</v>
      </c>
      <c r="F39" s="4">
        <f>'1.a.c'!X55</f>
        <v>2.9198618138874869E-2</v>
      </c>
      <c r="G39" s="99">
        <f>'1.a.c'!AH55</f>
        <v>0.57723577235772328</v>
      </c>
      <c r="H39" s="99">
        <f>'1.a'!P44</f>
        <v>8.0000000000000004E-4</v>
      </c>
      <c r="I39" s="99">
        <f>'1.a'!L44</f>
        <v>1.8599999999999998E-2</v>
      </c>
      <c r="J39" s="99">
        <f>'1.a'!M44</f>
        <v>2.2800000000000001E-2</v>
      </c>
      <c r="K39" s="99">
        <f>'1.a'!N44</f>
        <v>1.23E-2</v>
      </c>
      <c r="L39" s="99">
        <f>'1.a'!O44</f>
        <v>2.0899999999999998E-2</v>
      </c>
      <c r="M39" s="99">
        <f>'1.a'!P44</f>
        <v>8.0000000000000004E-4</v>
      </c>
    </row>
    <row r="40" spans="1:13" x14ac:dyDescent="0.25">
      <c r="A40" s="78">
        <v>38169</v>
      </c>
      <c r="B40" s="99">
        <f>'1.a.c'!S56</f>
        <v>-1.1123515534903802E-2</v>
      </c>
      <c r="C40" s="99">
        <f>'1.a.c'!T56</f>
        <v>-6.9831495292379401E-3</v>
      </c>
      <c r="D40" s="99">
        <f>'1.a.c'!V56</f>
        <v>8.7828135040010861E-3</v>
      </c>
      <c r="E40" s="99">
        <f>'1.a.c'!W56</f>
        <v>0</v>
      </c>
      <c r="F40" s="4">
        <f>'1.a.c'!X56</f>
        <v>-9.3238515601406554E-3</v>
      </c>
      <c r="G40" s="99">
        <f>'1.a.c'!AH56</f>
        <v>-3.0412371134020622</v>
      </c>
      <c r="H40" s="99">
        <f>'1.a'!P45</f>
        <v>1E-3</v>
      </c>
      <c r="I40" s="99">
        <f>'1.a'!L45</f>
        <v>-4.0599999999999997E-2</v>
      </c>
      <c r="J40" s="99">
        <f>'1.a'!M45</f>
        <v>-3.85E-2</v>
      </c>
      <c r="K40" s="99">
        <f>'1.a'!N45</f>
        <v>3.2800000000000003E-2</v>
      </c>
      <c r="L40" s="99">
        <f>'1.a'!O45</f>
        <v>-2.2800000000000001E-2</v>
      </c>
      <c r="M40" s="99">
        <f>'1.a'!P45</f>
        <v>1E-3</v>
      </c>
    </row>
    <row r="41" spans="1:13" x14ac:dyDescent="0.25">
      <c r="A41" s="78">
        <v>38200</v>
      </c>
      <c r="B41" s="99">
        <f>'1.a.c'!S57</f>
        <v>1.2351202989979514E-2</v>
      </c>
      <c r="C41" s="99">
        <f>'1.a.c'!T57</f>
        <v>3.8336122871366813E-3</v>
      </c>
      <c r="D41" s="99">
        <f>'1.a.c'!V57</f>
        <v>1.7994120556543741E-3</v>
      </c>
      <c r="E41" s="99">
        <f>'1.a.c'!W57</f>
        <v>0</v>
      </c>
      <c r="F41" s="4">
        <f>'1.a.c'!X57</f>
        <v>1.798422733277057E-2</v>
      </c>
      <c r="G41" s="99">
        <f>'1.a.c'!AH57</f>
        <v>-1.047979797979798</v>
      </c>
      <c r="H41" s="99">
        <f>'1.a'!P46</f>
        <v>1.1000000000000001E-3</v>
      </c>
      <c r="I41" s="99">
        <f>'1.a'!L46</f>
        <v>8.0000000000000004E-4</v>
      </c>
      <c r="J41" s="99">
        <f>'1.a'!M46</f>
        <v>-1.5599999999999999E-2</v>
      </c>
      <c r="K41" s="99">
        <f>'1.a'!N46</f>
        <v>9.5999999999999992E-3</v>
      </c>
      <c r="L41" s="99">
        <f>'1.a'!O46</f>
        <v>-1.5800000000000002E-2</v>
      </c>
      <c r="M41" s="99">
        <f>'1.a'!P46</f>
        <v>1.1000000000000001E-3</v>
      </c>
    </row>
    <row r="42" spans="1:13" x14ac:dyDescent="0.25">
      <c r="A42" s="78">
        <v>38231</v>
      </c>
      <c r="B42" s="99">
        <f>'1.a.c'!S58</f>
        <v>1.1030131869462707E-3</v>
      </c>
      <c r="C42" s="99">
        <f>'1.a.c'!T58</f>
        <v>1.1380573699162808E-4</v>
      </c>
      <c r="D42" s="99">
        <f>'1.a.c'!V58</f>
        <v>-7.5043727205067708E-4</v>
      </c>
      <c r="E42" s="99">
        <f>'1.a.c'!W58</f>
        <v>0</v>
      </c>
      <c r="F42" s="4">
        <f>'1.a.c'!X58</f>
        <v>4.663816518872217E-4</v>
      </c>
      <c r="G42" s="99">
        <f>'1.a.c'!AH58</f>
        <v>8</v>
      </c>
      <c r="H42" s="99">
        <f>'1.a'!P47</f>
        <v>1.1000000000000001E-3</v>
      </c>
      <c r="I42" s="99">
        <f>'1.a'!L47</f>
        <v>1.6E-2</v>
      </c>
      <c r="J42" s="99">
        <f>'1.a'!M47</f>
        <v>3.0099999999999998E-2</v>
      </c>
      <c r="K42" s="99">
        <f>'1.a'!N47</f>
        <v>-7.000000000000001E-4</v>
      </c>
      <c r="L42" s="99">
        <f>'1.a'!O47</f>
        <v>5.2499999999999998E-2</v>
      </c>
      <c r="M42" s="99">
        <f>'1.a'!P47</f>
        <v>1.1000000000000001E-3</v>
      </c>
    </row>
    <row r="43" spans="1:13" x14ac:dyDescent="0.25">
      <c r="A43" s="78">
        <v>38261</v>
      </c>
      <c r="B43" s="99">
        <f>'1.a.c'!S59</f>
        <v>1.9845010956643032E-2</v>
      </c>
      <c r="C43" s="99">
        <f>'1.a.c'!T59</f>
        <v>5.2799044210484125E-3</v>
      </c>
      <c r="D43" s="99">
        <f>'1.a.c'!V59</f>
        <v>-2.422365286103081E-3</v>
      </c>
      <c r="E43" s="99">
        <f>'1.a.c'!W59</f>
        <v>0</v>
      </c>
      <c r="F43" s="4">
        <f>'1.a.c'!X59</f>
        <v>2.2702550091588364E-2</v>
      </c>
      <c r="G43" s="99">
        <f>'1.a.c'!AH59</f>
        <v>-9.9415204678362623E-2</v>
      </c>
      <c r="H43" s="99">
        <f>'1.a'!P48</f>
        <v>1.1000000000000001E-3</v>
      </c>
      <c r="I43" s="99">
        <f>'1.a'!L48</f>
        <v>1.43E-2</v>
      </c>
      <c r="J43" s="99">
        <f>'1.a'!M48</f>
        <v>1.2999999999999999E-3</v>
      </c>
      <c r="K43" s="99">
        <f>'1.a'!N48</f>
        <v>-2.8999999999999998E-3</v>
      </c>
      <c r="L43" s="99">
        <f>'1.a'!O48</f>
        <v>-1.52E-2</v>
      </c>
      <c r="M43" s="99">
        <f>'1.a'!P48</f>
        <v>1.1000000000000001E-3</v>
      </c>
    </row>
    <row r="44" spans="1:13" x14ac:dyDescent="0.25">
      <c r="A44" s="78">
        <v>38292</v>
      </c>
      <c r="B44" s="99">
        <f>'1.a.c'!S60</f>
        <v>8.3161207661092869E-3</v>
      </c>
      <c r="C44" s="99">
        <f>'1.a.c'!T60</f>
        <v>6.6206725795269431E-3</v>
      </c>
      <c r="D44" s="99">
        <f>'1.a.c'!V60</f>
        <v>2.0133258052060923E-2</v>
      </c>
      <c r="E44" s="99">
        <f>'1.a.c'!W60</f>
        <v>0</v>
      </c>
      <c r="F44" s="4">
        <f>'1.a.c'!X60</f>
        <v>3.5070051397697151E-2</v>
      </c>
      <c r="G44" s="99">
        <f>'1.a.c'!AH60</f>
        <v>2.0454545454545454</v>
      </c>
      <c r="H44" s="99">
        <f>'1.a'!P49</f>
        <v>1.5E-3</v>
      </c>
      <c r="I44" s="99">
        <f>'1.a'!L49</f>
        <v>4.5400000000000003E-2</v>
      </c>
      <c r="J44" s="99">
        <f>'1.a'!M49</f>
        <v>3.7199999999999997E-2</v>
      </c>
      <c r="K44" s="99">
        <f>'1.a'!N49</f>
        <v>1.43E-2</v>
      </c>
      <c r="L44" s="99">
        <f>'1.a'!O49</f>
        <v>3.2300000000000002E-2</v>
      </c>
      <c r="M44" s="99">
        <f>'1.a'!P49</f>
        <v>1.5E-3</v>
      </c>
    </row>
    <row r="45" spans="1:13" x14ac:dyDescent="0.25">
      <c r="A45" s="78">
        <v>38322</v>
      </c>
      <c r="B45" s="99">
        <f>'1.a.c'!S61</f>
        <v>4.8206187686735916E-2</v>
      </c>
      <c r="C45" s="99">
        <f>'1.a.c'!T61</f>
        <v>8.5693075943384552E-3</v>
      </c>
      <c r="D45" s="99">
        <f>'1.a.c'!V61</f>
        <v>2.510177356583506E-2</v>
      </c>
      <c r="E45" s="99">
        <f>'1.a.c'!W61</f>
        <v>0</v>
      </c>
      <c r="F45" s="4">
        <f>'1.a.c'!X61</f>
        <v>8.1877268846909435E-2</v>
      </c>
      <c r="G45" s="99">
        <f>'1.a.c'!AH61</f>
        <v>-0.23454157782516005</v>
      </c>
      <c r="H45" s="99">
        <f>'1.a'!P50</f>
        <v>1.6000000000000001E-3</v>
      </c>
      <c r="I45" s="99">
        <f>'1.a'!L50</f>
        <v>3.4299999999999997E-2</v>
      </c>
      <c r="J45" s="99">
        <f>'1.a'!M50</f>
        <v>-7.000000000000001E-4</v>
      </c>
      <c r="K45" s="99">
        <f>'1.a'!N50</f>
        <v>-1.8E-3</v>
      </c>
      <c r="L45" s="99">
        <f>'1.a'!O50</f>
        <v>-2.8299999999999999E-2</v>
      </c>
      <c r="M45" s="99">
        <f>'1.a'!P50</f>
        <v>1.6000000000000001E-3</v>
      </c>
    </row>
    <row r="46" spans="1:13" x14ac:dyDescent="0.25">
      <c r="A46" s="78">
        <v>38353</v>
      </c>
      <c r="B46" s="99">
        <f>'1.a.c'!S62</f>
        <v>-1.4990227568428358E-2</v>
      </c>
      <c r="C46" s="99">
        <f>'1.a.c'!T62</f>
        <v>-6.1419935064813743E-3</v>
      </c>
      <c r="D46" s="99">
        <f>'1.a.c'!V62</f>
        <v>-1.012131482294744E-2</v>
      </c>
      <c r="E46" s="99">
        <f>'1.a.c'!W62</f>
        <v>0</v>
      </c>
      <c r="F46" s="4">
        <f>'1.a.c'!X62</f>
        <v>-3.125353589785717E-2</v>
      </c>
      <c r="G46" s="99">
        <f>'1.a.c'!AH62</f>
        <v>-1.7242339832869082</v>
      </c>
      <c r="H46" s="99">
        <f>'1.a'!P51</f>
        <v>1.6000000000000001E-3</v>
      </c>
      <c r="I46" s="99">
        <f>'1.a'!L51</f>
        <v>-2.76E-2</v>
      </c>
      <c r="J46" s="99">
        <f>'1.a'!M51</f>
        <v>-1.72E-2</v>
      </c>
      <c r="K46" s="99">
        <f>'1.a'!N51</f>
        <v>2.01E-2</v>
      </c>
      <c r="L46" s="99">
        <f>'1.a'!O51</f>
        <v>3.1899999999999998E-2</v>
      </c>
      <c r="M46" s="99">
        <f>'1.a'!P51</f>
        <v>1.6000000000000001E-3</v>
      </c>
    </row>
    <row r="47" spans="1:13" x14ac:dyDescent="0.25">
      <c r="A47" s="78">
        <v>38384</v>
      </c>
      <c r="B47" s="99">
        <f>'1.a.c'!S63</f>
        <v>3.8331043975957566E-3</v>
      </c>
      <c r="C47" s="99">
        <f>'1.a.c'!T63</f>
        <v>-2.0394712321817874E-3</v>
      </c>
      <c r="D47" s="99">
        <f>'1.a.c'!V63</f>
        <v>-3.130376890770344E-3</v>
      </c>
      <c r="E47" s="99">
        <f>'1.a.c'!W63</f>
        <v>0</v>
      </c>
      <c r="F47" s="4">
        <f>'1.a.c'!X63</f>
        <v>-1.3367437253563748E-3</v>
      </c>
      <c r="G47" s="99">
        <f>'1.a.c'!AH63</f>
        <v>-1.7884615384615385</v>
      </c>
      <c r="H47" s="99">
        <f>'1.a'!P52</f>
        <v>1.6000000000000001E-3</v>
      </c>
      <c r="I47" s="99">
        <f>'1.a'!L52</f>
        <v>1.89E-2</v>
      </c>
      <c r="J47" s="99">
        <f>'1.a'!M52</f>
        <v>-5.5000000000000014E-3</v>
      </c>
      <c r="K47" s="99">
        <f>'1.a'!N52</f>
        <v>1.6299999999999999E-2</v>
      </c>
      <c r="L47" s="99">
        <f>'1.a'!O52</f>
        <v>3.1800000000000002E-2</v>
      </c>
      <c r="M47" s="99">
        <f>'1.a'!P52</f>
        <v>1.6000000000000001E-3</v>
      </c>
    </row>
    <row r="48" spans="1:13" x14ac:dyDescent="0.25">
      <c r="A48" s="78">
        <v>38412</v>
      </c>
      <c r="B48" s="99">
        <f>'1.a.c'!S64</f>
        <v>1.8763939257346453E-2</v>
      </c>
      <c r="C48" s="99">
        <f>'1.a.c'!T64</f>
        <v>-2.2095763045839423E-3</v>
      </c>
      <c r="D48" s="99">
        <f>'1.a.c'!V64</f>
        <v>8.6871910839832443E-3</v>
      </c>
      <c r="E48" s="99">
        <f>'1.a.c'!W64</f>
        <v>0</v>
      </c>
      <c r="F48" s="4">
        <f>'1.a.c'!X64</f>
        <v>2.5241554036745755E-2</v>
      </c>
      <c r="G48" s="99">
        <f>'1.a.c'!AH64</f>
        <v>-1.8585365853658535</v>
      </c>
      <c r="H48" s="99">
        <f>'1.a'!P53</f>
        <v>2.0999999999999999E-3</v>
      </c>
      <c r="I48" s="99">
        <f>'1.a'!L53</f>
        <v>-1.9699999999999999E-2</v>
      </c>
      <c r="J48" s="99">
        <f>'1.a'!M53</f>
        <v>-1.35E-2</v>
      </c>
      <c r="K48" s="99">
        <f>'1.a'!N53</f>
        <v>2.1399999999999999E-2</v>
      </c>
      <c r="L48" s="99">
        <f>'1.a'!O53</f>
        <v>5.5000000000000014E-3</v>
      </c>
      <c r="M48" s="99">
        <f>'1.a'!P53</f>
        <v>2.0999999999999999E-3</v>
      </c>
    </row>
    <row r="49" spans="1:13" x14ac:dyDescent="0.25">
      <c r="A49" s="78">
        <v>38443</v>
      </c>
      <c r="B49" s="99">
        <f>'1.a.c'!S65</f>
        <v>-2.3293568030346892E-2</v>
      </c>
      <c r="C49" s="99">
        <f>'1.a.c'!T65</f>
        <v>-4.9229062758588751E-3</v>
      </c>
      <c r="D49" s="99">
        <f>'1.a.c'!V65</f>
        <v>2.3044310559246995E-4</v>
      </c>
      <c r="E49" s="99">
        <f>'1.a.c'!W65</f>
        <v>0</v>
      </c>
      <c r="F49" s="4">
        <f>'1.a.c'!X65</f>
        <v>-2.7986031200613298E-2</v>
      </c>
      <c r="G49" s="99">
        <f>'1.a.c'!AH65</f>
        <v>0.36363636363636376</v>
      </c>
      <c r="H49" s="99">
        <f>'1.a'!P54</f>
        <v>2.0999999999999999E-3</v>
      </c>
      <c r="I49" s="99">
        <f>'1.a'!L54</f>
        <v>-2.6100000000000002E-2</v>
      </c>
      <c r="J49" s="99">
        <f>'1.a'!M54</f>
        <v>-3.9699999999999999E-2</v>
      </c>
      <c r="K49" s="99">
        <f>'1.a'!N54</f>
        <v>5.0000000000000001E-4</v>
      </c>
      <c r="L49" s="99">
        <f>'1.a'!O54</f>
        <v>-8.5000000000000006E-3</v>
      </c>
      <c r="M49" s="99">
        <f>'1.a'!P54</f>
        <v>2.0999999999999999E-3</v>
      </c>
    </row>
    <row r="50" spans="1:13" x14ac:dyDescent="0.25">
      <c r="A50" s="78">
        <v>38473</v>
      </c>
      <c r="B50" s="99">
        <f>'1.a.c'!S66</f>
        <v>1.4265203395443754E-3</v>
      </c>
      <c r="C50" s="99">
        <f>'1.a.c'!T66</f>
        <v>8.5158809670477006E-3</v>
      </c>
      <c r="D50" s="99">
        <f>'1.a.c'!V66</f>
        <v>1.9664866739647228E-2</v>
      </c>
      <c r="E50" s="99">
        <f>'1.a.c'!W66</f>
        <v>0</v>
      </c>
      <c r="F50" s="4">
        <f>'1.a.c'!X66</f>
        <v>2.9607268046239303E-2</v>
      </c>
      <c r="G50" s="99">
        <f>'1.a.c'!AH66</f>
        <v>-2.6208333333333331</v>
      </c>
      <c r="H50" s="99">
        <f>'1.a'!P55</f>
        <v>2.3999999999999998E-3</v>
      </c>
      <c r="I50" s="99">
        <f>'1.a'!L55</f>
        <v>3.6499999999999998E-2</v>
      </c>
      <c r="J50" s="99">
        <f>'1.a'!M55</f>
        <v>2.8000000000000001E-2</v>
      </c>
      <c r="K50" s="99">
        <f>'1.a'!N55</f>
        <v>-6.6E-3</v>
      </c>
      <c r="L50" s="99">
        <f>'1.a'!O55</f>
        <v>4.3E-3</v>
      </c>
      <c r="M50" s="99">
        <f>'1.a'!P55</f>
        <v>2.3999999999999998E-3</v>
      </c>
    </row>
    <row r="51" spans="1:13" x14ac:dyDescent="0.25">
      <c r="A51" s="78">
        <v>38504</v>
      </c>
      <c r="B51" s="99">
        <f>'1.a.c'!S67</f>
        <v>-2.1197073414386716E-2</v>
      </c>
      <c r="C51" s="99">
        <f>'1.a.c'!T67</f>
        <v>-7.5023956565741035E-3</v>
      </c>
      <c r="D51" s="99">
        <f>'1.a.c'!V67</f>
        <v>-1.3678037390364581E-2</v>
      </c>
      <c r="E51" s="99">
        <f>'1.a.c'!W67</f>
        <v>0</v>
      </c>
      <c r="F51" s="4">
        <f>'1.a.c'!X67</f>
        <v>-4.2377506461325404E-2</v>
      </c>
      <c r="G51" s="99">
        <f>'1.a.c'!AH67</f>
        <v>-0.79434447300771205</v>
      </c>
      <c r="H51" s="99">
        <f>'1.a'!P56</f>
        <v>2.3E-3</v>
      </c>
      <c r="I51" s="99">
        <f>'1.a'!L56</f>
        <v>5.6999999999999993E-3</v>
      </c>
      <c r="J51" s="99">
        <f>'1.a'!M56</f>
        <v>2.5499999999999998E-2</v>
      </c>
      <c r="K51" s="99">
        <f>'1.a'!N56</f>
        <v>2.8199999999999999E-2</v>
      </c>
      <c r="L51" s="99">
        <f>'1.a'!O56</f>
        <v>2.06E-2</v>
      </c>
      <c r="M51" s="99">
        <f>'1.a'!P56</f>
        <v>2.3E-3</v>
      </c>
    </row>
    <row r="52" spans="1:13" x14ac:dyDescent="0.25">
      <c r="A52" s="78">
        <v>38534</v>
      </c>
      <c r="B52" s="99">
        <f>'1.a.c'!S68</f>
        <v>8.6824648405768351E-4</v>
      </c>
      <c r="C52" s="99">
        <f>'1.a.c'!T68</f>
        <v>7.2502129821464317E-3</v>
      </c>
      <c r="D52" s="99">
        <f>'1.a.c'!V68</f>
        <v>-5.2282656041074994E-3</v>
      </c>
      <c r="E52" s="99">
        <f>'1.a.c'!W68</f>
        <v>0</v>
      </c>
      <c r="F52" s="4">
        <f>'1.a.c'!X68</f>
        <v>2.8901938620966156E-3</v>
      </c>
      <c r="G52" s="99">
        <f>'1.a.c'!AH68</f>
        <v>4.1999999999999993</v>
      </c>
      <c r="H52" s="99">
        <f>'1.a'!P57</f>
        <v>2.3999999999999998E-3</v>
      </c>
      <c r="I52" s="99">
        <f>'1.a'!L57</f>
        <v>3.9199999999999999E-2</v>
      </c>
      <c r="J52" s="99">
        <f>'1.a'!M57</f>
        <v>2.87E-2</v>
      </c>
      <c r="K52" s="99">
        <f>'1.a'!N57</f>
        <v>-8.3000000000000001E-3</v>
      </c>
      <c r="L52" s="99">
        <f>'1.a'!O57</f>
        <v>-2.9999999999999997E-4</v>
      </c>
      <c r="M52" s="99">
        <f>'1.a'!P57</f>
        <v>2.3999999999999998E-3</v>
      </c>
    </row>
    <row r="53" spans="1:13" x14ac:dyDescent="0.25">
      <c r="A53" s="78">
        <v>38565</v>
      </c>
      <c r="B53" s="99">
        <f>'1.a.c'!S69</f>
        <v>1.4410525554264166E-4</v>
      </c>
      <c r="C53" s="99">
        <f>'1.a.c'!T69</f>
        <v>3.375308621815341E-3</v>
      </c>
      <c r="D53" s="99">
        <f>'1.a.c'!V69</f>
        <v>-5.6144750297467171E-3</v>
      </c>
      <c r="E53" s="99">
        <f>'1.a.c'!W69</f>
        <v>0</v>
      </c>
      <c r="F53" s="4">
        <f>'1.a.c'!X69</f>
        <v>-2.0950611523887345E-3</v>
      </c>
      <c r="G53" s="99">
        <f>'1.a.c'!AH69</f>
        <v>-1.2211538461538463</v>
      </c>
      <c r="H53" s="99">
        <f>'1.a'!P58</f>
        <v>3.0000000000000001E-3</v>
      </c>
      <c r="I53" s="99">
        <f>'1.a'!L58</f>
        <v>-1.2200000000000001E-2</v>
      </c>
      <c r="J53" s="99">
        <f>'1.a'!M58</f>
        <v>-9.7999999999999997E-3</v>
      </c>
      <c r="K53" s="99">
        <f>'1.a'!N58</f>
        <v>1.38E-2</v>
      </c>
      <c r="L53" s="99">
        <f>'1.a'!O58</f>
        <v>2.2700000000000001E-2</v>
      </c>
      <c r="M53" s="99">
        <f>'1.a'!P58</f>
        <v>3.0000000000000001E-3</v>
      </c>
    </row>
    <row r="54" spans="1:13" x14ac:dyDescent="0.25">
      <c r="A54" s="78">
        <v>38596</v>
      </c>
      <c r="B54" s="99">
        <f>'1.a.c'!S70</f>
        <v>-1.9659931007746181E-2</v>
      </c>
      <c r="C54" s="99">
        <f>'1.a.c'!T70</f>
        <v>1.133035837290187E-2</v>
      </c>
      <c r="D54" s="99">
        <f>'1.a.c'!V70</f>
        <v>1.6578092821408499E-2</v>
      </c>
      <c r="E54" s="99">
        <f>'1.a.c'!W70</f>
        <v>0</v>
      </c>
      <c r="F54" s="4">
        <f>'1.a.c'!X70</f>
        <v>8.2485201865641882E-3</v>
      </c>
      <c r="G54" s="99">
        <f>'1.a.c'!AH70</f>
        <v>-1.8478260869565217</v>
      </c>
      <c r="H54" s="99">
        <f>'1.a'!P59</f>
        <v>2.8999999999999998E-3</v>
      </c>
      <c r="I54" s="99">
        <f>'1.a'!L59</f>
        <v>4.8999999999999998E-3</v>
      </c>
      <c r="J54" s="99">
        <f>'1.a'!M59</f>
        <v>-6.6E-3</v>
      </c>
      <c r="K54" s="99">
        <f>'1.a'!N59</f>
        <v>7.4000000000000003E-3</v>
      </c>
      <c r="L54" s="99">
        <f>'1.a'!O59</f>
        <v>3.4500000000000003E-2</v>
      </c>
      <c r="M54" s="99">
        <f>'1.a'!P59</f>
        <v>2.8999999999999998E-3</v>
      </c>
    </row>
    <row r="55" spans="1:13" x14ac:dyDescent="0.25">
      <c r="A55" s="78">
        <v>38626</v>
      </c>
      <c r="B55" s="99">
        <f>'1.a.c'!S71</f>
        <v>-2.2509980255544692E-2</v>
      </c>
      <c r="C55" s="99">
        <f>'1.a.c'!T71</f>
        <v>-5.1311117173824155E-3</v>
      </c>
      <c r="D55" s="99">
        <f>'1.a.c'!V71</f>
        <v>-4.4831573017035612E-3</v>
      </c>
      <c r="E55" s="99">
        <f>'1.a.c'!W71</f>
        <v>0</v>
      </c>
      <c r="F55" s="4">
        <f>'1.a.c'!X71</f>
        <v>-3.2124249274630666E-2</v>
      </c>
      <c r="G55" s="99">
        <f>'1.a.c'!AH71</f>
        <v>-3.2435897435897436</v>
      </c>
      <c r="H55" s="99">
        <f>'1.a'!P60</f>
        <v>2.7000000000000001E-3</v>
      </c>
      <c r="I55" s="99">
        <f>'1.a'!L60</f>
        <v>-2.0199999999999999E-2</v>
      </c>
      <c r="J55" s="99">
        <f>'1.a'!M60</f>
        <v>-1.1900000000000001E-2</v>
      </c>
      <c r="K55" s="99">
        <f>'1.a'!N60</f>
        <v>4.5000000000000014E-3</v>
      </c>
      <c r="L55" s="99">
        <f>'1.a'!O60</f>
        <v>-1.2999999999999999E-2</v>
      </c>
      <c r="M55" s="99">
        <f>'1.a'!P60</f>
        <v>2.7000000000000001E-3</v>
      </c>
    </row>
    <row r="56" spans="1:13" x14ac:dyDescent="0.25">
      <c r="A56" s="78">
        <v>38657</v>
      </c>
      <c r="B56" s="99">
        <f>'1.a.c'!S72</f>
        <v>-2.088707491289972E-2</v>
      </c>
      <c r="C56" s="99">
        <f>'1.a.c'!T72</f>
        <v>1.4278337696190259E-2</v>
      </c>
      <c r="D56" s="99">
        <f>'1.a.c'!V72</f>
        <v>2.1175218353859063E-2</v>
      </c>
      <c r="E56" s="99">
        <f>'1.a.c'!W72</f>
        <v>0</v>
      </c>
      <c r="F56" s="4">
        <f>'1.a.c'!X72</f>
        <v>1.4566481137149602E-2</v>
      </c>
      <c r="G56" s="99">
        <f>'1.a.c'!AH72</f>
        <v>-3.24</v>
      </c>
      <c r="H56" s="99">
        <f>'1.a'!P61</f>
        <v>3.0999999999999999E-3</v>
      </c>
      <c r="I56" s="99">
        <f>'1.a'!L61</f>
        <v>3.61E-2</v>
      </c>
      <c r="J56" s="99">
        <f>'1.a'!M61</f>
        <v>9.7000000000000003E-3</v>
      </c>
      <c r="K56" s="99">
        <f>'1.a'!N61</f>
        <v>-1.1599999999999999E-2</v>
      </c>
      <c r="L56" s="99">
        <f>'1.a'!O61</f>
        <v>2.7000000000000001E-3</v>
      </c>
      <c r="M56" s="99">
        <f>'1.a'!P61</f>
        <v>3.0999999999999999E-3</v>
      </c>
    </row>
    <row r="57" spans="1:13" x14ac:dyDescent="0.25">
      <c r="A57" s="78">
        <v>38687</v>
      </c>
      <c r="B57" s="99">
        <f>'1.a.c'!S73</f>
        <v>-7.0083064983068252E-3</v>
      </c>
      <c r="C57" s="99">
        <f>'1.a.c'!T73</f>
        <v>-1.0207061201061532E-3</v>
      </c>
      <c r="D57" s="99">
        <f>'1.a.c'!V73</f>
        <v>1.8761435120052131E-2</v>
      </c>
      <c r="E57" s="99">
        <f>'1.a.c'!W73</f>
        <v>0</v>
      </c>
      <c r="F57" s="4">
        <f>'1.a.c'!X73</f>
        <v>1.0732422501639152E-2</v>
      </c>
      <c r="G57" s="99">
        <f>'1.a.c'!AH73</f>
        <v>-0.9821428571428571</v>
      </c>
      <c r="H57" s="99">
        <f>'1.a'!P62</f>
        <v>3.2000000000000002E-3</v>
      </c>
      <c r="I57" s="99">
        <f>'1.a'!L62</f>
        <v>-2.5000000000000001E-3</v>
      </c>
      <c r="J57" s="99">
        <f>'1.a'!M62</f>
        <v>-4.5999999999999999E-3</v>
      </c>
      <c r="K57" s="99">
        <f>'1.a'!N62</f>
        <v>2.3999999999999998E-3</v>
      </c>
      <c r="L57" s="99">
        <f>'1.a'!O62</f>
        <v>7.6E-3</v>
      </c>
      <c r="M57" s="99">
        <f>'1.a'!P62</f>
        <v>3.2000000000000002E-3</v>
      </c>
    </row>
    <row r="58" spans="1:13" x14ac:dyDescent="0.25">
      <c r="A58" s="78">
        <v>38718</v>
      </c>
      <c r="B58" s="99">
        <f>'1.a.c'!S74</f>
        <v>2.744691619178009E-2</v>
      </c>
      <c r="C58" s="99">
        <f>'1.a.c'!T74</f>
        <v>6.3583399522082638E-3</v>
      </c>
      <c r="D58" s="99">
        <f>'1.a.c'!V74</f>
        <v>1.9925232402154065E-2</v>
      </c>
      <c r="E58" s="99">
        <f>'1.a.c'!W74</f>
        <v>0</v>
      </c>
      <c r="F58" s="4">
        <f>'1.a.c'!X74</f>
        <v>5.3730488546142416E-2</v>
      </c>
      <c r="G58" s="99">
        <f>'1.a.c'!AH74</f>
        <v>47.428571428571423</v>
      </c>
      <c r="H58" s="99">
        <f>'1.a'!P63</f>
        <v>3.5000000000000001E-3</v>
      </c>
      <c r="I58" s="99">
        <f>'1.a'!L63</f>
        <v>3.04E-2</v>
      </c>
      <c r="J58" s="99">
        <f>'1.a'!M63</f>
        <v>5.4000000000000013E-2</v>
      </c>
      <c r="K58" s="99">
        <f>'1.a'!N63</f>
        <v>9.8999999999999991E-3</v>
      </c>
      <c r="L58" s="99">
        <f>'1.a'!O63</f>
        <v>2.6800000000000001E-2</v>
      </c>
      <c r="M58" s="99">
        <f>'1.a'!P63</f>
        <v>3.5000000000000001E-3</v>
      </c>
    </row>
    <row r="59" spans="1:13" x14ac:dyDescent="0.25">
      <c r="A59" s="78">
        <v>38749</v>
      </c>
      <c r="B59" s="99">
        <f>'1.a.c'!S75</f>
        <v>-1.357207452234655E-2</v>
      </c>
      <c r="C59" s="99">
        <f>'1.a.c'!T75</f>
        <v>9.5668634305280525E-3</v>
      </c>
      <c r="D59" s="99">
        <f>'1.a.c'!V75</f>
        <v>9.9903258242412798E-4</v>
      </c>
      <c r="E59" s="99">
        <f>'1.a.c'!W75</f>
        <v>0</v>
      </c>
      <c r="F59" s="4">
        <f>'1.a.c'!X75</f>
        <v>-3.0061785093943691E-3</v>
      </c>
      <c r="G59" s="99">
        <f>'1.a.c'!AH75</f>
        <v>-0.98820058997050153</v>
      </c>
      <c r="H59" s="99">
        <f>'1.a'!P64</f>
        <v>3.3999999999999998E-3</v>
      </c>
      <c r="I59" s="99">
        <f>'1.a'!L64</f>
        <v>-3.0000000000000001E-3</v>
      </c>
      <c r="J59" s="99">
        <f>'1.a'!M64</f>
        <v>-3.7000000000000002E-3</v>
      </c>
      <c r="K59" s="99">
        <f>'1.a'!N64</f>
        <v>-2.5999999999999999E-3</v>
      </c>
      <c r="L59" s="99">
        <f>'1.a'!O64</f>
        <v>-1.84E-2</v>
      </c>
      <c r="M59" s="99">
        <f>'1.a'!P64</f>
        <v>3.3999999999999998E-3</v>
      </c>
    </row>
    <row r="60" spans="1:13" x14ac:dyDescent="0.25">
      <c r="A60" s="78">
        <v>38777</v>
      </c>
      <c r="B60" s="99">
        <f>'1.a.c'!S76</f>
        <v>-9.2127352455277801E-3</v>
      </c>
      <c r="C60" s="99">
        <f>'1.a.c'!T76</f>
        <v>4.982202055008874E-3</v>
      </c>
      <c r="D60" s="99">
        <f>'1.a.c'!V76</f>
        <v>-2.3880896360246764E-3</v>
      </c>
      <c r="E60" s="99">
        <f>'1.a.c'!W76</f>
        <v>0</v>
      </c>
      <c r="F60" s="4">
        <f>'1.a.c'!X76</f>
        <v>-6.6186228265435829E-3</v>
      </c>
      <c r="G60" s="99">
        <f>'1.a.c'!AH76</f>
        <v>44.750000000000028</v>
      </c>
      <c r="H60" s="99">
        <f>'1.a'!P65</f>
        <v>3.7000000000000002E-3</v>
      </c>
      <c r="I60" s="99">
        <f>'1.a'!L65</f>
        <v>1.46E-2</v>
      </c>
      <c r="J60" s="99">
        <f>'1.a'!M65</f>
        <v>3.49E-2</v>
      </c>
      <c r="K60" s="99">
        <f>'1.a'!N65</f>
        <v>6.7999999999999996E-3</v>
      </c>
      <c r="L60" s="99">
        <f>'1.a'!O65</f>
        <v>1.26E-2</v>
      </c>
      <c r="M60" s="99">
        <f>'1.a'!P65</f>
        <v>3.7000000000000002E-3</v>
      </c>
    </row>
    <row r="61" spans="1:13" x14ac:dyDescent="0.25">
      <c r="A61" s="78">
        <v>38808</v>
      </c>
      <c r="B61" s="99">
        <f>'1.a.c'!S77</f>
        <v>6.630382319960873E-2</v>
      </c>
      <c r="C61" s="99">
        <f>'1.a.c'!T77</f>
        <v>2.9400493471302344E-3</v>
      </c>
      <c r="D61" s="99">
        <f>'1.a.c'!V77</f>
        <v>3.7706388269069226E-2</v>
      </c>
      <c r="E61" s="99">
        <f>'1.a.c'!W77</f>
        <v>0</v>
      </c>
      <c r="F61" s="4">
        <f>'1.a.c'!X77</f>
        <v>0.10695026081580819</v>
      </c>
      <c r="G61" s="99">
        <f>'1.a.c'!AH77</f>
        <v>-0.40437158469945356</v>
      </c>
      <c r="H61" s="99">
        <f>'1.a'!P66</f>
        <v>3.5999999999999999E-3</v>
      </c>
      <c r="I61" s="99">
        <f>'1.a'!L66</f>
        <v>7.3000000000000001E-3</v>
      </c>
      <c r="J61" s="99">
        <f>'1.a'!M66</f>
        <v>-1.41E-2</v>
      </c>
      <c r="K61" s="99">
        <f>'1.a'!N66</f>
        <v>2.3699999999999999E-2</v>
      </c>
      <c r="L61" s="99">
        <f>'1.a'!O66</f>
        <v>6.1000000000000004E-3</v>
      </c>
      <c r="M61" s="99">
        <f>'1.a'!P66</f>
        <v>3.5999999999999999E-3</v>
      </c>
    </row>
    <row r="62" spans="1:13" x14ac:dyDescent="0.25">
      <c r="A62" s="78">
        <v>38838</v>
      </c>
      <c r="B62" s="99">
        <f>'1.a.c'!S78</f>
        <v>1.4755469963636169E-2</v>
      </c>
      <c r="C62" s="99">
        <f>'1.a.c'!T78</f>
        <v>-4.8893310455795881E-3</v>
      </c>
      <c r="D62" s="99">
        <f>'1.a.c'!V78</f>
        <v>-2.0407074419813635E-3</v>
      </c>
      <c r="E62" s="99">
        <f>'1.a.c'!W78</f>
        <v>0</v>
      </c>
      <c r="F62" s="4">
        <f>'1.a.c'!X78</f>
        <v>7.8254314760752182E-3</v>
      </c>
      <c r="G62" s="99">
        <f>'1.a.c'!AH78</f>
        <v>-3.8807339449541289</v>
      </c>
      <c r="H62" s="99">
        <f>'1.a'!P67</f>
        <v>4.3E-3</v>
      </c>
      <c r="I62" s="99">
        <f>'1.a'!L67</f>
        <v>-3.5700000000000003E-2</v>
      </c>
      <c r="J62" s="99">
        <f>'1.a'!M67</f>
        <v>-3.09E-2</v>
      </c>
      <c r="K62" s="99">
        <f>'1.a'!N67</f>
        <v>2.4500000000000001E-2</v>
      </c>
      <c r="L62" s="99">
        <f>'1.a'!O67</f>
        <v>-3.6499999999999998E-2</v>
      </c>
      <c r="M62" s="99">
        <f>'1.a'!P67</f>
        <v>4.3E-3</v>
      </c>
    </row>
    <row r="63" spans="1:13" x14ac:dyDescent="0.25">
      <c r="A63" s="78">
        <v>38869</v>
      </c>
      <c r="B63" s="99">
        <f>'1.a.c'!S79</f>
        <v>7.5686163537087483E-3</v>
      </c>
      <c r="C63" s="99">
        <f>'1.a.c'!T79</f>
        <v>3.4318487522818691E-3</v>
      </c>
      <c r="D63" s="99">
        <f>'1.a.c'!V79</f>
        <v>8.0925801705355026E-3</v>
      </c>
      <c r="E63" s="99">
        <f>'1.a.c'!W79</f>
        <v>0</v>
      </c>
      <c r="F63" s="4">
        <f>'1.a.c'!X79</f>
        <v>1.9093045276526117E-2</v>
      </c>
      <c r="G63" s="99">
        <f>'1.a.c'!AH79</f>
        <v>-1.015923566878981</v>
      </c>
      <c r="H63" s="99">
        <f>'1.a'!P68</f>
        <v>4.0000000000000001E-3</v>
      </c>
      <c r="I63" s="99">
        <f>'1.a'!L68</f>
        <v>-3.5000000000000001E-3</v>
      </c>
      <c r="J63" s="99">
        <f>'1.a'!M68</f>
        <v>-3.5999999999999999E-3</v>
      </c>
      <c r="K63" s="99">
        <f>'1.a'!N68</f>
        <v>9.1999999999999998E-3</v>
      </c>
      <c r="L63" s="99">
        <f>'1.a'!O68</f>
        <v>1.47E-2</v>
      </c>
      <c r="M63" s="99">
        <f>'1.a'!P68</f>
        <v>4.0000000000000001E-3</v>
      </c>
    </row>
    <row r="64" spans="1:13" x14ac:dyDescent="0.25">
      <c r="A64" s="78">
        <v>38899</v>
      </c>
      <c r="B64" s="99">
        <f>'1.a.c'!S80</f>
        <v>1.9967231954075428E-2</v>
      </c>
      <c r="C64" s="99">
        <f>'1.a.c'!T80</f>
        <v>-9.6287972895669881E-3</v>
      </c>
      <c r="D64" s="99">
        <f>'1.a.c'!V80</f>
        <v>-8.4629296296813566E-3</v>
      </c>
      <c r="E64" s="99">
        <f>'1.a.c'!W80</f>
        <v>0</v>
      </c>
      <c r="F64" s="4">
        <f>'1.a.c'!X80</f>
        <v>1.8755050348270835E-3</v>
      </c>
      <c r="G64" s="99">
        <f>'1.a.c'!AH80</f>
        <v>-8.6000000000000014</v>
      </c>
      <c r="H64" s="99">
        <f>'1.a'!P69</f>
        <v>4.0000000000000001E-3</v>
      </c>
      <c r="I64" s="99">
        <f>'1.a'!L69</f>
        <v>-7.8000000000000014E-3</v>
      </c>
      <c r="J64" s="99">
        <f>'1.a'!M69</f>
        <v>-3.9899999999999998E-2</v>
      </c>
      <c r="K64" s="99">
        <f>'1.a'!N69</f>
        <v>2.6700000000000002E-2</v>
      </c>
      <c r="L64" s="99">
        <f>'1.a'!O69</f>
        <v>-2.2200000000000001E-2</v>
      </c>
      <c r="M64" s="99">
        <f>'1.a'!P69</f>
        <v>4.0000000000000001E-3</v>
      </c>
    </row>
    <row r="65" spans="1:13" x14ac:dyDescent="0.25">
      <c r="A65" s="78">
        <v>38930</v>
      </c>
      <c r="B65" s="99">
        <f>'1.a.c'!S81</f>
        <v>8.020767972960946E-3</v>
      </c>
      <c r="C65" s="99">
        <f>'1.a.c'!T81</f>
        <v>6.3482011674958812E-3</v>
      </c>
      <c r="D65" s="99">
        <f>'1.a.c'!V81</f>
        <v>3.5711339187528223E-3</v>
      </c>
      <c r="E65" s="99">
        <f>'1.a.c'!W81</f>
        <v>0</v>
      </c>
      <c r="F65" s="4">
        <f>'1.a.c'!X81</f>
        <v>1.794010305920965E-2</v>
      </c>
      <c r="G65" s="99">
        <f>'1.a.c'!AH81</f>
        <v>-7.4473684210526283</v>
      </c>
      <c r="H65" s="99">
        <f>'1.a'!P70</f>
        <v>4.1999999999999997E-3</v>
      </c>
      <c r="I65" s="99">
        <f>'1.a'!L70</f>
        <v>2.0299999999999999E-2</v>
      </c>
      <c r="J65" s="99">
        <f>'1.a'!M70</f>
        <v>1.0200000000000001E-2</v>
      </c>
      <c r="K65" s="99">
        <f>'1.a'!N70</f>
        <v>-1.9800000000000002E-2</v>
      </c>
      <c r="L65" s="99">
        <f>'1.a'!O70</f>
        <v>-3.4599999999999999E-2</v>
      </c>
      <c r="M65" s="99">
        <f>'1.a'!P70</f>
        <v>4.1999999999999997E-3</v>
      </c>
    </row>
    <row r="66" spans="1:13" x14ac:dyDescent="0.25">
      <c r="A66" s="78">
        <v>38961</v>
      </c>
      <c r="B66" s="99">
        <f>'1.a.c'!S82</f>
        <v>2.2204949733052391E-2</v>
      </c>
      <c r="C66" s="99">
        <f>'1.a.c'!T82</f>
        <v>4.2143371280311988E-3</v>
      </c>
      <c r="D66" s="99">
        <f>'1.a.c'!V82</f>
        <v>6.1815718649281598E-3</v>
      </c>
      <c r="E66" s="99">
        <f>'1.a.c'!W82</f>
        <v>0</v>
      </c>
      <c r="F66" s="4">
        <f>'1.a.c'!X82</f>
        <v>3.2600858726011747E-2</v>
      </c>
      <c r="G66" s="99">
        <f>'1.a.c'!AH82</f>
        <v>-8.1632653061224469E-2</v>
      </c>
      <c r="H66" s="99">
        <f>'1.a'!P71</f>
        <v>4.0999999999999986E-3</v>
      </c>
      <c r="I66" s="99">
        <f>'1.a'!L71</f>
        <v>1.84E-2</v>
      </c>
      <c r="J66" s="99">
        <f>'1.a'!M71</f>
        <v>-1.29E-2</v>
      </c>
      <c r="K66" s="99">
        <f>'1.a'!N71</f>
        <v>-4.0000000000000002E-4</v>
      </c>
      <c r="L66" s="99">
        <f>'1.a'!O71</f>
        <v>-9.4999999999999998E-3</v>
      </c>
      <c r="M66" s="99">
        <f>'1.a'!P71</f>
        <v>4.0999999999999986E-3</v>
      </c>
    </row>
    <row r="67" spans="1:13" x14ac:dyDescent="0.25">
      <c r="A67" s="78">
        <v>38991</v>
      </c>
      <c r="B67" s="99">
        <f>'1.a.c'!S83</f>
        <v>4.3586224972331201E-2</v>
      </c>
      <c r="C67" s="99">
        <f>'1.a.c'!T83</f>
        <v>1.0154076622860906E-3</v>
      </c>
      <c r="D67" s="99">
        <f>'1.a.c'!V83</f>
        <v>1.5551827185750999E-2</v>
      </c>
      <c r="E67" s="99">
        <f>'1.a.c'!W83</f>
        <v>0</v>
      </c>
      <c r="F67" s="4">
        <f>'1.a.c'!X83</f>
        <v>6.0153459820368294E-2</v>
      </c>
      <c r="G67" s="99">
        <f>'1.a.c'!AH83</f>
        <v>0.61777777777777798</v>
      </c>
      <c r="H67" s="99">
        <f>'1.a'!P72</f>
        <v>4.0999999999999986E-3</v>
      </c>
      <c r="I67" s="99">
        <f>'1.a'!L72</f>
        <v>3.2300000000000002E-2</v>
      </c>
      <c r="J67" s="99">
        <f>'1.a'!M72</f>
        <v>1.72E-2</v>
      </c>
      <c r="K67" s="99">
        <f>'1.a'!N72</f>
        <v>-3.0000000000000001E-3</v>
      </c>
      <c r="L67" s="99">
        <f>'1.a'!O72</f>
        <v>-2.3999999999999998E-3</v>
      </c>
      <c r="M67" s="99">
        <f>'1.a'!P72</f>
        <v>4.0999999999999986E-3</v>
      </c>
    </row>
    <row r="68" spans="1:13" x14ac:dyDescent="0.25">
      <c r="A68" s="78">
        <v>39022</v>
      </c>
      <c r="B68" s="99">
        <f>'1.a.c'!S84</f>
        <v>-2.2901471189713425E-3</v>
      </c>
      <c r="C68" s="99">
        <f>'1.a.c'!T84</f>
        <v>4.0793971180857784E-3</v>
      </c>
      <c r="D68" s="99">
        <f>'1.a.c'!V84</f>
        <v>-7.3656684292248351E-3</v>
      </c>
      <c r="E68" s="99">
        <f>'1.a.c'!W84</f>
        <v>0</v>
      </c>
      <c r="F68" s="4">
        <f>'1.a.c'!X84</f>
        <v>-5.5764184301103992E-3</v>
      </c>
      <c r="G68" s="99">
        <f>'1.a.c'!AH84</f>
        <v>-0.41483516483516492</v>
      </c>
      <c r="H68" s="99">
        <f>'1.a'!P73</f>
        <v>4.1999999999999997E-3</v>
      </c>
      <c r="I68" s="99">
        <f>'1.a'!L73</f>
        <v>1.7100000000000001E-2</v>
      </c>
      <c r="J68" s="99">
        <f>'1.a'!M73</f>
        <v>7.8000000000000014E-3</v>
      </c>
      <c r="K68" s="99">
        <f>'1.a'!N73</f>
        <v>7.000000000000001E-4</v>
      </c>
      <c r="L68" s="99">
        <f>'1.a'!O73</f>
        <v>-1.01E-2</v>
      </c>
      <c r="M68" s="99">
        <f>'1.a'!P73</f>
        <v>4.1999999999999997E-3</v>
      </c>
    </row>
    <row r="69" spans="1:13" x14ac:dyDescent="0.25">
      <c r="A69" s="78">
        <v>39052</v>
      </c>
      <c r="B69" s="99">
        <f>'1.a.c'!S85</f>
        <v>2.0507201493000164E-2</v>
      </c>
      <c r="C69" s="99">
        <f>'1.a.c'!T85</f>
        <v>3.5874854086142128E-3</v>
      </c>
      <c r="D69" s="99">
        <f>'1.a.c'!V85</f>
        <v>-1.0932852672949139E-2</v>
      </c>
      <c r="E69" s="99">
        <f>'1.a.c'!W85</f>
        <v>0</v>
      </c>
      <c r="F69" s="4">
        <f>'1.a.c'!X85</f>
        <v>1.3161834228665239E-2</v>
      </c>
      <c r="G69" s="99">
        <f>'1.a.c'!AH85</f>
        <v>-0.40375586854460099</v>
      </c>
      <c r="H69" s="99">
        <f>'1.a'!P74</f>
        <v>4.0000000000000001E-3</v>
      </c>
      <c r="I69" s="99">
        <f>'1.a'!L74</f>
        <v>8.6999999999999994E-3</v>
      </c>
      <c r="J69" s="99">
        <f>'1.a'!M74</f>
        <v>-1.14E-2</v>
      </c>
      <c r="K69" s="99">
        <f>'1.a'!N74</f>
        <v>2.7199999999999998E-2</v>
      </c>
      <c r="L69" s="99">
        <f>'1.a'!O74</f>
        <v>8.3999999999999995E-3</v>
      </c>
      <c r="M69" s="99">
        <f>'1.a'!P74</f>
        <v>4.0000000000000001E-3</v>
      </c>
    </row>
    <row r="70" spans="1:13" x14ac:dyDescent="0.25">
      <c r="A70" s="78">
        <v>39083</v>
      </c>
      <c r="B70" s="99">
        <f>'1.a.c'!S86</f>
        <v>2.1864668101950539E-2</v>
      </c>
      <c r="C70" s="99">
        <f>'1.a.c'!T86</f>
        <v>3.117041128629565E-3</v>
      </c>
      <c r="D70" s="99">
        <f>'1.a.c'!V86</f>
        <v>3.3926336393134242E-2</v>
      </c>
      <c r="E70" s="99">
        <f>'1.a.c'!W86</f>
        <v>0</v>
      </c>
      <c r="F70" s="4">
        <f>'1.a.c'!X86</f>
        <v>5.890804562371435E-2</v>
      </c>
      <c r="G70" s="99">
        <f>'1.a.c'!AH86</f>
        <v>0.44881889763779537</v>
      </c>
      <c r="H70" s="99">
        <f>'1.a'!P75</f>
        <v>4.4000000000000003E-3</v>
      </c>
      <c r="I70" s="99">
        <f>'1.a'!L75</f>
        <v>1.4E-2</v>
      </c>
      <c r="J70" s="99">
        <f>'1.a'!M75</f>
        <v>1.6000000000000001E-3</v>
      </c>
      <c r="K70" s="99">
        <f>'1.a'!N75</f>
        <v>-6.8999999999999999E-3</v>
      </c>
      <c r="L70" s="99">
        <f>'1.a'!O75</f>
        <v>1.8E-3</v>
      </c>
      <c r="M70" s="99">
        <f>'1.a'!P75</f>
        <v>4.4000000000000003E-3</v>
      </c>
    </row>
    <row r="71" spans="1:13" x14ac:dyDescent="0.25">
      <c r="A71" s="78">
        <v>39114</v>
      </c>
      <c r="B71" s="99">
        <f>'1.a.c'!S87</f>
        <v>-5.8980271725305712E-2</v>
      </c>
      <c r="C71" s="99">
        <f>'1.a.c'!T87</f>
        <v>-6.4224981591080024E-3</v>
      </c>
      <c r="D71" s="99">
        <f>'1.a.c'!V87</f>
        <v>-1.3864076927016158E-2</v>
      </c>
      <c r="E71" s="99">
        <f>'1.a.c'!W87</f>
        <v>0</v>
      </c>
      <c r="F71" s="4">
        <f>'1.a.c'!X87</f>
        <v>-7.926684681142987E-2</v>
      </c>
      <c r="G71" s="99">
        <f>'1.a.c'!AH87</f>
        <v>-1.8586956521739131</v>
      </c>
      <c r="H71" s="99">
        <f>'1.a'!P76</f>
        <v>3.8E-3</v>
      </c>
      <c r="I71" s="99">
        <f>'1.a'!L76</f>
        <v>-1.9599999999999999E-2</v>
      </c>
      <c r="J71" s="99">
        <f>'1.a'!M76</f>
        <v>1.29E-2</v>
      </c>
      <c r="K71" s="99">
        <f>'1.a'!N76</f>
        <v>-1.6999999999999999E-3</v>
      </c>
      <c r="L71" s="99">
        <f>'1.a'!O76</f>
        <v>-1.3599999999999999E-2</v>
      </c>
      <c r="M71" s="99">
        <f>'1.a'!P76</f>
        <v>3.8E-3</v>
      </c>
    </row>
    <row r="72" spans="1:13" x14ac:dyDescent="0.25">
      <c r="A72" s="78">
        <v>39142</v>
      </c>
      <c r="B72" s="99">
        <f>'1.a.c'!S88</f>
        <v>3.8301894581029726E-3</v>
      </c>
      <c r="C72" s="99">
        <f>'1.a.c'!T88</f>
        <v>1.0732675330403338E-3</v>
      </c>
      <c r="D72" s="99">
        <f>'1.a.c'!V88</f>
        <v>-2.42091691096158E-3</v>
      </c>
      <c r="E72" s="99">
        <f>'1.a.c'!W88</f>
        <v>0</v>
      </c>
      <c r="F72" s="4">
        <f>'1.a.c'!X88</f>
        <v>2.4825400801817268E-3</v>
      </c>
      <c r="G72" s="99">
        <f>'1.a.c'!AH88</f>
        <v>-1.7025316455696202</v>
      </c>
      <c r="H72" s="99">
        <f>'1.a'!P77</f>
        <v>4.3E-3</v>
      </c>
      <c r="I72" s="99">
        <f>'1.a'!L77</f>
        <v>6.7999999999999996E-3</v>
      </c>
      <c r="J72" s="99">
        <f>'1.a'!M77</f>
        <v>8.0000000000000004E-4</v>
      </c>
      <c r="K72" s="99">
        <f>'1.a'!N77</f>
        <v>-8.3000000000000001E-3</v>
      </c>
      <c r="L72" s="99">
        <f>'1.a'!O77</f>
        <v>2.5000000000000001E-2</v>
      </c>
      <c r="M72" s="99">
        <f>'1.a'!P77</f>
        <v>4.3E-3</v>
      </c>
    </row>
    <row r="73" spans="1:13" x14ac:dyDescent="0.25">
      <c r="A73" s="78">
        <v>39173</v>
      </c>
      <c r="B73" s="99">
        <f>'1.a.c'!S89</f>
        <v>1.1794221039934142E-2</v>
      </c>
      <c r="C73" s="99">
        <f>'1.a.c'!T89</f>
        <v>1.4217482723104203E-2</v>
      </c>
      <c r="D73" s="99">
        <f>'1.a.c'!V89</f>
        <v>1.3495622361954373E-2</v>
      </c>
      <c r="E73" s="99">
        <f>'1.a.c'!W89</f>
        <v>0</v>
      </c>
      <c r="F73" s="4">
        <f>'1.a.c'!X89</f>
        <v>3.950732612499272E-2</v>
      </c>
      <c r="G73" s="99">
        <f>'1.a.c'!AH89</f>
        <v>2.5405405405405412</v>
      </c>
      <c r="H73" s="99">
        <f>'1.a'!P78</f>
        <v>4.4000000000000003E-3</v>
      </c>
      <c r="I73" s="99">
        <f>'1.a'!L78</f>
        <v>3.49E-2</v>
      </c>
      <c r="J73" s="99">
        <f>'1.a'!M78</f>
        <v>-2.18E-2</v>
      </c>
      <c r="K73" s="99">
        <f>'1.a'!N78</f>
        <v>-1.38E-2</v>
      </c>
      <c r="L73" s="99">
        <f>'1.a'!O78</f>
        <v>-1.5E-3</v>
      </c>
      <c r="M73" s="99">
        <f>'1.a'!P78</f>
        <v>4.4000000000000003E-3</v>
      </c>
    </row>
    <row r="74" spans="1:13" x14ac:dyDescent="0.25">
      <c r="A74" s="78">
        <v>39203</v>
      </c>
      <c r="B74" s="99">
        <f>'1.a.c'!S90</f>
        <v>1.1985139273910031E-2</v>
      </c>
      <c r="C74" s="99">
        <f>'1.a.c'!T90</f>
        <v>5.120076947873726E-3</v>
      </c>
      <c r="D74" s="99">
        <f>'1.a.c'!V90</f>
        <v>2.084580510176073E-2</v>
      </c>
      <c r="E74" s="99">
        <f>'1.a.c'!W90</f>
        <v>0</v>
      </c>
      <c r="F74" s="4">
        <f>'1.a.c'!X90</f>
        <v>3.7951021323544484E-2</v>
      </c>
      <c r="G74" s="99">
        <f>'1.a.c'!AH90</f>
        <v>-7.124681933842214E-2</v>
      </c>
      <c r="H74" s="99">
        <f>'1.a'!P79</f>
        <v>4.0999999999999986E-3</v>
      </c>
      <c r="I74" s="99">
        <f>'1.a'!L79</f>
        <v>3.2400000000000012E-2</v>
      </c>
      <c r="J74" s="99">
        <f>'1.a'!M79</f>
        <v>2.7000000000000001E-3</v>
      </c>
      <c r="K74" s="99">
        <f>'1.a'!N79</f>
        <v>-6.3E-3</v>
      </c>
      <c r="L74" s="99">
        <f>'1.a'!O79</f>
        <v>-2.7000000000000001E-3</v>
      </c>
      <c r="M74" s="99">
        <f>'1.a'!P79</f>
        <v>4.0999999999999986E-3</v>
      </c>
    </row>
    <row r="75" spans="1:13" x14ac:dyDescent="0.25">
      <c r="A75" s="78">
        <v>39234</v>
      </c>
      <c r="B75" s="99">
        <f>'1.a.c'!S91</f>
        <v>1.0931200082565326E-2</v>
      </c>
      <c r="C75" s="99">
        <f>'1.a.c'!T91</f>
        <v>-4.6791818414615915E-3</v>
      </c>
      <c r="D75" s="99">
        <f>'1.a.c'!V91</f>
        <v>3.8494068444676196E-3</v>
      </c>
      <c r="E75" s="99">
        <f>'1.a.c'!W91</f>
        <v>0</v>
      </c>
      <c r="F75" s="4">
        <f>'1.a.c'!X91</f>
        <v>1.0101425085571355E-2</v>
      </c>
      <c r="G75" s="99">
        <f>'1.a.c'!AH91</f>
        <v>-1.4273972602739724</v>
      </c>
      <c r="H75" s="99">
        <f>'1.a'!P80</f>
        <v>4.0000000000000001E-3</v>
      </c>
      <c r="I75" s="99">
        <f>'1.a'!L80</f>
        <v>-1.9599999999999999E-2</v>
      </c>
      <c r="J75" s="99">
        <f>'1.a'!M80</f>
        <v>7.8000000000000014E-3</v>
      </c>
      <c r="K75" s="99">
        <f>'1.a'!N80</f>
        <v>-1.0999999999999999E-2</v>
      </c>
      <c r="L75" s="99">
        <f>'1.a'!O80</f>
        <v>3.8999999999999998E-3</v>
      </c>
      <c r="M75" s="99">
        <f>'1.a'!P80</f>
        <v>4.0000000000000001E-3</v>
      </c>
    </row>
    <row r="76" spans="1:13" x14ac:dyDescent="0.25">
      <c r="A76" s="78">
        <v>39264</v>
      </c>
      <c r="B76" s="99">
        <f>'1.a.c'!S92</f>
        <v>-2.8197693377697293E-2</v>
      </c>
      <c r="C76" s="99">
        <f>'1.a.c'!T92</f>
        <v>9.0832556404345981E-4</v>
      </c>
      <c r="D76" s="99">
        <f>'1.a.c'!V92</f>
        <v>1.1905933737507403E-2</v>
      </c>
      <c r="E76" s="99">
        <f>'1.a.c'!W92</f>
        <v>0</v>
      </c>
      <c r="F76" s="4">
        <f>'1.a.c'!X92</f>
        <v>-1.5383434076146431E-2</v>
      </c>
      <c r="G76" s="99">
        <f>'1.a.c'!AH92</f>
        <v>1.1346153846153846</v>
      </c>
      <c r="H76" s="99">
        <f>'1.a'!P81</f>
        <v>4.0000000000000001E-3</v>
      </c>
      <c r="I76" s="99">
        <f>'1.a'!L81</f>
        <v>-3.73E-2</v>
      </c>
      <c r="J76" s="99">
        <f>'1.a'!M81</f>
        <v>-2.4500000000000001E-2</v>
      </c>
      <c r="K76" s="99">
        <f>'1.a'!N81</f>
        <v>-3.5499999999999997E-2</v>
      </c>
      <c r="L76" s="99">
        <f>'1.a'!O81</f>
        <v>2.81E-2</v>
      </c>
      <c r="M76" s="99">
        <f>'1.a'!P81</f>
        <v>4.0000000000000001E-3</v>
      </c>
    </row>
    <row r="77" spans="1:13" x14ac:dyDescent="0.25">
      <c r="A77" s="78">
        <v>39295</v>
      </c>
      <c r="B77" s="99">
        <f>'1.a.c'!S93</f>
        <v>-2.5891943260522594E-3</v>
      </c>
      <c r="C77" s="99">
        <f>'1.a.c'!T93</f>
        <v>6.8569525546151588E-3</v>
      </c>
      <c r="D77" s="99">
        <f>'1.a.c'!V93</f>
        <v>9.1427116393680476E-3</v>
      </c>
      <c r="E77" s="99">
        <f>'1.a.c'!W93</f>
        <v>-1.8777712352043608E-3</v>
      </c>
      <c r="F77" s="4">
        <f>'1.a.c'!X93</f>
        <v>1.1532698632726586E-2</v>
      </c>
      <c r="G77" s="99">
        <f>'1.a.c'!AH93</f>
        <v>-1.4024024024024024</v>
      </c>
      <c r="H77" s="99">
        <f>'1.a'!P82</f>
        <v>4.1999999999999997E-3</v>
      </c>
      <c r="I77" s="99">
        <f>'1.a'!L82</f>
        <v>9.1999999999999998E-3</v>
      </c>
      <c r="J77" s="99">
        <f>'1.a'!M82</f>
        <v>-1.6999999999999999E-3</v>
      </c>
      <c r="K77" s="99">
        <f>'1.a'!N82</f>
        <v>-1.9099999999999999E-2</v>
      </c>
      <c r="L77" s="99">
        <f>'1.a'!O82</f>
        <v>1E-3</v>
      </c>
      <c r="M77" s="99">
        <f>'1.a'!P82</f>
        <v>4.1999999999999997E-3</v>
      </c>
    </row>
    <row r="78" spans="1:13" x14ac:dyDescent="0.25">
      <c r="A78" s="78">
        <v>39326</v>
      </c>
      <c r="B78" s="99">
        <f>'1.a.c'!S94</f>
        <v>-2.7160267566529193E-2</v>
      </c>
      <c r="C78" s="99">
        <f>'1.a.c'!T94</f>
        <v>1.3462061308215598E-2</v>
      </c>
      <c r="D78" s="99">
        <f>'1.a.c'!V94</f>
        <v>3.3788637058101971E-2</v>
      </c>
      <c r="E78" s="99">
        <f>'1.a.c'!W94</f>
        <v>1.094280935430812E-3</v>
      </c>
      <c r="F78" s="4">
        <f>'1.a.c'!X94</f>
        <v>2.1184711735219186E-2</v>
      </c>
      <c r="G78" s="99">
        <f>'1.a.c'!AH94</f>
        <v>1.6417910447761197</v>
      </c>
      <c r="H78" s="99">
        <f>'1.a'!P83</f>
        <v>3.2000000000000002E-3</v>
      </c>
      <c r="I78" s="99">
        <f>'1.a'!L83</f>
        <v>3.2199999999999999E-2</v>
      </c>
      <c r="J78" s="99">
        <f>'1.a'!M83</f>
        <v>-2.2200000000000001E-2</v>
      </c>
      <c r="K78" s="99">
        <f>'1.a'!N83</f>
        <v>-2.2100000000000002E-2</v>
      </c>
      <c r="L78" s="99">
        <f>'1.a'!O83</f>
        <v>4.5699999999999998E-2</v>
      </c>
      <c r="M78" s="99">
        <f>'1.a'!P83</f>
        <v>3.2000000000000002E-3</v>
      </c>
    </row>
    <row r="79" spans="1:13" x14ac:dyDescent="0.25">
      <c r="A79" s="78">
        <v>39356</v>
      </c>
      <c r="B79" s="99">
        <f>'1.a.c'!S95</f>
        <v>-4.3585526895244135E-2</v>
      </c>
      <c r="C79" s="99">
        <f>'1.a.c'!T95</f>
        <v>-2.9359928125413312E-3</v>
      </c>
      <c r="D79" s="99">
        <f>'1.a.c'!V95</f>
        <v>-2.0833266696722641E-2</v>
      </c>
      <c r="E79" s="99">
        <f>'1.a.c'!W95</f>
        <v>7.3200674271497849E-4</v>
      </c>
      <c r="F79" s="4">
        <f>'1.a.c'!X95</f>
        <v>-6.6622779661793127E-2</v>
      </c>
      <c r="G79" s="99">
        <f>'1.a.c'!AH95</f>
        <v>-0.40112994350282483</v>
      </c>
      <c r="H79" s="99">
        <f>'1.a'!P84</f>
        <v>3.2000000000000002E-3</v>
      </c>
      <c r="I79" s="99">
        <f>'1.a'!L84</f>
        <v>1.7999999999999999E-2</v>
      </c>
      <c r="J79" s="99">
        <f>'1.a'!M84</f>
        <v>2.5000000000000001E-3</v>
      </c>
      <c r="K79" s="99">
        <f>'1.a'!N84</f>
        <v>-2.9100000000000001E-2</v>
      </c>
      <c r="L79" s="99">
        <f>'1.a'!O84</f>
        <v>4.8800000000000003E-2</v>
      </c>
      <c r="M79" s="99">
        <f>'1.a'!P84</f>
        <v>3.2000000000000002E-3</v>
      </c>
    </row>
    <row r="80" spans="1:13" x14ac:dyDescent="0.25">
      <c r="A80" s="78">
        <v>39387</v>
      </c>
      <c r="B80" s="99">
        <f>'1.a.c'!S96</f>
        <v>-7.6088583544260645E-3</v>
      </c>
      <c r="C80" s="99">
        <f>'1.a.c'!T96</f>
        <v>1.5727869835642051E-2</v>
      </c>
      <c r="D80" s="99">
        <f>'1.a.c'!V96</f>
        <v>-1.0442888003477263E-2</v>
      </c>
      <c r="E80" s="99">
        <f>'1.a.c'!W96</f>
        <v>3.5402858635030826E-3</v>
      </c>
      <c r="F80" s="4">
        <f>'1.a.c'!X96</f>
        <v>1.216409341241806E-3</v>
      </c>
      <c r="G80" s="99">
        <f>'1.a.c'!AH96</f>
        <v>-3.117924528301887</v>
      </c>
      <c r="H80" s="99">
        <f>'1.a'!P85</f>
        <v>3.3999999999999998E-3</v>
      </c>
      <c r="I80" s="99">
        <f>'1.a'!L85</f>
        <v>-4.8300000000000003E-2</v>
      </c>
      <c r="J80" s="99">
        <f>'1.a'!M85</f>
        <v>-2.8000000000000001E-2</v>
      </c>
      <c r="K80" s="99">
        <f>'1.a'!N85</f>
        <v>-0.01</v>
      </c>
      <c r="L80" s="99">
        <f>'1.a'!O85</f>
        <v>9.0000000000000011E-3</v>
      </c>
      <c r="M80" s="99">
        <f>'1.a'!P85</f>
        <v>3.3999999999999998E-3</v>
      </c>
    </row>
    <row r="81" spans="1:13" x14ac:dyDescent="0.25">
      <c r="A81" s="78">
        <v>39417</v>
      </c>
      <c r="B81" s="99">
        <f>'1.a.c'!S97</f>
        <v>-3.3974021004236028E-2</v>
      </c>
      <c r="C81" s="99">
        <f>'1.a.c'!T97</f>
        <v>-1.7398410063390309E-4</v>
      </c>
      <c r="D81" s="99">
        <f>'1.a.c'!V97</f>
        <v>1.201497448023882E-2</v>
      </c>
      <c r="E81" s="99">
        <f>'1.a.c'!W97</f>
        <v>-5.3455661709954816E-4</v>
      </c>
      <c r="F81" s="4">
        <f>'1.a.c'!X97</f>
        <v>-2.2667587241730663E-2</v>
      </c>
      <c r="G81" s="99">
        <f>'1.a.c'!AH97</f>
        <v>-0.86636971046770606</v>
      </c>
      <c r="H81" s="99">
        <f>'1.a'!P86</f>
        <v>2.7000000000000001E-3</v>
      </c>
      <c r="I81" s="99">
        <f>'1.a'!L86</f>
        <v>-8.6999999999999994E-3</v>
      </c>
      <c r="J81" s="99">
        <f>'1.a'!M86</f>
        <v>1.4E-3</v>
      </c>
      <c r="K81" s="99">
        <f>'1.a'!N86</f>
        <v>-5.8999999999999999E-3</v>
      </c>
      <c r="L81" s="99">
        <f>'1.a'!O86</f>
        <v>6.54E-2</v>
      </c>
      <c r="M81" s="99">
        <f>'1.a'!P86</f>
        <v>2.7000000000000001E-3</v>
      </c>
    </row>
    <row r="82" spans="1:13" x14ac:dyDescent="0.25">
      <c r="A82" s="78">
        <v>39448</v>
      </c>
      <c r="B82" s="99">
        <f>'1.a.c'!S98</f>
        <v>-1.52456998170643E-3</v>
      </c>
      <c r="C82" s="99">
        <f>'1.a.c'!T98</f>
        <v>-2.0004743593214101E-2</v>
      </c>
      <c r="D82" s="99">
        <f>'1.a.c'!V98</f>
        <v>-1.925645891401391E-2</v>
      </c>
      <c r="E82" s="99">
        <f>'1.a.c'!W98</f>
        <v>-7.1308121150124269E-3</v>
      </c>
      <c r="F82" s="4">
        <f>'1.a.c'!X98</f>
        <v>-4.7916584603946877E-2</v>
      </c>
      <c r="G82" s="99">
        <f>'1.a.c'!AH98</f>
        <v>9.2500000000000018</v>
      </c>
      <c r="H82" s="99">
        <f>'1.a'!P87</f>
        <v>2.0999999999999999E-3</v>
      </c>
      <c r="I82" s="99">
        <f>'1.a'!L87</f>
        <v>-6.3600000000000004E-2</v>
      </c>
      <c r="J82" s="99">
        <f>'1.a'!M87</f>
        <v>-8.8999999999999999E-3</v>
      </c>
      <c r="K82" s="99">
        <f>'1.a'!N87</f>
        <v>3.6700000000000003E-2</v>
      </c>
      <c r="L82" s="99">
        <f>'1.a'!O87</f>
        <v>-7.8799999999999995E-2</v>
      </c>
      <c r="M82" s="99">
        <f>'1.a'!P87</f>
        <v>2.0999999999999999E-3</v>
      </c>
    </row>
    <row r="83" spans="1:13" x14ac:dyDescent="0.25">
      <c r="A83" s="78">
        <v>39479</v>
      </c>
      <c r="B83" s="99">
        <f>'1.a.c'!S99</f>
        <v>2.2099005087764457E-2</v>
      </c>
      <c r="C83" s="99">
        <f>'1.a.c'!T99</f>
        <v>6.4323317483261247E-4</v>
      </c>
      <c r="D83" s="99">
        <f>'1.a.c'!V99</f>
        <v>-1.7071144864677219E-2</v>
      </c>
      <c r="E83" s="99">
        <f>'1.a.c'!W99</f>
        <v>-1.5496128060170518E-3</v>
      </c>
      <c r="F83" s="4">
        <f>'1.a.c'!X99</f>
        <v>4.1214805919027996E-3</v>
      </c>
      <c r="G83" s="99">
        <f>'1.a.c'!AH99</f>
        <v>-0.51869918699187001</v>
      </c>
      <c r="H83" s="99">
        <f>'1.a'!P88</f>
        <v>1.2999999999999999E-3</v>
      </c>
      <c r="I83" s="99">
        <f>'1.a'!L88</f>
        <v>-3.09E-2</v>
      </c>
      <c r="J83" s="99">
        <f>'1.a'!M88</f>
        <v>-2.7000000000000001E-3</v>
      </c>
      <c r="K83" s="99">
        <f>'1.a'!N88</f>
        <v>-8.8000000000000005E-3</v>
      </c>
      <c r="L83" s="99">
        <f>'1.a'!O88</f>
        <v>6.1100000000000002E-2</v>
      </c>
      <c r="M83" s="99">
        <f>'1.a'!P88</f>
        <v>1.2999999999999999E-3</v>
      </c>
    </row>
    <row r="84" spans="1:13" x14ac:dyDescent="0.25">
      <c r="A84" s="78">
        <v>39508</v>
      </c>
      <c r="B84" s="99">
        <f>'1.a.c'!S100</f>
        <v>-3.1894327044563794E-3</v>
      </c>
      <c r="C84" s="99">
        <f>'1.a.c'!T100</f>
        <v>2.8525493160931922E-3</v>
      </c>
      <c r="D84" s="99">
        <f>'1.a.c'!V100</f>
        <v>-8.5387391627578801E-3</v>
      </c>
      <c r="E84" s="99">
        <f>'1.a.c'!W100</f>
        <v>3.1375820175360671E-3</v>
      </c>
      <c r="F84" s="4">
        <f>'1.a.c'!X100</f>
        <v>-5.7380405335849998E-3</v>
      </c>
      <c r="G84" s="99">
        <f>'1.a.c'!AH100</f>
        <v>-0.7432432432432432</v>
      </c>
      <c r="H84" s="99">
        <f>'1.a'!P89</f>
        <v>1.6999999999999999E-3</v>
      </c>
      <c r="I84" s="99">
        <f>'1.a'!L89</f>
        <v>-9.300000000000001E-3</v>
      </c>
      <c r="J84" s="99">
        <f>'1.a'!M89</f>
        <v>7.9000000000000008E-3</v>
      </c>
      <c r="K84" s="99">
        <f>'1.a'!N89</f>
        <v>1.4E-3</v>
      </c>
      <c r="L84" s="99">
        <f>'1.a'!O89</f>
        <v>4.0999999999999988E-2</v>
      </c>
      <c r="M84" s="99">
        <f>'1.a'!P89</f>
        <v>1.6999999999999999E-3</v>
      </c>
    </row>
    <row r="85" spans="1:13" x14ac:dyDescent="0.25">
      <c r="A85" s="78">
        <v>39539</v>
      </c>
      <c r="B85" s="99">
        <f>'1.a.c'!S101</f>
        <v>2.0506223114469792E-2</v>
      </c>
      <c r="C85" s="99">
        <f>'1.a.c'!T101</f>
        <v>2.8801918455103326E-3</v>
      </c>
      <c r="D85" s="99">
        <f>'1.a.c'!V101</f>
        <v>2.2712878709435343E-2</v>
      </c>
      <c r="E85" s="99">
        <f>'1.a.c'!W101</f>
        <v>6.8669383151527593E-3</v>
      </c>
      <c r="F85" s="4">
        <f>'1.a.c'!X101</f>
        <v>5.2966231984568228E-2</v>
      </c>
      <c r="G85" s="99">
        <f>'1.a.c'!AH101</f>
        <v>-7.2894736842105257</v>
      </c>
      <c r="H85" s="99">
        <f>'1.a'!P90</f>
        <v>1.8E-3</v>
      </c>
      <c r="I85" s="99">
        <f>'1.a'!L90</f>
        <v>4.5999999999999999E-2</v>
      </c>
      <c r="J85" s="99">
        <f>'1.a'!M90</f>
        <v>-1.5900000000000001E-2</v>
      </c>
      <c r="K85" s="99">
        <f>'1.a'!N90</f>
        <v>-9.5999999999999992E-3</v>
      </c>
      <c r="L85" s="99">
        <f>'1.a'!O90</f>
        <v>-3.3E-3</v>
      </c>
      <c r="M85" s="99">
        <f>'1.a'!P90</f>
        <v>1.8E-3</v>
      </c>
    </row>
    <row r="86" spans="1:13" x14ac:dyDescent="0.25">
      <c r="A86" s="78">
        <v>39569</v>
      </c>
      <c r="B86" s="99">
        <f>'1.a.c'!S102</f>
        <v>2.9803867804195087E-2</v>
      </c>
      <c r="C86" s="99">
        <f>'1.a.c'!T102</f>
        <v>2.0241313547734816E-2</v>
      </c>
      <c r="D86" s="99">
        <f>'1.a.c'!V102</f>
        <v>-8.4509213395802668E-3</v>
      </c>
      <c r="E86" s="99">
        <f>'1.a.c'!W102</f>
        <v>6.0602538086645726E-3</v>
      </c>
      <c r="F86" s="4">
        <f>'1.a.c'!X102</f>
        <v>4.7654513821014211E-2</v>
      </c>
      <c r="G86" s="99">
        <f>'1.a.c'!AH102</f>
        <v>-0.57322175732217584</v>
      </c>
      <c r="H86" s="99">
        <f>'1.a'!P91</f>
        <v>1.8E-3</v>
      </c>
      <c r="I86" s="99">
        <f>'1.a'!L91</f>
        <v>1.8599999999999998E-2</v>
      </c>
      <c r="J86" s="99">
        <f>'1.a'!M91</f>
        <v>3.0499999999999999E-2</v>
      </c>
      <c r="K86" s="99">
        <f>'1.a'!N91</f>
        <v>-1.4500000000000001E-2</v>
      </c>
      <c r="L86" s="99">
        <f>'1.a'!O91</f>
        <v>3.2099999999999997E-2</v>
      </c>
      <c r="M86" s="99">
        <f>'1.a'!P91</f>
        <v>1.8E-3</v>
      </c>
    </row>
    <row r="87" spans="1:13" x14ac:dyDescent="0.25">
      <c r="A87" s="78">
        <v>39600</v>
      </c>
      <c r="B87" s="99">
        <f>'1.a.c'!S103</f>
        <v>-5.1498608438868269E-2</v>
      </c>
      <c r="C87" s="99">
        <f>'1.a.c'!T103</f>
        <v>-2.7627854232531248E-2</v>
      </c>
      <c r="D87" s="99">
        <f>'1.a.c'!V103</f>
        <v>-5.1192678699940451E-2</v>
      </c>
      <c r="E87" s="99">
        <f>'1.a.c'!W103</f>
        <v>-8.6973357531618268E-3</v>
      </c>
      <c r="F87" s="4">
        <f>'1.a.c'!X103</f>
        <v>-0.1390164771245018</v>
      </c>
      <c r="G87" s="99">
        <f>'1.a.c'!AH103</f>
        <v>-5.0539215686274508</v>
      </c>
      <c r="H87" s="99">
        <f>'1.a'!P92</f>
        <v>1.6999999999999999E-3</v>
      </c>
      <c r="I87" s="99">
        <f>'1.a'!L92</f>
        <v>-8.4399999999999989E-2</v>
      </c>
      <c r="J87" s="99">
        <f>'1.a'!M92</f>
        <v>1.2200000000000001E-2</v>
      </c>
      <c r="K87" s="99">
        <f>'1.a'!N92</f>
        <v>-2.7699999999999999E-2</v>
      </c>
      <c r="L87" s="99">
        <f>'1.a'!O92</f>
        <v>0.12540000000000001</v>
      </c>
      <c r="M87" s="99">
        <f>'1.a'!P92</f>
        <v>1.6999999999999999E-3</v>
      </c>
    </row>
    <row r="88" spans="1:13" x14ac:dyDescent="0.25">
      <c r="A88" s="78">
        <v>39630</v>
      </c>
      <c r="B88" s="99">
        <f>'1.a.c'!S104</f>
        <v>2.7958438482863109E-2</v>
      </c>
      <c r="C88" s="99">
        <f>'1.a.c'!T104</f>
        <v>-2.8581373040924007E-3</v>
      </c>
      <c r="D88" s="99">
        <f>'1.a.c'!V104</f>
        <v>1.5001785316690143E-2</v>
      </c>
      <c r="E88" s="99">
        <f>'1.a.c'!W104</f>
        <v>-6.2958613847904363E-3</v>
      </c>
      <c r="F88" s="4">
        <f>'1.a.c'!X104</f>
        <v>3.3806225110670413E-2</v>
      </c>
      <c r="G88" s="99">
        <f>'1.a.c'!AH104</f>
        <v>-0.92503022974607008</v>
      </c>
      <c r="H88" s="99">
        <f>'1.a'!P93</f>
        <v>1.5E-3</v>
      </c>
      <c r="I88" s="99">
        <f>'1.a'!L93</f>
        <v>-7.7000000000000002E-3</v>
      </c>
      <c r="J88" s="99">
        <f>'1.a'!M93</f>
        <v>2.47E-2</v>
      </c>
      <c r="K88" s="99">
        <f>'1.a'!N93</f>
        <v>5.2699999999999997E-2</v>
      </c>
      <c r="L88" s="99">
        <f>'1.a'!O93</f>
        <v>-5.1299999999999998E-2</v>
      </c>
      <c r="M88" s="99">
        <f>'1.a'!P93</f>
        <v>1.5E-3</v>
      </c>
    </row>
    <row r="89" spans="1:13" x14ac:dyDescent="0.25">
      <c r="A89" s="78">
        <v>39661</v>
      </c>
      <c r="B89" s="99">
        <f>'1.a.c'!S105</f>
        <v>1.0375694454907743E-2</v>
      </c>
      <c r="C89" s="99">
        <f>'1.a.c'!T105</f>
        <v>-7.003915029697683E-3</v>
      </c>
      <c r="D89" s="99">
        <f>'1.a.c'!V105</f>
        <v>1.0247094695895841E-2</v>
      </c>
      <c r="E89" s="99">
        <f>'1.a.c'!W105</f>
        <v>-2.2530282869933662E-4</v>
      </c>
      <c r="F89" s="4">
        <f>'1.a.c'!X105</f>
        <v>1.3393571292406564E-2</v>
      </c>
      <c r="G89" s="99">
        <f>'1.a.c'!AH105</f>
        <v>-3.6774193548387095</v>
      </c>
      <c r="H89" s="99">
        <f>'1.a'!P94</f>
        <v>1.2999999999999999E-3</v>
      </c>
      <c r="I89" s="99">
        <f>'1.a'!L94</f>
        <v>1.5299999999999999E-2</v>
      </c>
      <c r="J89" s="99">
        <f>'1.a'!M94</f>
        <v>3.5400000000000001E-2</v>
      </c>
      <c r="K89" s="99">
        <f>'1.a'!N94</f>
        <v>1.4500000000000001E-2</v>
      </c>
      <c r="L89" s="99">
        <f>'1.a'!O94</f>
        <v>-4.0300000000000002E-2</v>
      </c>
      <c r="M89" s="99">
        <f>'1.a'!P94</f>
        <v>1.2999999999999999E-3</v>
      </c>
    </row>
    <row r="90" spans="1:13" x14ac:dyDescent="0.25">
      <c r="A90" s="78">
        <v>39692</v>
      </c>
      <c r="B90" s="99">
        <f>'1.a.c'!S106</f>
        <v>-2.5155663134103994E-2</v>
      </c>
      <c r="C90" s="99">
        <f>'1.a.c'!T106</f>
        <v>-2.0950183825846701E-2</v>
      </c>
      <c r="D90" s="99">
        <f>'1.a.c'!V106</f>
        <v>-3.2907409051692635E-2</v>
      </c>
      <c r="E90" s="99">
        <f>'1.a.c'!W106</f>
        <v>-1.1819157693643063E-2</v>
      </c>
      <c r="F90" s="4">
        <f>'1.a.c'!X106</f>
        <v>-9.0832413705286386E-2</v>
      </c>
      <c r="G90" s="99">
        <f>'1.a.c'!AH106</f>
        <v>-6.475903614457831</v>
      </c>
      <c r="H90" s="99">
        <f>'1.a'!P95</f>
        <v>1.5E-3</v>
      </c>
      <c r="I90" s="99">
        <f>'1.a'!L95</f>
        <v>-9.2399999999999996E-2</v>
      </c>
      <c r="J90" s="99">
        <f>'1.a'!M95</f>
        <v>-1.18E-2</v>
      </c>
      <c r="K90" s="99">
        <f>'1.a'!N95</f>
        <v>6.0699999999999997E-2</v>
      </c>
      <c r="L90" s="99">
        <f>'1.a'!O95</f>
        <v>3.5999999999999999E-3</v>
      </c>
      <c r="M90" s="99">
        <f>'1.a'!P95</f>
        <v>1.5E-3</v>
      </c>
    </row>
    <row r="91" spans="1:13" x14ac:dyDescent="0.25">
      <c r="A91" s="78">
        <v>39722</v>
      </c>
      <c r="B91" s="99">
        <f>'1.a.c'!S107</f>
        <v>-6.9082773293933225E-2</v>
      </c>
      <c r="C91" s="99">
        <f>'1.a.c'!T107</f>
        <v>-3.2445552951756475E-2</v>
      </c>
      <c r="D91" s="99">
        <f>'1.a.c'!V107</f>
        <v>-3.54008627776125E-2</v>
      </c>
      <c r="E91" s="99">
        <f>'1.a.c'!W107</f>
        <v>-2.0354281267786191E-2</v>
      </c>
      <c r="F91" s="4">
        <f>'1.a.c'!X107</f>
        <v>-0.15728347029108838</v>
      </c>
      <c r="G91" s="99">
        <f>'1.a.c'!AH107</f>
        <v>0.88668866886688691</v>
      </c>
      <c r="H91" s="99">
        <f>'1.a'!P96</f>
        <v>8.0000000000000004E-4</v>
      </c>
      <c r="I91" s="99">
        <f>'1.a'!L96</f>
        <v>-0.17230000000000001</v>
      </c>
      <c r="J91" s="99">
        <f>'1.a'!M96</f>
        <v>-2.52E-2</v>
      </c>
      <c r="K91" s="99">
        <f>'1.a'!N96</f>
        <v>-2.3699999999999999E-2</v>
      </c>
      <c r="L91" s="99">
        <f>'1.a'!O96</f>
        <v>7.7899999999999997E-2</v>
      </c>
      <c r="M91" s="99">
        <f>'1.a'!P96</f>
        <v>8.0000000000000004E-4</v>
      </c>
    </row>
    <row r="92" spans="1:13" x14ac:dyDescent="0.25">
      <c r="A92" s="78">
        <v>39753</v>
      </c>
      <c r="B92" s="99">
        <f>'1.a.c'!S108</f>
        <v>3.4728936184394717E-2</v>
      </c>
      <c r="C92" s="99">
        <f>'1.a.c'!T108</f>
        <v>1.5094727160574627E-2</v>
      </c>
      <c r="D92" s="99">
        <f>'1.a.c'!V108</f>
        <v>-5.2962971127629974E-2</v>
      </c>
      <c r="E92" s="99">
        <f>'1.a.c'!W108</f>
        <v>-8.345155985714333E-3</v>
      </c>
      <c r="F92" s="4">
        <f>'1.a.c'!X108</f>
        <v>-1.1484463768374965E-2</v>
      </c>
      <c r="G92" s="99">
        <f>'1.a.c'!AH108</f>
        <v>-0.54344023323615165</v>
      </c>
      <c r="H92" s="99">
        <f>'1.a'!P97</f>
        <v>2.9999999999999997E-4</v>
      </c>
      <c r="I92" s="99">
        <f>'1.a'!L97</f>
        <v>-7.8600000000000003E-2</v>
      </c>
      <c r="J92" s="99">
        <f>'1.a'!M97</f>
        <v>-2.8199999999999999E-2</v>
      </c>
      <c r="K92" s="99">
        <f>'1.a'!N97</f>
        <v>-6.3099999999999989E-2</v>
      </c>
      <c r="L92" s="99">
        <f>'1.a'!O97</f>
        <v>7.17E-2</v>
      </c>
      <c r="M92" s="99">
        <f>'1.a'!P97</f>
        <v>2.9999999999999997E-4</v>
      </c>
    </row>
    <row r="93" spans="1:13" x14ac:dyDescent="0.25">
      <c r="A93" s="78">
        <v>39783</v>
      </c>
      <c r="B93" s="99">
        <f>'1.a.c'!S109</f>
        <v>-9.891019769683769E-3</v>
      </c>
      <c r="C93" s="99">
        <f>'1.a.c'!T109</f>
        <v>5.3349876341929727E-3</v>
      </c>
      <c r="D93" s="99">
        <f>'1.a.c'!V109</f>
        <v>4.5590475697170924E-2</v>
      </c>
      <c r="E93" s="99">
        <f>'1.a.c'!W109</f>
        <v>-8.0841216316073535E-4</v>
      </c>
      <c r="F93" s="4">
        <f>'1.a.c'!X109</f>
        <v>4.0226031398519393E-2</v>
      </c>
      <c r="G93" s="99">
        <f>'1.a.c'!AH109</f>
        <v>-1.2222222222222221</v>
      </c>
      <c r="H93" s="99">
        <f>'1.a'!P98</f>
        <v>0</v>
      </c>
      <c r="I93" s="99">
        <f>'1.a'!L98</f>
        <v>1.7399999999999999E-2</v>
      </c>
      <c r="J93" s="99">
        <f>'1.a'!M98</f>
        <v>3.5099999999999999E-2</v>
      </c>
      <c r="K93" s="99">
        <f>'1.a'!N98</f>
        <v>1.4E-3</v>
      </c>
      <c r="L93" s="99">
        <f>'1.a'!O98</f>
        <v>-5.0700000000000002E-2</v>
      </c>
      <c r="M93" s="99">
        <f>'1.a'!P98</f>
        <v>0</v>
      </c>
    </row>
    <row r="94" spans="1:13" x14ac:dyDescent="0.25">
      <c r="A94" s="78">
        <v>39814</v>
      </c>
      <c r="B94" s="99">
        <f>'1.a.c'!S110</f>
        <v>-4.6095450547769298E-2</v>
      </c>
      <c r="C94" s="99">
        <f>'1.a.c'!T110</f>
        <v>-1.8354178826841528E-2</v>
      </c>
      <c r="D94" s="99">
        <f>'1.a.c'!V110</f>
        <v>-4.5274537095996152E-2</v>
      </c>
      <c r="E94" s="99">
        <f>'1.a.c'!W110</f>
        <v>-5.9005636124859814E-3</v>
      </c>
      <c r="F94" s="4">
        <f>'1.a.c'!X110</f>
        <v>-0.11562473008309296</v>
      </c>
      <c r="G94" s="99">
        <f>'1.a.c'!AH110</f>
        <v>-5.666666666666667</v>
      </c>
      <c r="H94" s="99">
        <f>'1.a'!P99</f>
        <v>0</v>
      </c>
      <c r="I94" s="99">
        <f>'1.a'!L99</f>
        <v>-8.1199999999999994E-2</v>
      </c>
      <c r="J94" s="99">
        <f>'1.a'!M99</f>
        <v>3.3E-3</v>
      </c>
      <c r="K94" s="99">
        <f>'1.a'!N99</f>
        <v>-0.11119999999999999</v>
      </c>
      <c r="L94" s="99">
        <f>'1.a'!O99</f>
        <v>-1.8200000000000001E-2</v>
      </c>
      <c r="M94" s="99">
        <f>'1.a'!P99</f>
        <v>0</v>
      </c>
    </row>
    <row r="95" spans="1:13" x14ac:dyDescent="0.25">
      <c r="A95" s="78">
        <v>39845</v>
      </c>
      <c r="B95" s="99">
        <f>'1.a.c'!S111</f>
        <v>-3.6090574754614108E-2</v>
      </c>
      <c r="C95" s="99">
        <f>'1.a.c'!T111</f>
        <v>-3.1581967973921862E-2</v>
      </c>
      <c r="D95" s="99">
        <f>'1.a.c'!V111</f>
        <v>-6.5337930713979905E-2</v>
      </c>
      <c r="E95" s="99">
        <f>'1.a.c'!W111</f>
        <v>-1.4939427083335111E-2</v>
      </c>
      <c r="F95" s="4">
        <f>'1.a.c'!X111</f>
        <v>-0.147949900525851</v>
      </c>
      <c r="G95" s="99">
        <f>'1.a.c'!AH111</f>
        <v>0.24261083743842371</v>
      </c>
      <c r="H95" s="99">
        <f>'1.a'!P100</f>
        <v>1E-4</v>
      </c>
      <c r="I95" s="99">
        <f>'1.a'!L100</f>
        <v>-0.10100000000000001</v>
      </c>
      <c r="J95" s="99">
        <f>'1.a'!M100</f>
        <v>2.3E-3</v>
      </c>
      <c r="K95" s="99">
        <f>'1.a'!N100</f>
        <v>-7.0300000000000001E-2</v>
      </c>
      <c r="L95" s="99">
        <f>'1.a'!O100</f>
        <v>4.0300000000000002E-2</v>
      </c>
      <c r="M95" s="99">
        <f>'1.a'!P100</f>
        <v>1E-4</v>
      </c>
    </row>
    <row r="96" spans="1:13" x14ac:dyDescent="0.25">
      <c r="A96" s="78">
        <v>39873</v>
      </c>
      <c r="B96" s="99">
        <f>'1.a.c'!S112</f>
        <v>1.5966219337782701E-2</v>
      </c>
      <c r="C96" s="99">
        <f>'1.a.c'!T112</f>
        <v>1.3210042352492051E-2</v>
      </c>
      <c r="D96" s="99">
        <f>'1.a.c'!V112</f>
        <v>2.6938956803876608E-2</v>
      </c>
      <c r="E96" s="99">
        <f>'1.a.c'!W112</f>
        <v>6.0153004456910113E-3</v>
      </c>
      <c r="F96" s="4">
        <f>'1.a.c'!X112</f>
        <v>6.2130518939842373E-2</v>
      </c>
      <c r="G96" s="99">
        <f>'1.a.c'!AH112</f>
        <v>-1.8889990089197224</v>
      </c>
      <c r="H96" s="99">
        <f>'1.a'!P101</f>
        <v>2.0000000000000001E-4</v>
      </c>
      <c r="I96" s="99">
        <f>'1.a'!L101</f>
        <v>8.9499999999999996E-2</v>
      </c>
      <c r="J96" s="99">
        <f>'1.a'!M101</f>
        <v>0</v>
      </c>
      <c r="K96" s="99">
        <f>'1.a'!N101</f>
        <v>3.4000000000000002E-2</v>
      </c>
      <c r="L96" s="99">
        <f>'1.a'!O101</f>
        <v>-0.11609999999999999</v>
      </c>
      <c r="M96" s="99">
        <f>'1.a'!P101</f>
        <v>2.0000000000000001E-4</v>
      </c>
    </row>
    <row r="97" spans="1:13" x14ac:dyDescent="0.25">
      <c r="A97" s="78">
        <v>39904</v>
      </c>
      <c r="B97" s="99">
        <f>'1.a.c'!S113</f>
        <v>4.717036291181325E-2</v>
      </c>
      <c r="C97" s="99">
        <f>'1.a.c'!T113</f>
        <v>3.2349328194175055E-2</v>
      </c>
      <c r="D97" s="99">
        <f>'1.a.c'!V113</f>
        <v>5.9591458707657342E-2</v>
      </c>
      <c r="E97" s="99">
        <f>'1.a.c'!W113</f>
        <v>2.3234543831088288E-2</v>
      </c>
      <c r="F97" s="4">
        <f>'1.a.c'!X113</f>
        <v>0.16234569364473392</v>
      </c>
      <c r="G97" s="99">
        <f>'1.a.c'!AH113</f>
        <v>0.13600891861761433</v>
      </c>
      <c r="H97" s="99">
        <f>'1.a'!P102</f>
        <v>1E-4</v>
      </c>
      <c r="I97" s="99">
        <f>'1.a'!L102</f>
        <v>0.1018</v>
      </c>
      <c r="J97" s="99">
        <f>'1.a'!M102</f>
        <v>5.1399999999999987E-2</v>
      </c>
      <c r="K97" s="99">
        <f>'1.a'!N102</f>
        <v>5.21E-2</v>
      </c>
      <c r="L97" s="99">
        <f>'1.a'!O102</f>
        <v>-0.34389999999999998</v>
      </c>
      <c r="M97" s="99">
        <f>'1.a'!P102</f>
        <v>1E-4</v>
      </c>
    </row>
    <row r="98" spans="1:13" x14ac:dyDescent="0.25">
      <c r="A98" s="78">
        <v>39934</v>
      </c>
      <c r="B98" s="99">
        <f>'1.a.c'!S114</f>
        <v>-3.6236692729931706E-2</v>
      </c>
      <c r="C98" s="99">
        <f>'1.a.c'!T114</f>
        <v>-9.9396307891324968E-3</v>
      </c>
      <c r="D98" s="99">
        <f>'1.a.c'!V114</f>
        <v>3.2983336756427034E-2</v>
      </c>
      <c r="E98" s="99">
        <f>'1.a.c'!W114</f>
        <v>4.9698481234165207E-4</v>
      </c>
      <c r="F98" s="4">
        <f>'1.a.c'!X114</f>
        <v>-1.2696001950295514E-2</v>
      </c>
      <c r="G98" s="99">
        <f>'1.a.c'!AH114</f>
        <v>-0.48871442590775271</v>
      </c>
      <c r="H98" s="99">
        <f>'1.a'!P103</f>
        <v>0</v>
      </c>
      <c r="I98" s="99">
        <f>'1.a'!L103</f>
        <v>5.21E-2</v>
      </c>
      <c r="J98" s="99">
        <f>'1.a'!M103</f>
        <v>-2.63E-2</v>
      </c>
      <c r="K98" s="99">
        <f>'1.a'!N103</f>
        <v>4.8999999999999998E-3</v>
      </c>
      <c r="L98" s="99">
        <f>'1.a'!O103</f>
        <v>-0.12470000000000001</v>
      </c>
      <c r="M98" s="99">
        <f>'1.a'!P103</f>
        <v>0</v>
      </c>
    </row>
    <row r="99" spans="1:13" x14ac:dyDescent="0.25">
      <c r="A99" s="78">
        <v>39965</v>
      </c>
      <c r="B99" s="99">
        <f>'1.a.c'!S115</f>
        <v>1.565676134476722E-2</v>
      </c>
      <c r="C99" s="99">
        <f>'1.a.c'!T115</f>
        <v>3.1726755511013089E-3</v>
      </c>
      <c r="D99" s="99">
        <f>'1.a.c'!V115</f>
        <v>-2.3807062004905727E-3</v>
      </c>
      <c r="E99" s="99">
        <f>'1.a.c'!W115</f>
        <v>3.91041587726339E-3</v>
      </c>
      <c r="F99" s="4">
        <f>'1.a.c'!X115</f>
        <v>2.0359146572641349E-2</v>
      </c>
      <c r="G99" s="99">
        <f>'1.a.c'!AH115</f>
        <v>-0.91554702495201534</v>
      </c>
      <c r="H99" s="99">
        <f>'1.a'!P104</f>
        <v>1E-4</v>
      </c>
      <c r="I99" s="99">
        <f>'1.a'!L104</f>
        <v>4.3E-3</v>
      </c>
      <c r="J99" s="99">
        <f>'1.a'!M104</f>
        <v>2.63E-2</v>
      </c>
      <c r="K99" s="99">
        <f>'1.a'!N104</f>
        <v>-2.6200000000000001E-2</v>
      </c>
      <c r="L99" s="99">
        <f>'1.a'!O104</f>
        <v>5.2999999999999999E-2</v>
      </c>
      <c r="M99" s="99">
        <f>'1.a'!P104</f>
        <v>1E-4</v>
      </c>
    </row>
    <row r="100" spans="1:13" x14ac:dyDescent="0.25">
      <c r="A100" s="78">
        <v>39995</v>
      </c>
      <c r="B100" s="99">
        <f>'1.a.c'!S116</f>
        <v>8.8952989021952051E-3</v>
      </c>
      <c r="C100" s="99">
        <f>'1.a.c'!T116</f>
        <v>2.0327310992142866E-2</v>
      </c>
      <c r="D100" s="99">
        <f>'1.a.c'!V116</f>
        <v>2.1958317206762269E-2</v>
      </c>
      <c r="E100" s="99">
        <f>'1.a.c'!W116</f>
        <v>9.0468511005177867E-3</v>
      </c>
      <c r="F100" s="4">
        <f>'1.a.c'!X116</f>
        <v>6.0227778201618121E-2</v>
      </c>
      <c r="G100" s="99">
        <f>'1.a.c'!AH116</f>
        <v>16.568181818181817</v>
      </c>
      <c r="H100" s="99">
        <f>'1.a'!P105</f>
        <v>1E-4</v>
      </c>
      <c r="I100" s="99">
        <f>'1.a'!L105</f>
        <v>7.7199999999999991E-2</v>
      </c>
      <c r="J100" s="99">
        <f>'1.a'!M105</f>
        <v>1.9E-2</v>
      </c>
      <c r="K100" s="99">
        <f>'1.a'!N105</f>
        <v>4.87E-2</v>
      </c>
      <c r="L100" s="99">
        <f>'1.a'!O105</f>
        <v>-5.3699999999999998E-2</v>
      </c>
      <c r="M100" s="99">
        <f>'1.a'!P105</f>
        <v>1E-4</v>
      </c>
    </row>
    <row r="101" spans="1:13" x14ac:dyDescent="0.25">
      <c r="A101" s="78">
        <v>40026</v>
      </c>
      <c r="B101" s="99">
        <f>'1.a.c'!S117</f>
        <v>1.1229431413271075E-2</v>
      </c>
      <c r="C101" s="99">
        <f>'1.a.c'!T117</f>
        <v>2.3603727603653682E-3</v>
      </c>
      <c r="D101" s="99">
        <f>'1.a.c'!V117</f>
        <v>4.0348867582838788E-2</v>
      </c>
      <c r="E101" s="99">
        <f>'1.a.c'!W117</f>
        <v>3.9998081638880773E-3</v>
      </c>
      <c r="F101" s="4">
        <f>'1.a.c'!X117</f>
        <v>5.7938479920363307E-2</v>
      </c>
      <c r="G101" s="99">
        <f>'1.a.c'!AH117</f>
        <v>-0.56791720569210857</v>
      </c>
      <c r="H101" s="99">
        <f>'1.a'!P106</f>
        <v>1E-4</v>
      </c>
      <c r="I101" s="99">
        <f>'1.a'!L106</f>
        <v>3.3300000000000003E-2</v>
      </c>
      <c r="J101" s="99">
        <f>'1.a'!M106</f>
        <v>-1.0999999999999999E-2</v>
      </c>
      <c r="K101" s="99">
        <f>'1.a'!N106</f>
        <v>7.4999999999999997E-2</v>
      </c>
      <c r="L101" s="99">
        <f>'1.a'!O106</f>
        <v>-8.8200000000000001E-2</v>
      </c>
      <c r="M101" s="99">
        <f>'1.a'!P106</f>
        <v>1E-4</v>
      </c>
    </row>
    <row r="102" spans="1:13" x14ac:dyDescent="0.25">
      <c r="A102" s="78">
        <v>40057</v>
      </c>
      <c r="B102" s="99">
        <f>'1.a.c'!S118</f>
        <v>3.1081102924043723E-2</v>
      </c>
      <c r="C102" s="99">
        <f>'1.a.c'!T118</f>
        <v>1.6306339749148562E-2</v>
      </c>
      <c r="D102" s="99">
        <f>'1.a.c'!V118</f>
        <v>1.5487390675335158E-2</v>
      </c>
      <c r="E102" s="99">
        <f>'1.a.c'!W118</f>
        <v>-1.5122862640307806E-3</v>
      </c>
      <c r="F102" s="4">
        <f>'1.a.c'!X118</f>
        <v>6.1362547084496656E-2</v>
      </c>
      <c r="G102" s="99">
        <f>'1.a.c'!AH118</f>
        <v>0.22455089820359286</v>
      </c>
      <c r="H102" s="99">
        <f>'1.a'!P107</f>
        <v>1E-4</v>
      </c>
      <c r="I102" s="99">
        <f>'1.a'!L107</f>
        <v>4.0800000000000003E-2</v>
      </c>
      <c r="J102" s="99">
        <f>'1.a'!M107</f>
        <v>2.41E-2</v>
      </c>
      <c r="K102" s="99">
        <f>'1.a'!N107</f>
        <v>8.8999999999999999E-3</v>
      </c>
      <c r="L102" s="99">
        <f>'1.a'!O107</f>
        <v>-4.9500000000000002E-2</v>
      </c>
      <c r="M102" s="99">
        <f>'1.a'!P107</f>
        <v>1E-4</v>
      </c>
    </row>
    <row r="103" spans="1:13" x14ac:dyDescent="0.25">
      <c r="A103" s="78">
        <v>40087</v>
      </c>
      <c r="B103" s="99">
        <f>'1.a.c'!S119</f>
        <v>-4.4677137040047443E-2</v>
      </c>
      <c r="C103" s="99">
        <f>'1.a.c'!T119</f>
        <v>-1.0088748057943913E-2</v>
      </c>
      <c r="D103" s="99">
        <f>'1.a.c'!V119</f>
        <v>3.8475426240197558E-3</v>
      </c>
      <c r="E103" s="99">
        <f>'1.a.c'!W119</f>
        <v>-2.3287756172818367E-3</v>
      </c>
      <c r="F103" s="4">
        <f>'1.a.c'!X119</f>
        <v>-5.3247118091253438E-2</v>
      </c>
      <c r="G103" s="99">
        <f>'1.a.c'!AH119</f>
        <v>-1.633251833740831</v>
      </c>
      <c r="H103" s="99">
        <f>'1.a'!P108</f>
        <v>0</v>
      </c>
      <c r="I103" s="99">
        <f>'1.a'!L108</f>
        <v>-2.5899999999999999E-2</v>
      </c>
      <c r="J103" s="99">
        <f>'1.a'!M108</f>
        <v>-4.1799999999999997E-2</v>
      </c>
      <c r="K103" s="99">
        <f>'1.a'!N108</f>
        <v>-4.0300000000000002E-2</v>
      </c>
      <c r="L103" s="99">
        <f>'1.a'!O108</f>
        <v>2.6599999999999999E-2</v>
      </c>
      <c r="M103" s="99">
        <f>'1.a'!P108</f>
        <v>0</v>
      </c>
    </row>
    <row r="104" spans="1:13" x14ac:dyDescent="0.25">
      <c r="A104" s="78">
        <v>40118</v>
      </c>
      <c r="B104" s="99">
        <f>'1.a.c'!S120</f>
        <v>4.475218778780733E-3</v>
      </c>
      <c r="C104" s="99">
        <f>'1.a.c'!T120</f>
        <v>1.6738689627092601E-2</v>
      </c>
      <c r="D104" s="99">
        <f>'1.a.c'!V120</f>
        <v>4.524742650959987E-2</v>
      </c>
      <c r="E104" s="99">
        <f>'1.a.c'!W120</f>
        <v>5.5005620035151991E-3</v>
      </c>
      <c r="F104" s="4">
        <f>'1.a.c'!X120</f>
        <v>7.1961896918988411E-2</v>
      </c>
      <c r="G104" s="99">
        <f>'1.a.c'!AH120</f>
        <v>-3.1467181467181464</v>
      </c>
      <c r="H104" s="99">
        <f>'1.a'!P109</f>
        <v>0</v>
      </c>
      <c r="I104" s="99">
        <f>'1.a'!L109</f>
        <v>5.5599999999999997E-2</v>
      </c>
      <c r="J104" s="99">
        <f>'1.a'!M109</f>
        <v>-2.4799999999999999E-2</v>
      </c>
      <c r="K104" s="99">
        <f>'1.a'!N109</f>
        <v>-2.5000000000000001E-3</v>
      </c>
      <c r="L104" s="99">
        <f>'1.a'!O109</f>
        <v>3.3E-3</v>
      </c>
      <c r="M104" s="99">
        <f>'1.a'!P109</f>
        <v>0</v>
      </c>
    </row>
    <row r="105" spans="1:13" x14ac:dyDescent="0.25">
      <c r="A105" s="78">
        <v>40148</v>
      </c>
      <c r="B105" s="99">
        <f>'1.a.c'!S121</f>
        <v>4.0874943283760845E-2</v>
      </c>
      <c r="C105" s="99">
        <f>'1.a.c'!T121</f>
        <v>6.5432239812380829E-3</v>
      </c>
      <c r="D105" s="99">
        <f>'1.a.c'!V121</f>
        <v>1.8620837558656927E-2</v>
      </c>
      <c r="E105" s="99">
        <f>'1.a.c'!W121</f>
        <v>3.5080985778495077E-3</v>
      </c>
      <c r="F105" s="4">
        <f>'1.a.c'!X121</f>
        <v>6.9547103401505356E-2</v>
      </c>
      <c r="G105" s="99">
        <f>'1.a.c'!AH121</f>
        <v>-0.50359712230215825</v>
      </c>
      <c r="H105" s="99">
        <f>'1.a'!P110</f>
        <v>1E-4</v>
      </c>
      <c r="I105" s="99">
        <f>'1.a'!L110</f>
        <v>2.75E-2</v>
      </c>
      <c r="J105" s="99">
        <f>'1.a'!M110</f>
        <v>6.13E-2</v>
      </c>
      <c r="K105" s="99">
        <f>'1.a'!N110</f>
        <v>-1.1000000000000001E-3</v>
      </c>
      <c r="L105" s="99">
        <f>'1.a'!O110</f>
        <v>2.9100000000000001E-2</v>
      </c>
      <c r="M105" s="99">
        <f>'1.a'!P110</f>
        <v>1E-4</v>
      </c>
    </row>
    <row r="106" spans="1:13" x14ac:dyDescent="0.25">
      <c r="A106" s="78">
        <v>40179</v>
      </c>
      <c r="B106" s="99">
        <f>'1.a.c'!S122</f>
        <v>-1.7892496262111007E-2</v>
      </c>
      <c r="C106" s="99">
        <f>'1.a.c'!T122</f>
        <v>-4.2624242996281434E-3</v>
      </c>
      <c r="D106" s="99">
        <f>'1.a.c'!V122</f>
        <v>-1.322784126873708E-2</v>
      </c>
      <c r="E106" s="99">
        <f>'1.a.c'!W122</f>
        <v>1.2254290156571584E-3</v>
      </c>
      <c r="F106" s="4">
        <f>'1.a.c'!X122</f>
        <v>-3.4157332814819072E-2</v>
      </c>
      <c r="G106" s="99">
        <f>'1.a.c'!AH122</f>
        <v>-2.2173913043478262</v>
      </c>
      <c r="H106" s="99">
        <f>'1.a'!P111</f>
        <v>0</v>
      </c>
      <c r="I106" s="99">
        <f>'1.a'!L111</f>
        <v>-3.3599999999999998E-2</v>
      </c>
      <c r="J106" s="99">
        <f>'1.a'!M111</f>
        <v>3.7000000000000002E-3</v>
      </c>
      <c r="K106" s="99">
        <f>'1.a'!N111</f>
        <v>3.3E-3</v>
      </c>
      <c r="L106" s="99">
        <f>'1.a'!O111</f>
        <v>-5.3600000000000002E-2</v>
      </c>
      <c r="M106" s="99">
        <f>'1.a'!P111</f>
        <v>0</v>
      </c>
    </row>
    <row r="107" spans="1:13" x14ac:dyDescent="0.25">
      <c r="A107" s="78">
        <v>40210</v>
      </c>
      <c r="B107" s="99">
        <f>'1.a.c'!S123</f>
        <v>1.264675395395619E-2</v>
      </c>
      <c r="C107" s="99">
        <f>'1.a.c'!T123</f>
        <v>2.4147384255901252E-2</v>
      </c>
      <c r="D107" s="99">
        <f>'1.a.c'!V123</f>
        <v>8.3025290528137754E-3</v>
      </c>
      <c r="E107" s="99">
        <f>'1.a.c'!W123</f>
        <v>1.9137978276197183E-3</v>
      </c>
      <c r="F107" s="4">
        <f>'1.a.c'!X123</f>
        <v>4.7010465090290936E-2</v>
      </c>
      <c r="G107" s="99">
        <f>'1.a.c'!AH123</f>
        <v>-2.0119047619047619</v>
      </c>
      <c r="H107" s="99">
        <f>'1.a'!P112</f>
        <v>0</v>
      </c>
      <c r="I107" s="99">
        <f>'1.a'!L112</f>
        <v>3.4000000000000002E-2</v>
      </c>
      <c r="J107" s="99">
        <f>'1.a'!M112</f>
        <v>1.1900000000000001E-2</v>
      </c>
      <c r="K107" s="99">
        <f>'1.a'!N112</f>
        <v>3.1899999999999998E-2</v>
      </c>
      <c r="L107" s="99">
        <f>'1.a'!O112</f>
        <v>3.6299999999999999E-2</v>
      </c>
      <c r="M107" s="99">
        <f>'1.a'!P112</f>
        <v>0</v>
      </c>
    </row>
    <row r="108" spans="1:13" x14ac:dyDescent="0.25">
      <c r="A108" s="78">
        <v>40238</v>
      </c>
      <c r="B108" s="99">
        <f>'1.a.c'!S124</f>
        <v>4.1288528368648457E-2</v>
      </c>
      <c r="C108" s="99">
        <f>'1.a.c'!T124</f>
        <v>1.3403890462732269E-2</v>
      </c>
      <c r="D108" s="99">
        <f>'1.a.c'!V124</f>
        <v>3.6834375369945944E-2</v>
      </c>
      <c r="E108" s="99">
        <f>'1.a.c'!W124</f>
        <v>4.5087011514296661E-3</v>
      </c>
      <c r="F108" s="4">
        <f>'1.a.c'!X124</f>
        <v>9.6035495352756337E-2</v>
      </c>
      <c r="G108" s="99">
        <f>'1.a.c'!AH124</f>
        <v>0.85882352941176432</v>
      </c>
      <c r="H108" s="99">
        <f>'1.a'!P113</f>
        <v>1E-4</v>
      </c>
      <c r="I108" s="99">
        <f>'1.a'!L113</f>
        <v>6.3099999999999989E-2</v>
      </c>
      <c r="J108" s="99">
        <f>'1.a'!M113</f>
        <v>1.44E-2</v>
      </c>
      <c r="K108" s="99">
        <f>'1.a'!N113</f>
        <v>2.1100000000000001E-2</v>
      </c>
      <c r="L108" s="99">
        <f>'1.a'!O113</f>
        <v>3.7100000000000001E-2</v>
      </c>
      <c r="M108" s="99">
        <f>'1.a'!P113</f>
        <v>1E-4</v>
      </c>
    </row>
    <row r="109" spans="1:13" x14ac:dyDescent="0.25">
      <c r="A109" s="78">
        <v>40269</v>
      </c>
      <c r="B109" s="99">
        <f>'1.a.c'!S125</f>
        <v>1.4816145804335939E-2</v>
      </c>
      <c r="C109" s="99">
        <f>'1.a.c'!T125</f>
        <v>6.907396718107018E-3</v>
      </c>
      <c r="D109" s="99">
        <f>'1.a.c'!V125</f>
        <v>8.339532558971758E-3</v>
      </c>
      <c r="E109" s="99">
        <f>'1.a.c'!W125</f>
        <v>1.0762162019299389E-2</v>
      </c>
      <c r="F109" s="4">
        <f>'1.a.c'!X125</f>
        <v>4.0825237100714104E-2</v>
      </c>
      <c r="G109" s="99">
        <f>'1.a.c'!AH125</f>
        <v>-0.68196202531645567</v>
      </c>
      <c r="H109" s="99">
        <f>'1.a'!P114</f>
        <v>1E-4</v>
      </c>
      <c r="I109" s="99">
        <f>'1.a'!L114</f>
        <v>0.02</v>
      </c>
      <c r="J109" s="99">
        <f>'1.a'!M114</f>
        <v>4.8599999999999997E-2</v>
      </c>
      <c r="K109" s="99">
        <f>'1.a'!N114</f>
        <v>2.9100000000000001E-2</v>
      </c>
      <c r="L109" s="99">
        <f>'1.a'!O114</f>
        <v>3.2099999999999997E-2</v>
      </c>
      <c r="M109" s="99">
        <f>'1.a'!P114</f>
        <v>1E-4</v>
      </c>
    </row>
    <row r="110" spans="1:13" x14ac:dyDescent="0.25">
      <c r="A110" s="78">
        <v>40299</v>
      </c>
      <c r="B110" s="99">
        <f>'1.a.c'!S126</f>
        <v>-2.4054384767658348E-2</v>
      </c>
      <c r="C110" s="99">
        <f>'1.a.c'!T126</f>
        <v>-2.0330823989183296E-2</v>
      </c>
      <c r="D110" s="99">
        <f>'1.a.c'!V126</f>
        <v>-4.5264923244935328E-2</v>
      </c>
      <c r="E110" s="99">
        <f>'1.a.c'!W126</f>
        <v>-7.0939402588826271E-3</v>
      </c>
      <c r="F110" s="4">
        <f>'1.a.c'!X126</f>
        <v>-9.6744072260659592E-2</v>
      </c>
      <c r="G110" s="99">
        <f>'1.a.c'!AH126</f>
        <v>-4.9203980099502491</v>
      </c>
      <c r="H110" s="99">
        <f>'1.a'!P115</f>
        <v>1E-4</v>
      </c>
      <c r="I110" s="99">
        <f>'1.a'!L115</f>
        <v>-7.8899999999999998E-2</v>
      </c>
      <c r="J110" s="99">
        <f>'1.a'!M115</f>
        <v>1.4E-3</v>
      </c>
      <c r="K110" s="99">
        <f>'1.a'!N115</f>
        <v>-2.3900000000000001E-2</v>
      </c>
      <c r="L110" s="99">
        <f>'1.a'!O115</f>
        <v>-1.6999999999999999E-3</v>
      </c>
      <c r="M110" s="99">
        <f>'1.a'!P115</f>
        <v>1E-4</v>
      </c>
    </row>
    <row r="111" spans="1:13" x14ac:dyDescent="0.25">
      <c r="A111" s="78">
        <v>40330</v>
      </c>
      <c r="B111" s="99">
        <f>'1.a.c'!S127</f>
        <v>-1.213222542260823E-2</v>
      </c>
      <c r="C111" s="99">
        <f>'1.a.c'!T127</f>
        <v>-9.5425750720524831E-3</v>
      </c>
      <c r="D111" s="99">
        <f>'1.a.c'!V127</f>
        <v>-1.3839442220368713E-2</v>
      </c>
      <c r="E111" s="99">
        <f>'1.a.c'!W127</f>
        <v>-8.1869665298004539E-3</v>
      </c>
      <c r="F111" s="4">
        <f>'1.a.c'!X127</f>
        <v>-4.3701209244829883E-2</v>
      </c>
      <c r="G111" s="99">
        <f>'1.a.c'!AH127</f>
        <v>-0.29441624365482233</v>
      </c>
      <c r="H111" s="99">
        <f>'1.a'!P116</f>
        <v>1E-4</v>
      </c>
      <c r="I111" s="99">
        <f>'1.a'!L116</f>
        <v>-5.57E-2</v>
      </c>
      <c r="J111" s="99">
        <f>'1.a'!M116</f>
        <v>-1.84E-2</v>
      </c>
      <c r="K111" s="99">
        <f>'1.a'!N116</f>
        <v>-4.5199999999999997E-2</v>
      </c>
      <c r="L111" s="99">
        <f>'1.a'!O116</f>
        <v>-2.9899999999999999E-2</v>
      </c>
      <c r="M111" s="99">
        <f>'1.a'!P116</f>
        <v>1E-4</v>
      </c>
    </row>
    <row r="112" spans="1:13" x14ac:dyDescent="0.25">
      <c r="A112" s="78">
        <v>40360</v>
      </c>
      <c r="B112" s="99">
        <f>'1.a.c'!S128</f>
        <v>3.7002914907618693E-2</v>
      </c>
      <c r="C112" s="99">
        <f>'1.a.c'!T128</f>
        <v>2.3941568888623567E-2</v>
      </c>
      <c r="D112" s="99">
        <f>'1.a.c'!V128</f>
        <v>4.3100829038423279E-2</v>
      </c>
      <c r="E112" s="99">
        <f>'1.a.c'!W128</f>
        <v>4.4022831166026606E-3</v>
      </c>
      <c r="F112" s="4">
        <f>'1.a.c'!X128</f>
        <v>0.1084475959512682</v>
      </c>
      <c r="G112" s="99">
        <f>'1.a.c'!AH128</f>
        <v>-2.2482014388489211</v>
      </c>
      <c r="H112" s="99">
        <f>'1.a'!P117</f>
        <v>1E-4</v>
      </c>
      <c r="I112" s="99">
        <f>'1.a'!L117</f>
        <v>6.93E-2</v>
      </c>
      <c r="J112" s="99">
        <f>'1.a'!M117</f>
        <v>1.8E-3</v>
      </c>
      <c r="K112" s="99">
        <f>'1.a'!N117</f>
        <v>-3.5999999999999999E-3</v>
      </c>
      <c r="L112" s="99">
        <f>'1.a'!O117</f>
        <v>1.9E-2</v>
      </c>
      <c r="M112" s="99">
        <f>'1.a'!P117</f>
        <v>1E-4</v>
      </c>
    </row>
    <row r="113" spans="1:13" x14ac:dyDescent="0.25">
      <c r="A113" s="78">
        <v>40391</v>
      </c>
      <c r="B113" s="99">
        <f>'1.a.c'!S129</f>
        <v>-3.6211262767005453E-2</v>
      </c>
      <c r="C113" s="99">
        <f>'1.a.c'!T129</f>
        <v>-1.067033676957614E-2</v>
      </c>
      <c r="D113" s="99">
        <f>'1.a.c'!V129</f>
        <v>-3.6999473541499177E-2</v>
      </c>
      <c r="E113" s="99">
        <f>'1.a.c'!W129</f>
        <v>-5.5988050967055178E-3</v>
      </c>
      <c r="F113" s="4">
        <f>'1.a.c'!X129</f>
        <v>-8.9479878174786281E-2</v>
      </c>
      <c r="G113" s="99">
        <f>'1.a.c'!AH129</f>
        <v>-1.6858789625360229</v>
      </c>
      <c r="H113" s="99">
        <f>'1.a'!P118</f>
        <v>1E-4</v>
      </c>
      <c r="I113" s="99">
        <f>'1.a'!L118</f>
        <v>-4.7699999999999992E-2</v>
      </c>
      <c r="J113" s="99">
        <f>'1.a'!M118</f>
        <v>-3.0200000000000001E-2</v>
      </c>
      <c r="K113" s="99">
        <f>'1.a'!N118</f>
        <v>-1.9E-2</v>
      </c>
      <c r="L113" s="99">
        <f>'1.a'!O118</f>
        <v>-1.8E-3</v>
      </c>
      <c r="M113" s="99">
        <f>'1.a'!P118</f>
        <v>1E-4</v>
      </c>
    </row>
    <row r="114" spans="1:13" x14ac:dyDescent="0.25">
      <c r="A114" s="78">
        <v>40422</v>
      </c>
      <c r="B114" s="99">
        <f>'1.a.c'!S130</f>
        <v>1.7201691872468929E-2</v>
      </c>
      <c r="C114" s="99">
        <f>'1.a.c'!T130</f>
        <v>2.5789543511053351E-2</v>
      </c>
      <c r="D114" s="99">
        <f>'1.a.c'!V130</f>
        <v>4.4512346137603284E-2</v>
      </c>
      <c r="E114" s="99">
        <f>'1.a.c'!W130</f>
        <v>1.1653347997637719E-2</v>
      </c>
      <c r="F114" s="4">
        <f>'1.a.c'!X130</f>
        <v>9.9156929518763273E-2</v>
      </c>
      <c r="G114" s="99">
        <f>'1.a.c'!AH130</f>
        <v>-3.0063025210084033</v>
      </c>
      <c r="H114" s="99">
        <f>'1.a'!P119</f>
        <v>1E-4</v>
      </c>
      <c r="I114" s="99">
        <f>'1.a'!L119</f>
        <v>9.5399999999999985E-2</v>
      </c>
      <c r="J114" s="99">
        <f>'1.a'!M119</f>
        <v>3.9300000000000002E-2</v>
      </c>
      <c r="K114" s="99">
        <f>'1.a'!N119</f>
        <v>-3.2300000000000002E-2</v>
      </c>
      <c r="L114" s="99">
        <f>'1.a'!O119</f>
        <v>1.35E-2</v>
      </c>
      <c r="M114" s="99">
        <f>'1.a'!P119</f>
        <v>1E-4</v>
      </c>
    </row>
    <row r="115" spans="1:13" x14ac:dyDescent="0.25">
      <c r="A115" s="78">
        <v>40452</v>
      </c>
      <c r="B115" s="99">
        <f>'1.a.c'!S131</f>
        <v>4.0721686867768052E-2</v>
      </c>
      <c r="C115" s="99">
        <f>'1.a.c'!T131</f>
        <v>8.3187901422104912E-3</v>
      </c>
      <c r="D115" s="99">
        <f>'1.a.c'!V131</f>
        <v>2.2353895745508799E-2</v>
      </c>
      <c r="E115" s="99">
        <f>'1.a.c'!W131</f>
        <v>6.007676775769996E-3</v>
      </c>
      <c r="F115" s="4">
        <f>'1.a.c'!X131</f>
        <v>7.7402049531257344E-2</v>
      </c>
      <c r="G115" s="99">
        <f>'1.a.c'!AH131</f>
        <v>-0.59267015706806281</v>
      </c>
      <c r="H115" s="99">
        <f>'1.a'!P120</f>
        <v>1E-4</v>
      </c>
      <c r="I115" s="99">
        <f>'1.a'!L120</f>
        <v>3.8800000000000001E-2</v>
      </c>
      <c r="J115" s="99">
        <f>'1.a'!M120</f>
        <v>1.0699999999999999E-2</v>
      </c>
      <c r="K115" s="99">
        <f>'1.a'!N120</f>
        <v>-2.46E-2</v>
      </c>
      <c r="L115" s="99">
        <f>'1.a'!O120</f>
        <v>1.66E-2</v>
      </c>
      <c r="M115" s="99">
        <f>'1.a'!P120</f>
        <v>1E-4</v>
      </c>
    </row>
    <row r="116" spans="1:13" x14ac:dyDescent="0.25">
      <c r="A116" s="78">
        <v>40483</v>
      </c>
      <c r="B116" s="99">
        <f>'1.a.c'!S132</f>
        <v>-7.1531106223169496E-3</v>
      </c>
      <c r="C116" s="99">
        <f>'1.a.c'!T132</f>
        <v>5.8597545553390809E-4</v>
      </c>
      <c r="D116" s="99">
        <f>'1.a.c'!V132</f>
        <v>2.93057120288873E-3</v>
      </c>
      <c r="E116" s="99">
        <f>'1.a.c'!W132</f>
        <v>-2.6550140559697308E-3</v>
      </c>
      <c r="F116" s="4">
        <f>'1.a.c'!X132</f>
        <v>-6.2915780198640418E-3</v>
      </c>
      <c r="G116" s="99">
        <f>'1.a.c'!AH132</f>
        <v>-0.84318766066838047</v>
      </c>
      <c r="H116" s="99">
        <f>'1.a'!P121</f>
        <v>1E-4</v>
      </c>
      <c r="I116" s="99">
        <f>'1.a'!L121</f>
        <v>6.0000000000000001E-3</v>
      </c>
      <c r="J116" s="99">
        <f>'1.a'!M121</f>
        <v>3.78E-2</v>
      </c>
      <c r="K116" s="99">
        <f>'1.a'!N121</f>
        <v>-9.4999999999999998E-3</v>
      </c>
      <c r="L116" s="99">
        <f>'1.a'!O121</f>
        <v>2.5399999999999999E-2</v>
      </c>
      <c r="M116" s="99">
        <f>'1.a'!P121</f>
        <v>1E-4</v>
      </c>
    </row>
    <row r="117" spans="1:13" x14ac:dyDescent="0.25">
      <c r="A117" s="78">
        <v>40513</v>
      </c>
      <c r="B117" s="99">
        <f>'1.a.c'!S133</f>
        <v>2.8941969106617435E-2</v>
      </c>
      <c r="C117" s="99">
        <f>'1.a.c'!T133</f>
        <v>8.4949356408718507E-3</v>
      </c>
      <c r="D117" s="99">
        <f>'1.a.c'!V133</f>
        <v>2.3024983941536417E-2</v>
      </c>
      <c r="E117" s="99">
        <f>'1.a.c'!W133</f>
        <v>1.0560016584902885E-2</v>
      </c>
      <c r="F117" s="4">
        <f>'1.a.c'!X133</f>
        <v>7.1021905273928584E-2</v>
      </c>
      <c r="G117" s="99">
        <f>'1.a.c'!AH133</f>
        <v>10.196721311475409</v>
      </c>
      <c r="H117" s="99">
        <f>'1.a'!P122</f>
        <v>1E-4</v>
      </c>
      <c r="I117" s="99">
        <f>'1.a'!L122</f>
        <v>6.8199999999999997E-2</v>
      </c>
      <c r="J117" s="99">
        <f>'1.a'!M122</f>
        <v>6.7999999999999996E-3</v>
      </c>
      <c r="K117" s="99">
        <f>'1.a'!N122</f>
        <v>3.6400000000000002E-2</v>
      </c>
      <c r="L117" s="99">
        <f>'1.a'!O122</f>
        <v>-3.1800000000000002E-2</v>
      </c>
      <c r="M117" s="99">
        <f>'1.a'!P122</f>
        <v>1E-4</v>
      </c>
    </row>
    <row r="118" spans="1:13" x14ac:dyDescent="0.25">
      <c r="A118" s="78">
        <v>40544</v>
      </c>
      <c r="B118" s="99">
        <f>'1.a.c'!S134</f>
        <v>1.0921110652420967E-2</v>
      </c>
      <c r="C118" s="99">
        <f>'1.a.c'!T134</f>
        <v>5.5720331137299912E-3</v>
      </c>
      <c r="D118" s="99">
        <f>'1.a.c'!V134</f>
        <v>1.4290100627348831E-2</v>
      </c>
      <c r="E118" s="99">
        <f>'1.a.c'!W134</f>
        <v>1.9916672200028128E-3</v>
      </c>
      <c r="F118" s="4">
        <f>'1.a.c'!X134</f>
        <v>3.27749116135026E-2</v>
      </c>
      <c r="G118" s="99">
        <f>'1.a.c'!AH134</f>
        <v>-0.70717423133235724</v>
      </c>
      <c r="H118" s="99">
        <f>'1.a'!P123</f>
        <v>1E-4</v>
      </c>
      <c r="I118" s="99">
        <f>'1.a'!L123</f>
        <v>1.9900000000000001E-2</v>
      </c>
      <c r="J118" s="99">
        <f>'1.a'!M123</f>
        <v>-2.52E-2</v>
      </c>
      <c r="K118" s="99">
        <f>'1.a'!N123</f>
        <v>8.199999999999999E-3</v>
      </c>
      <c r="L118" s="99">
        <f>'1.a'!O123</f>
        <v>-2.8999999999999998E-3</v>
      </c>
      <c r="M118" s="99">
        <f>'1.a'!P123</f>
        <v>1E-4</v>
      </c>
    </row>
    <row r="119" spans="1:13" x14ac:dyDescent="0.25">
      <c r="A119" s="78">
        <v>40575</v>
      </c>
      <c r="B119" s="99">
        <f>'1.a.c'!S135</f>
        <v>4.2323441436062099E-2</v>
      </c>
      <c r="C119" s="99">
        <f>'1.a.c'!T135</f>
        <v>2.4609455020320184E-3</v>
      </c>
      <c r="D119" s="99">
        <f>'1.a.c'!V135</f>
        <v>1.2013199591908738E-2</v>
      </c>
      <c r="E119" s="99">
        <f>'1.a.c'!W135</f>
        <v>-3.6597868532699766E-4</v>
      </c>
      <c r="F119" s="4">
        <f>'1.a.c'!X135</f>
        <v>5.6431607844675859E-2</v>
      </c>
      <c r="G119" s="99">
        <f>'1.a.c'!AH135</f>
        <v>0.75000000000000022</v>
      </c>
      <c r="H119" s="99">
        <f>'1.a'!P124</f>
        <v>1E-4</v>
      </c>
      <c r="I119" s="99">
        <f>'1.a'!L124</f>
        <v>3.49E-2</v>
      </c>
      <c r="J119" s="99">
        <f>'1.a'!M124</f>
        <v>1.5299999999999999E-2</v>
      </c>
      <c r="K119" s="99">
        <f>'1.a'!N124</f>
        <v>1.29E-2</v>
      </c>
      <c r="L119" s="99">
        <f>'1.a'!O124</f>
        <v>2.0799999999999999E-2</v>
      </c>
      <c r="M119" s="99">
        <f>'1.a'!P124</f>
        <v>1E-4</v>
      </c>
    </row>
    <row r="120" spans="1:13" x14ac:dyDescent="0.25">
      <c r="A120" s="78">
        <v>40603</v>
      </c>
      <c r="B120" s="99">
        <f>'1.a.c'!S136</f>
        <v>-1.3404245885571051E-2</v>
      </c>
      <c r="C120" s="99">
        <f>'1.a.c'!T136</f>
        <v>-2.6862172009822294E-3</v>
      </c>
      <c r="D120" s="99">
        <f>'1.a.c'!V136</f>
        <v>7.7962123518970613E-3</v>
      </c>
      <c r="E120" s="99">
        <f>'1.a.c'!W136</f>
        <v>-2.224615025793505E-3</v>
      </c>
      <c r="F120" s="4">
        <f>'1.a.c'!X136</f>
        <v>-1.0518865760449726E-2</v>
      </c>
      <c r="G120" s="99">
        <f>'1.a.c'!AH136</f>
        <v>-0.86571428571428566</v>
      </c>
      <c r="H120" s="99">
        <f>'1.a'!P125</f>
        <v>1E-4</v>
      </c>
      <c r="I120" s="99">
        <f>'1.a'!L125</f>
        <v>4.5999999999999999E-3</v>
      </c>
      <c r="J120" s="99">
        <f>'1.a'!M125</f>
        <v>2.58E-2</v>
      </c>
      <c r="K120" s="99">
        <f>'1.a'!N125</f>
        <v>-1.7600000000000001E-2</v>
      </c>
      <c r="L120" s="99">
        <f>'1.a'!O125</f>
        <v>3.5200000000000002E-2</v>
      </c>
      <c r="M120" s="99">
        <f>'1.a'!P125</f>
        <v>1E-4</v>
      </c>
    </row>
    <row r="121" spans="1:13" x14ac:dyDescent="0.25">
      <c r="A121" s="78">
        <v>40634</v>
      </c>
      <c r="B121" s="99">
        <f>'1.a.c'!S137</f>
        <v>1.9408122116878011E-2</v>
      </c>
      <c r="C121" s="99">
        <f>'1.a.c'!T137</f>
        <v>7.1027177645402659E-3</v>
      </c>
      <c r="D121" s="99">
        <f>'1.a.c'!V137</f>
        <v>2.5420516055440431E-2</v>
      </c>
      <c r="E121" s="99">
        <f>'1.a.c'!W137</f>
        <v>2.1870006192920535E-3</v>
      </c>
      <c r="F121" s="4">
        <f>'1.a.c'!X137</f>
        <v>5.4118356556150764E-2</v>
      </c>
      <c r="G121" s="99">
        <f>'1.a.c'!AH137</f>
        <v>5.1702127659574471</v>
      </c>
      <c r="H121" s="99">
        <f>'1.a'!P126</f>
        <v>0</v>
      </c>
      <c r="I121" s="99">
        <f>'1.a'!L126</f>
        <v>2.9000000000000001E-2</v>
      </c>
      <c r="J121" s="99">
        <f>'1.a'!M126</f>
        <v>-3.7000000000000002E-3</v>
      </c>
      <c r="K121" s="99">
        <f>'1.a'!N126</f>
        <v>-2.4299999999999999E-2</v>
      </c>
      <c r="L121" s="99">
        <f>'1.a'!O126</f>
        <v>5.9999999999999995E-4</v>
      </c>
      <c r="M121" s="99">
        <f>'1.a'!P126</f>
        <v>0</v>
      </c>
    </row>
    <row r="122" spans="1:13" x14ac:dyDescent="0.25">
      <c r="A122" s="78">
        <v>40664</v>
      </c>
      <c r="B122" s="99">
        <f>'1.a.c'!S138</f>
        <v>-1.0581785751345371E-2</v>
      </c>
      <c r="C122" s="99">
        <f>'1.a.c'!T138</f>
        <v>-1.7910695560323615E-2</v>
      </c>
      <c r="D122" s="99">
        <f>'1.a.c'!V138</f>
        <v>-8.8537056712861949E-3</v>
      </c>
      <c r="E122" s="99">
        <f>'1.a.c'!W138</f>
        <v>1.7207586510559593E-3</v>
      </c>
      <c r="F122" s="4">
        <f>'1.a.c'!X138</f>
        <v>-3.5625428331899217E-2</v>
      </c>
      <c r="G122" s="99">
        <f>'1.a.c'!AH138</f>
        <v>-1.4379310344827587</v>
      </c>
      <c r="H122" s="99">
        <f>'1.a'!P127</f>
        <v>0</v>
      </c>
      <c r="I122" s="99">
        <f>'1.a'!L127</f>
        <v>-1.2699999999999999E-2</v>
      </c>
      <c r="J122" s="99">
        <f>'1.a'!M127</f>
        <v>-5.7999999999999996E-3</v>
      </c>
      <c r="K122" s="99">
        <f>'1.a'!N127</f>
        <v>-2.0500000000000001E-2</v>
      </c>
      <c r="L122" s="99">
        <f>'1.a'!O127</f>
        <v>-5.6999999999999993E-3</v>
      </c>
      <c r="M122" s="99">
        <f>'1.a'!P127</f>
        <v>0</v>
      </c>
    </row>
    <row r="123" spans="1:13" x14ac:dyDescent="0.25">
      <c r="A123" s="78">
        <v>40695</v>
      </c>
      <c r="B123" s="99">
        <f>'1.a.c'!S139</f>
        <v>1.2871766745636227E-3</v>
      </c>
      <c r="C123" s="99">
        <f>'1.a.c'!T139</f>
        <v>6.1291213203058482E-3</v>
      </c>
      <c r="D123" s="99">
        <f>'1.a.c'!V139</f>
        <v>6.2208869625626712E-3</v>
      </c>
      <c r="E123" s="99">
        <f>'1.a.c'!W139</f>
        <v>2.0840930088861698E-4</v>
      </c>
      <c r="F123" s="4">
        <f>'1.a.c'!X139</f>
        <v>1.384559425832076E-2</v>
      </c>
      <c r="G123" s="99">
        <f>'1.a.c'!AH139</f>
        <v>0.37795275590551203</v>
      </c>
      <c r="H123" s="99">
        <f>'1.a'!P128</f>
        <v>0</v>
      </c>
      <c r="I123" s="99">
        <f>'1.a'!L128</f>
        <v>-1.7500000000000002E-2</v>
      </c>
      <c r="J123" s="99">
        <f>'1.a'!M128</f>
        <v>-1.1000000000000001E-3</v>
      </c>
      <c r="K123" s="99">
        <f>'1.a'!N128</f>
        <v>-4.1999999999999997E-3</v>
      </c>
      <c r="L123" s="99">
        <f>'1.a'!O128</f>
        <v>1.77E-2</v>
      </c>
      <c r="M123" s="99">
        <f>'1.a'!P128</f>
        <v>0</v>
      </c>
    </row>
    <row r="124" spans="1:13" x14ac:dyDescent="0.25">
      <c r="A124" s="78">
        <v>40725</v>
      </c>
      <c r="B124" s="99">
        <f>'1.a.c'!S140</f>
        <v>-1.675789415006183E-2</v>
      </c>
      <c r="C124" s="99">
        <f>'1.a.c'!T140</f>
        <v>-2.1219433396332279E-2</v>
      </c>
      <c r="D124" s="99">
        <f>'1.a.c'!V140</f>
        <v>-2.8523105635085127E-2</v>
      </c>
      <c r="E124" s="99">
        <f>'1.a.c'!W140</f>
        <v>-4.205366715143489E-3</v>
      </c>
      <c r="F124" s="4">
        <f>'1.a.c'!X140</f>
        <v>-7.070579989662272E-2</v>
      </c>
      <c r="G124" s="99">
        <f>'1.a.c'!AH140</f>
        <v>0.34285714285714275</v>
      </c>
      <c r="H124" s="99">
        <f>'1.a'!P129</f>
        <v>0</v>
      </c>
      <c r="I124" s="99">
        <f>'1.a'!L129</f>
        <v>-2.35E-2</v>
      </c>
      <c r="J124" s="99">
        <f>'1.a'!M129</f>
        <v>-1.37E-2</v>
      </c>
      <c r="K124" s="99">
        <f>'1.a'!N129</f>
        <v>-8.8000000000000005E-3</v>
      </c>
      <c r="L124" s="99">
        <f>'1.a'!O129</f>
        <v>-1E-4</v>
      </c>
      <c r="M124" s="99">
        <f>'1.a'!P129</f>
        <v>0</v>
      </c>
    </row>
    <row r="125" spans="1:13" x14ac:dyDescent="0.25">
      <c r="A125" s="78">
        <v>40756</v>
      </c>
      <c r="B125" s="99">
        <f>'1.a.c'!S141</f>
        <v>-3.2973357079007858E-2</v>
      </c>
      <c r="C125" s="99">
        <f>'1.a.c'!T141</f>
        <v>-8.1002327575883624E-3</v>
      </c>
      <c r="D125" s="99">
        <f>'1.a.c'!V141</f>
        <v>-4.6499962201577039E-2</v>
      </c>
      <c r="E125" s="99">
        <f>'1.a.c'!W141</f>
        <v>-7.3997885198692666E-3</v>
      </c>
      <c r="F125" s="4">
        <f>'1.a.c'!X141</f>
        <v>-9.4973340558042518E-2</v>
      </c>
      <c r="G125" s="99">
        <f>'1.a.c'!AH141</f>
        <v>1.5446808510638297</v>
      </c>
      <c r="H125" s="99">
        <f>'1.a'!P130</f>
        <v>1E-4</v>
      </c>
      <c r="I125" s="99">
        <f>'1.a'!L130</f>
        <v>-5.9900000000000002E-2</v>
      </c>
      <c r="J125" s="99">
        <f>'1.a'!M130</f>
        <v>-3.0300000000000001E-2</v>
      </c>
      <c r="K125" s="99">
        <f>'1.a'!N130</f>
        <v>-2.5600000000000001E-2</v>
      </c>
      <c r="L125" s="99">
        <f>'1.a'!O130</f>
        <v>-3.3999999999999998E-3</v>
      </c>
      <c r="M125" s="99">
        <f>'1.a'!P130</f>
        <v>1E-4</v>
      </c>
    </row>
    <row r="126" spans="1:13" x14ac:dyDescent="0.25">
      <c r="A126" s="78">
        <v>40787</v>
      </c>
      <c r="B126" s="99">
        <f>'1.a.c'!S142</f>
        <v>-8.945907322647972E-3</v>
      </c>
      <c r="C126" s="99">
        <f>'1.a.c'!T142</f>
        <v>-1.7333026414543991E-2</v>
      </c>
      <c r="D126" s="99">
        <f>'1.a.c'!V142</f>
        <v>-2.0464454019496873E-2</v>
      </c>
      <c r="E126" s="99">
        <f>'1.a.c'!W142</f>
        <v>-4.9701088138684292E-3</v>
      </c>
      <c r="F126" s="4">
        <f>'1.a.c'!X142</f>
        <v>-5.1713496570557266E-2</v>
      </c>
      <c r="G126" s="99">
        <f>'1.a.c'!AH142</f>
        <v>0.26923076923076916</v>
      </c>
      <c r="H126" s="99">
        <f>'1.a'!P131</f>
        <v>0</v>
      </c>
      <c r="I126" s="99">
        <f>'1.a'!L131</f>
        <v>-7.5899999999999995E-2</v>
      </c>
      <c r="J126" s="99">
        <f>'1.a'!M131</f>
        <v>-3.3500000000000002E-2</v>
      </c>
      <c r="K126" s="99">
        <f>'1.a'!N131</f>
        <v>-1.7100000000000001E-2</v>
      </c>
      <c r="L126" s="99">
        <f>'1.a'!O131</f>
        <v>-2.52E-2</v>
      </c>
      <c r="M126" s="99">
        <f>'1.a'!P131</f>
        <v>0</v>
      </c>
    </row>
    <row r="127" spans="1:13" x14ac:dyDescent="0.25">
      <c r="A127" s="78">
        <v>40817</v>
      </c>
      <c r="B127" s="99">
        <f>'1.a.c'!S143</f>
        <v>4.0453058911099321E-2</v>
      </c>
      <c r="C127" s="99">
        <f>'1.a.c'!T143</f>
        <v>2.5502042787955061E-2</v>
      </c>
      <c r="D127" s="99">
        <f>'1.a.c'!V143</f>
        <v>4.8383307203090323E-2</v>
      </c>
      <c r="E127" s="99">
        <f>'1.a.c'!W143</f>
        <v>1.6866914343544127E-2</v>
      </c>
      <c r="F127" s="4">
        <f>'1.a.c'!X143</f>
        <v>0.13120532324568884</v>
      </c>
      <c r="G127" s="99">
        <f>'1.a.c'!AH143</f>
        <v>-2.4953886693017129</v>
      </c>
      <c r="H127" s="99">
        <f>'1.a'!P132</f>
        <v>0</v>
      </c>
      <c r="I127" s="99">
        <f>'1.a'!L132</f>
        <v>0.1135</v>
      </c>
      <c r="J127" s="99">
        <f>'1.a'!M132</f>
        <v>3.32E-2</v>
      </c>
      <c r="K127" s="99">
        <f>'1.a'!N132</f>
        <v>1.2999999999999999E-3</v>
      </c>
      <c r="L127" s="99">
        <f>'1.a'!O132</f>
        <v>-1.44E-2</v>
      </c>
      <c r="M127" s="99">
        <f>'1.a'!P132</f>
        <v>0</v>
      </c>
    </row>
    <row r="128" spans="1:13" x14ac:dyDescent="0.25">
      <c r="A128" s="78">
        <v>40848</v>
      </c>
      <c r="B128" s="99">
        <f>'1.a.c'!S144</f>
        <v>-9.2848407227624306E-3</v>
      </c>
      <c r="C128" s="99">
        <f>'1.a.c'!T144</f>
        <v>1.367223586454842E-2</v>
      </c>
      <c r="D128" s="99">
        <f>'1.a.c'!V144</f>
        <v>-7.7460225525976872E-3</v>
      </c>
      <c r="E128" s="99">
        <f>'1.a.c'!W144</f>
        <v>-7.7269335284617761E-3</v>
      </c>
      <c r="F128" s="4">
        <f>'1.a.c'!X144</f>
        <v>-1.1085560939273473E-2</v>
      </c>
      <c r="G128" s="99">
        <f>'1.a.c'!AH144</f>
        <v>-1.0246696035242291</v>
      </c>
      <c r="H128" s="99">
        <f>'1.a'!P133</f>
        <v>0</v>
      </c>
      <c r="I128" s="99">
        <f>'1.a'!L133</f>
        <v>-2.8E-3</v>
      </c>
      <c r="J128" s="99">
        <f>'1.a'!M133</f>
        <v>-1.4E-3</v>
      </c>
      <c r="K128" s="99">
        <f>'1.a'!N133</f>
        <v>-4.7999999999999996E-3</v>
      </c>
      <c r="L128" s="99">
        <f>'1.a'!O133</f>
        <v>4.0099999999999997E-2</v>
      </c>
      <c r="M128" s="99">
        <f>'1.a'!P133</f>
        <v>0</v>
      </c>
    </row>
    <row r="129" spans="1:13" x14ac:dyDescent="0.25">
      <c r="A129" s="78">
        <v>40878</v>
      </c>
      <c r="B129" s="99">
        <f>'1.a.c'!S145</f>
        <v>1.4945608428303184E-2</v>
      </c>
      <c r="C129" s="99">
        <f>'1.a.c'!T145</f>
        <v>-1.7711702735151096E-2</v>
      </c>
      <c r="D129" s="99">
        <f>'1.a.c'!V145</f>
        <v>-1.739722475199848E-2</v>
      </c>
      <c r="E129" s="99">
        <f>'1.a.c'!W145</f>
        <v>-1.4637172405370189E-3</v>
      </c>
      <c r="F129" s="4">
        <f>'1.a.c'!X145</f>
        <v>-2.1627036299383409E-2</v>
      </c>
      <c r="G129" s="99">
        <f>'1.a.c'!AH145</f>
        <v>-3.6428571428571428</v>
      </c>
      <c r="H129" s="99">
        <f>'1.a'!P134</f>
        <v>0</v>
      </c>
      <c r="I129" s="99">
        <f>'1.a'!L134</f>
        <v>7.4000000000000003E-3</v>
      </c>
      <c r="J129" s="99">
        <f>'1.a'!M134</f>
        <v>-6.6E-3</v>
      </c>
      <c r="K129" s="99">
        <f>'1.a'!N134</f>
        <v>1.6799999999999999E-2</v>
      </c>
      <c r="L129" s="99">
        <f>'1.a'!O134</f>
        <v>1.9800000000000002E-2</v>
      </c>
      <c r="M129" s="99">
        <f>'1.a'!P134</f>
        <v>0</v>
      </c>
    </row>
    <row r="130" spans="1:13" x14ac:dyDescent="0.25">
      <c r="A130" s="78">
        <v>40909</v>
      </c>
      <c r="B130" s="99">
        <f>'1.a.c'!S146</f>
        <v>4.401610833723215E-2</v>
      </c>
      <c r="C130" s="99">
        <f>'1.a.c'!T146</f>
        <v>1.6519157773675339E-2</v>
      </c>
      <c r="D130" s="99">
        <f>'1.a.c'!V146</f>
        <v>3.0701299270995609E-2</v>
      </c>
      <c r="E130" s="99">
        <f>'1.a.c'!W146</f>
        <v>6.8825112883829998E-3</v>
      </c>
      <c r="F130" s="4">
        <f>'1.a.c'!X146</f>
        <v>9.8119076670286104E-2</v>
      </c>
      <c r="G130" s="99">
        <f>'1.a.c'!AH146</f>
        <v>5.8243243243243246</v>
      </c>
      <c r="H130" s="99">
        <f>'1.a'!P135</f>
        <v>0</v>
      </c>
      <c r="I130" s="99">
        <f>'1.a'!L135</f>
        <v>5.0500000000000003E-2</v>
      </c>
      <c r="J130" s="99">
        <f>'1.a'!M135</f>
        <v>2.1000000000000001E-2</v>
      </c>
      <c r="K130" s="99">
        <f>'1.a'!N135</f>
        <v>-9.0000000000000011E-3</v>
      </c>
      <c r="L130" s="99">
        <f>'1.a'!O135</f>
        <v>-7.9399999999999998E-2</v>
      </c>
      <c r="M130" s="99">
        <f>'1.a'!P135</f>
        <v>0</v>
      </c>
    </row>
    <row r="131" spans="1:13" x14ac:dyDescent="0.25">
      <c r="A131" s="78">
        <v>40940</v>
      </c>
      <c r="B131" s="99">
        <f>'1.a.c'!S147</f>
        <v>3.8034566519160616E-2</v>
      </c>
      <c r="C131" s="99">
        <f>'1.a.c'!T147</f>
        <v>-3.3603613895606781E-3</v>
      </c>
      <c r="D131" s="99">
        <f>'1.a.c'!V147</f>
        <v>2.9340314021080047E-2</v>
      </c>
      <c r="E131" s="99">
        <f>'1.a.c'!W147</f>
        <v>4.6673498282951888E-3</v>
      </c>
      <c r="F131" s="4">
        <f>'1.a.c'!X147</f>
        <v>6.8681868978975172E-2</v>
      </c>
      <c r="G131" s="99">
        <f>'1.a.c'!AH147</f>
        <v>-0.12475247524752475</v>
      </c>
      <c r="H131" s="99">
        <f>'1.a'!P136</f>
        <v>0</v>
      </c>
      <c r="I131" s="99">
        <f>'1.a'!L136</f>
        <v>4.4200000000000003E-2</v>
      </c>
      <c r="J131" s="99">
        <f>'1.a'!M136</f>
        <v>-1.84E-2</v>
      </c>
      <c r="K131" s="99">
        <f>'1.a'!N136</f>
        <v>4.5999999999999999E-3</v>
      </c>
      <c r="L131" s="99">
        <f>'1.a'!O136</f>
        <v>-2.8E-3</v>
      </c>
      <c r="M131" s="99">
        <f>'1.a'!P136</f>
        <v>0</v>
      </c>
    </row>
    <row r="132" spans="1:13" x14ac:dyDescent="0.25">
      <c r="A132" s="78">
        <v>40969</v>
      </c>
      <c r="B132" s="99">
        <f>'1.a.c'!S148</f>
        <v>7.5456829734223685E-3</v>
      </c>
      <c r="C132" s="99">
        <f>'1.a.c'!T148</f>
        <v>6.6928500013617607E-3</v>
      </c>
      <c r="D132" s="99">
        <f>'1.a.c'!V148</f>
        <v>-2.2727569731332306E-3</v>
      </c>
      <c r="E132" s="99">
        <f>'1.a.c'!W148</f>
        <v>6.8476626278480234E-4</v>
      </c>
      <c r="F132" s="4">
        <f>'1.a.c'!X148</f>
        <v>1.2650542264435701E-2</v>
      </c>
      <c r="G132" s="99">
        <f>'1.a.c'!AH148</f>
        <v>-0.29638009049773761</v>
      </c>
      <c r="H132" s="99">
        <f>'1.a'!P137</f>
        <v>0</v>
      </c>
      <c r="I132" s="99">
        <f>'1.a'!L137</f>
        <v>3.1099999999999999E-2</v>
      </c>
      <c r="J132" s="99">
        <f>'1.a'!M137</f>
        <v>-6.7999999999999996E-3</v>
      </c>
      <c r="K132" s="99">
        <f>'1.a'!N137</f>
        <v>1.21E-2</v>
      </c>
      <c r="L132" s="99">
        <f>'1.a'!O137</f>
        <v>1.5100000000000001E-2</v>
      </c>
      <c r="M132" s="99">
        <f>'1.a'!P137</f>
        <v>0</v>
      </c>
    </row>
    <row r="133" spans="1:13" x14ac:dyDescent="0.25">
      <c r="A133" s="78">
        <v>41000</v>
      </c>
      <c r="B133" s="99">
        <f>'1.a.c'!S149</f>
        <v>4.2224205141508783E-3</v>
      </c>
      <c r="C133" s="99">
        <f>'1.a.c'!T149</f>
        <v>1.0528540836983458E-3</v>
      </c>
      <c r="D133" s="99">
        <f>'1.a.c'!V149</f>
        <v>-6.4213244159524261E-3</v>
      </c>
      <c r="E133" s="99">
        <f>'1.a.c'!W149</f>
        <v>-5.1305275442980829E-4</v>
      </c>
      <c r="F133" s="4">
        <f>'1.a.c'!X149</f>
        <v>-1.6591025725330103E-3</v>
      </c>
      <c r="G133" s="99">
        <f>'1.a.c'!AH149</f>
        <v>-1.2733118971061095</v>
      </c>
      <c r="H133" s="99">
        <f>'1.a'!P138</f>
        <v>0</v>
      </c>
      <c r="I133" s="99">
        <f>'1.a'!L138</f>
        <v>-8.5000000000000006E-3</v>
      </c>
      <c r="J133" s="99">
        <f>'1.a'!M138</f>
        <v>-3.8999999999999998E-3</v>
      </c>
      <c r="K133" s="99">
        <f>'1.a'!N138</f>
        <v>-7.7000000000000002E-3</v>
      </c>
      <c r="L133" s="99">
        <f>'1.a'!O138</f>
        <v>3.8300000000000001E-2</v>
      </c>
      <c r="M133" s="99">
        <f>'1.a'!P138</f>
        <v>0</v>
      </c>
    </row>
    <row r="134" spans="1:13" x14ac:dyDescent="0.25">
      <c r="A134" s="78">
        <v>41030</v>
      </c>
      <c r="B134" s="99">
        <f>'1.a.c'!S150</f>
        <v>-1.5949078456251285E-2</v>
      </c>
      <c r="C134" s="99">
        <f>'1.a.c'!T150</f>
        <v>-1.6903213981721798E-2</v>
      </c>
      <c r="D134" s="99">
        <f>'1.a.c'!V150</f>
        <v>-3.7256478128057186E-2</v>
      </c>
      <c r="E134" s="99">
        <f>'1.a.c'!W150</f>
        <v>-8.9313324178751704E-3</v>
      </c>
      <c r="F134" s="4">
        <f>'1.a.c'!X150</f>
        <v>-7.904010298390543E-2</v>
      </c>
      <c r="G134" s="99">
        <f>'1.a.c'!AH150</f>
        <v>6.2705882352941167</v>
      </c>
      <c r="H134" s="99">
        <f>'1.a'!P139</f>
        <v>1E-4</v>
      </c>
      <c r="I134" s="99">
        <f>'1.a'!L139</f>
        <v>-6.1899999999999997E-2</v>
      </c>
      <c r="J134" s="99">
        <f>'1.a'!M139</f>
        <v>1.6000000000000001E-3</v>
      </c>
      <c r="K134" s="99">
        <f>'1.a'!N139</f>
        <v>-1.04E-2</v>
      </c>
      <c r="L134" s="99">
        <f>'1.a'!O139</f>
        <v>6.6299999999999998E-2</v>
      </c>
      <c r="M134" s="99">
        <f>'1.a'!P139</f>
        <v>1E-4</v>
      </c>
    </row>
    <row r="135" spans="1:13" x14ac:dyDescent="0.25">
      <c r="A135" s="78">
        <v>41061</v>
      </c>
      <c r="B135" s="99">
        <f>'1.a.c'!S151</f>
        <v>4.1557764893576286E-2</v>
      </c>
      <c r="C135" s="99">
        <f>'1.a.c'!T151</f>
        <v>6.1114035712011455E-4</v>
      </c>
      <c r="D135" s="99">
        <f>'1.a.c'!V151</f>
        <v>1.0201942696496878E-2</v>
      </c>
      <c r="E135" s="99">
        <f>'1.a.c'!W151</f>
        <v>1.3430457146279054E-3</v>
      </c>
      <c r="F135" s="4">
        <f>'1.a.c'!X151</f>
        <v>5.3713893661821187E-2</v>
      </c>
      <c r="G135" s="99">
        <f>'1.a.c'!AH151</f>
        <v>-1.6294498381877023</v>
      </c>
      <c r="H135" s="99">
        <f>'1.a'!P140</f>
        <v>0</v>
      </c>
      <c r="I135" s="99">
        <f>'1.a'!L140</f>
        <v>3.8899999999999997E-2</v>
      </c>
      <c r="J135" s="99">
        <f>'1.a'!M140</f>
        <v>7.8000000000000014E-3</v>
      </c>
      <c r="K135" s="99">
        <f>'1.a'!N140</f>
        <v>5.7999999999999996E-3</v>
      </c>
      <c r="L135" s="99">
        <f>'1.a'!O140</f>
        <v>-7.6E-3</v>
      </c>
      <c r="M135" s="99">
        <f>'1.a'!P140</f>
        <v>0</v>
      </c>
    </row>
    <row r="136" spans="1:13" x14ac:dyDescent="0.25">
      <c r="A136" s="78">
        <v>41091</v>
      </c>
      <c r="B136" s="99">
        <f>'1.a.c'!S152</f>
        <v>9.6900776714709275E-3</v>
      </c>
      <c r="C136" s="99">
        <f>'1.a.c'!T152</f>
        <v>3.6218068866921871E-3</v>
      </c>
      <c r="D136" s="99">
        <f>'1.a.c'!V152</f>
        <v>-5.5927079416295189E-3</v>
      </c>
      <c r="E136" s="99">
        <f>'1.a.c'!W152</f>
        <v>2.0217868476722013E-3</v>
      </c>
      <c r="F136" s="4">
        <f>'1.a.c'!X152</f>
        <v>9.7409634642057971E-3</v>
      </c>
      <c r="G136" s="99">
        <f>'1.a.c'!AH152</f>
        <v>-0.79691516709511567</v>
      </c>
      <c r="H136" s="99">
        <f>'1.a'!P141</f>
        <v>0</v>
      </c>
      <c r="I136" s="99">
        <f>'1.a'!L141</f>
        <v>7.9000000000000008E-3</v>
      </c>
      <c r="J136" s="99">
        <f>'1.a'!M141</f>
        <v>-2.6200000000000001E-2</v>
      </c>
      <c r="K136" s="99">
        <f>'1.a'!N141</f>
        <v>-5.0000000000000001E-4</v>
      </c>
      <c r="L136" s="99">
        <f>'1.a'!O141</f>
        <v>3.1E-2</v>
      </c>
      <c r="M136" s="99">
        <f>'1.a'!P141</f>
        <v>0</v>
      </c>
    </row>
    <row r="137" spans="1:13" x14ac:dyDescent="0.25">
      <c r="A137" s="78">
        <v>41122</v>
      </c>
      <c r="B137" s="99">
        <f>'1.a.c'!S153</f>
        <v>1.2575057339183239E-2</v>
      </c>
      <c r="C137" s="99">
        <f>'1.a.c'!T153</f>
        <v>8.8918432356502701E-3</v>
      </c>
      <c r="D137" s="99">
        <f>'1.a.c'!V153</f>
        <v>2.7490213226258088E-2</v>
      </c>
      <c r="E137" s="99">
        <f>'1.a.c'!W153</f>
        <v>3.9318043070072474E-3</v>
      </c>
      <c r="F137" s="4">
        <f>'1.a.c'!X153</f>
        <v>5.2888918108098849E-2</v>
      </c>
      <c r="G137" s="99">
        <f>'1.a.c'!AH153</f>
        <v>2.2405063291139236</v>
      </c>
      <c r="H137" s="99">
        <f>'1.a'!P142</f>
        <v>1E-4</v>
      </c>
      <c r="I137" s="99">
        <f>'1.a'!L142</f>
        <v>2.5499999999999998E-2</v>
      </c>
      <c r="J137" s="99">
        <f>'1.a'!M142</f>
        <v>4.6999999999999993E-3</v>
      </c>
      <c r="K137" s="99">
        <f>'1.a'!N142</f>
        <v>1.12E-2</v>
      </c>
      <c r="L137" s="99">
        <f>'1.a'!O142</f>
        <v>-2.47E-2</v>
      </c>
      <c r="M137" s="99">
        <f>'1.a'!P142</f>
        <v>1E-4</v>
      </c>
    </row>
    <row r="138" spans="1:13" x14ac:dyDescent="0.25">
      <c r="A138" s="78">
        <v>41153</v>
      </c>
      <c r="B138" s="99">
        <f>'1.a.c'!S154</f>
        <v>2.6933570703334936E-2</v>
      </c>
      <c r="C138" s="99">
        <f>'1.a.c'!T154</f>
        <v>-5.9386524757500002E-3</v>
      </c>
      <c r="D138" s="99">
        <f>'1.a.c'!V154</f>
        <v>-4.911820551544128E-3</v>
      </c>
      <c r="E138" s="99">
        <f>'1.a.c'!W154</f>
        <v>-1.650762845736606E-3</v>
      </c>
      <c r="F138" s="4">
        <f>'1.a.c'!X154</f>
        <v>1.4432334830304202E-2</v>
      </c>
      <c r="G138" s="99">
        <f>'1.a.c'!AH154</f>
        <v>7.0312500000000222E-2</v>
      </c>
      <c r="H138" s="99">
        <f>'1.a'!P143</f>
        <v>1E-4</v>
      </c>
      <c r="I138" s="99">
        <f>'1.a'!L143</f>
        <v>2.7300000000000001E-2</v>
      </c>
      <c r="J138" s="99">
        <f>'1.a'!M143</f>
        <v>4.8999999999999998E-3</v>
      </c>
      <c r="K138" s="99">
        <f>'1.a'!N143</f>
        <v>1.5599999999999999E-2</v>
      </c>
      <c r="L138" s="99">
        <f>'1.a'!O143</f>
        <v>-1.06E-2</v>
      </c>
      <c r="M138" s="99">
        <f>'1.a'!P143</f>
        <v>1E-4</v>
      </c>
    </row>
    <row r="139" spans="1:13" x14ac:dyDescent="0.25">
      <c r="A139" s="78">
        <v>41183</v>
      </c>
      <c r="B139" s="99">
        <f>'1.a.c'!S155</f>
        <v>2.1504344805601254E-2</v>
      </c>
      <c r="C139" s="99">
        <f>'1.a.c'!T155</f>
        <v>4.5503271236695743E-4</v>
      </c>
      <c r="D139" s="99">
        <f>'1.a.c'!V155</f>
        <v>-6.2274214753227017E-4</v>
      </c>
      <c r="E139" s="99">
        <f>'1.a.c'!W155</f>
        <v>-3.1375426389727025E-3</v>
      </c>
      <c r="F139" s="4">
        <f>'1.a.c'!X155</f>
        <v>1.8199092731463241E-2</v>
      </c>
      <c r="G139" s="99">
        <f>'1.a.c'!AH155</f>
        <v>-1.6386861313868613</v>
      </c>
      <c r="H139" s="99">
        <f>'1.a'!P144</f>
        <v>1E-4</v>
      </c>
      <c r="I139" s="99">
        <f>'1.a'!L144</f>
        <v>-1.7600000000000001E-2</v>
      </c>
      <c r="J139" s="99">
        <f>'1.a'!M144</f>
        <v>-1.09E-2</v>
      </c>
      <c r="K139" s="99">
        <f>'1.a'!N144</f>
        <v>3.61E-2</v>
      </c>
      <c r="L139" s="99">
        <f>'1.a'!O144</f>
        <v>8.0000000000000004E-4</v>
      </c>
      <c r="M139" s="99">
        <f>'1.a'!P144</f>
        <v>1E-4</v>
      </c>
    </row>
    <row r="140" spans="1:13" x14ac:dyDescent="0.25">
      <c r="A140" s="78">
        <v>41214</v>
      </c>
      <c r="B140" s="99">
        <f>'1.a.c'!S156</f>
        <v>-1.882547739971194E-3</v>
      </c>
      <c r="C140" s="99">
        <f>'1.a.c'!T156</f>
        <v>5.0277172511439018E-3</v>
      </c>
      <c r="D140" s="99">
        <f>'1.a.c'!V156</f>
        <v>9.1742760448252064E-3</v>
      </c>
      <c r="E140" s="99">
        <f>'1.a.c'!W156</f>
        <v>5.0684269344698461E-3</v>
      </c>
      <c r="F140" s="4">
        <f>'1.a.c'!X156</f>
        <v>1.7387872490467762E-2</v>
      </c>
      <c r="G140" s="99">
        <f>'1.a.c'!AH156</f>
        <v>-1.4514285714285715</v>
      </c>
      <c r="H140" s="99">
        <f>'1.a'!P145</f>
        <v>1E-4</v>
      </c>
      <c r="I140" s="99">
        <f>'1.a'!L145</f>
        <v>7.8000000000000014E-3</v>
      </c>
      <c r="J140" s="99">
        <f>'1.a'!M145</f>
        <v>5.3E-3</v>
      </c>
      <c r="K140" s="99">
        <f>'1.a'!N145</f>
        <v>-8.3000000000000001E-3</v>
      </c>
      <c r="L140" s="99">
        <f>'1.a'!O145</f>
        <v>4.0000000000000001E-3</v>
      </c>
      <c r="M140" s="99">
        <f>'1.a'!P145</f>
        <v>1E-4</v>
      </c>
    </row>
    <row r="141" spans="1:13" x14ac:dyDescent="0.25">
      <c r="A141" s="78">
        <v>41244</v>
      </c>
      <c r="B141" s="99">
        <f>'1.a.c'!S157</f>
        <v>1.8641434393071778E-3</v>
      </c>
      <c r="C141" s="99">
        <f>'1.a.c'!T157</f>
        <v>8.6992740449741458E-3</v>
      </c>
      <c r="D141" s="99">
        <f>'1.a.c'!V157</f>
        <v>1.1439729351989194E-2</v>
      </c>
      <c r="E141" s="99">
        <f>'1.a.c'!W157</f>
        <v>3.5685222651750913E-3</v>
      </c>
      <c r="F141" s="4">
        <f>'1.a.c'!X157</f>
        <v>2.5571669101445611E-2</v>
      </c>
      <c r="G141" s="99">
        <f>'1.a.c'!AH157</f>
        <v>0.50632911392405044</v>
      </c>
      <c r="H141" s="99">
        <f>'1.a'!P146</f>
        <v>1E-4</v>
      </c>
      <c r="I141" s="99">
        <f>'1.a'!L146</f>
        <v>1.18E-2</v>
      </c>
      <c r="J141" s="99">
        <f>'1.a'!M146</f>
        <v>1.4500000000000001E-2</v>
      </c>
      <c r="K141" s="99">
        <f>'1.a'!N146</f>
        <v>3.5299999999999998E-2</v>
      </c>
      <c r="L141" s="99">
        <f>'1.a'!O146</f>
        <v>-2.9499999999999998E-2</v>
      </c>
      <c r="M141" s="99">
        <f>'1.a'!P146</f>
        <v>1E-4</v>
      </c>
    </row>
    <row r="142" spans="1:13" x14ac:dyDescent="0.25">
      <c r="A142" s="78">
        <v>41275</v>
      </c>
      <c r="B142" s="99">
        <f>'1.a.c'!S158</f>
        <v>1.0093868987103368E-2</v>
      </c>
      <c r="C142" s="99">
        <f>'1.a.c'!T158</f>
        <v>1.1579342657780094E-2</v>
      </c>
      <c r="D142" s="99">
        <f>'1.a.c'!V158</f>
        <v>2.5245619064540512E-2</v>
      </c>
      <c r="E142" s="99">
        <f>'1.a.c'!W158</f>
        <v>2.8576234415697596E-3</v>
      </c>
      <c r="F142" s="4">
        <f>'1.a.c'!X158</f>
        <v>4.9776454150993729E-2</v>
      </c>
      <c r="G142" s="99">
        <f>'1.a.c'!AH158</f>
        <v>3.6806722689075633</v>
      </c>
      <c r="H142" s="99">
        <f>'1.a'!P147</f>
        <v>0</v>
      </c>
      <c r="I142" s="99">
        <f>'1.a'!L147</f>
        <v>5.57E-2</v>
      </c>
      <c r="J142" s="99">
        <f>'1.a'!M147</f>
        <v>3.5999999999999999E-3</v>
      </c>
      <c r="K142" s="99">
        <f>'1.a'!N147</f>
        <v>9.7999999999999997E-3</v>
      </c>
      <c r="L142" s="99">
        <f>'1.a'!O147</f>
        <v>-1.9E-2</v>
      </c>
      <c r="M142" s="99">
        <f>'1.a'!P147</f>
        <v>0</v>
      </c>
    </row>
    <row r="143" spans="1:13" x14ac:dyDescent="0.25">
      <c r="A143" s="78">
        <v>41306</v>
      </c>
      <c r="B143" s="99">
        <f>'1.a.c'!S159</f>
        <v>1.8586361939464488E-2</v>
      </c>
      <c r="C143" s="99">
        <f>'1.a.c'!T159</f>
        <v>-1.4141607355115341E-3</v>
      </c>
      <c r="D143" s="99">
        <f>'1.a.c'!V159</f>
        <v>1.2889338314650889E-2</v>
      </c>
      <c r="E143" s="99">
        <f>'1.a.c'!W159</f>
        <v>1.9333386818990929E-3</v>
      </c>
      <c r="F143" s="4">
        <f>'1.a.c'!X159</f>
        <v>3.1994878200502938E-2</v>
      </c>
      <c r="G143" s="99">
        <f>'1.a.c'!AH159</f>
        <v>-0.76840215439856374</v>
      </c>
      <c r="H143" s="99">
        <f>'1.a'!P148</f>
        <v>0</v>
      </c>
      <c r="I143" s="99">
        <f>'1.a'!L148</f>
        <v>1.29E-2</v>
      </c>
      <c r="J143" s="99">
        <f>'1.a'!M148</f>
        <v>-4.1999999999999997E-3</v>
      </c>
      <c r="K143" s="99">
        <f>'1.a'!N148</f>
        <v>1.2999999999999999E-3</v>
      </c>
      <c r="L143" s="99">
        <f>'1.a'!O148</f>
        <v>1.3100000000000001E-2</v>
      </c>
      <c r="M143" s="99">
        <f>'1.a'!P148</f>
        <v>0</v>
      </c>
    </row>
    <row r="144" spans="1:13" x14ac:dyDescent="0.25">
      <c r="A144" s="78">
        <v>41334</v>
      </c>
      <c r="B144" s="99">
        <f>'1.a.c'!S160</f>
        <v>2.3065550657575838E-2</v>
      </c>
      <c r="C144" s="99">
        <f>'1.a.c'!T160</f>
        <v>-1.0783444161745182E-3</v>
      </c>
      <c r="D144" s="99">
        <f>'1.a.c'!V160</f>
        <v>1.4412892195118789E-2</v>
      </c>
      <c r="E144" s="99">
        <f>'1.a.c'!W160</f>
        <v>3.0310007432464568E-3</v>
      </c>
      <c r="F144" s="4">
        <f>'1.a.c'!X160</f>
        <v>3.9431099179766567E-2</v>
      </c>
      <c r="G144" s="99">
        <f>'1.a.c'!AH160</f>
        <v>2.1240310077519382</v>
      </c>
      <c r="H144" s="99">
        <f>'1.a'!P149</f>
        <v>0</v>
      </c>
      <c r="I144" s="99">
        <f>'1.a'!L149</f>
        <v>4.0300000000000002E-2</v>
      </c>
      <c r="J144" s="99">
        <f>'1.a'!M149</f>
        <v>7.4999999999999997E-3</v>
      </c>
      <c r="K144" s="99">
        <f>'1.a'!N149</f>
        <v>-2.3E-3</v>
      </c>
      <c r="L144" s="99">
        <f>'1.a'!O149</f>
        <v>1.9599999999999999E-2</v>
      </c>
      <c r="M144" s="99">
        <f>'1.a'!P149</f>
        <v>0</v>
      </c>
    </row>
    <row r="145" spans="1:13" x14ac:dyDescent="0.25">
      <c r="A145" s="78">
        <v>41365</v>
      </c>
      <c r="B145" s="99">
        <f>'1.a.c'!S161</f>
        <v>-6.8900763859422705E-3</v>
      </c>
      <c r="C145" s="99">
        <f>'1.a.c'!T161</f>
        <v>-8.6895805963653277E-4</v>
      </c>
      <c r="D145" s="99">
        <f>'1.a.c'!V161</f>
        <v>-8.6805472081967743E-3</v>
      </c>
      <c r="E145" s="99">
        <f>'1.a.c'!W161</f>
        <v>2.3482084308029459E-3</v>
      </c>
      <c r="F145" s="4">
        <f>'1.a.c'!X161</f>
        <v>-1.4091373222972631E-2</v>
      </c>
      <c r="G145" s="99">
        <f>'1.a.c'!AH161</f>
        <v>-0.61538461538461542</v>
      </c>
      <c r="H145" s="99">
        <f>'1.a'!P150</f>
        <v>0</v>
      </c>
      <c r="I145" s="99">
        <f>'1.a'!L150</f>
        <v>1.55E-2</v>
      </c>
      <c r="J145" s="99">
        <f>'1.a'!M150</f>
        <v>-2.4E-2</v>
      </c>
      <c r="K145" s="99">
        <f>'1.a'!N150</f>
        <v>5.3E-3</v>
      </c>
      <c r="L145" s="99">
        <f>'1.a'!O150</f>
        <v>2.7000000000000001E-3</v>
      </c>
      <c r="M145" s="99">
        <f>'1.a'!P150</f>
        <v>0</v>
      </c>
    </row>
    <row r="146" spans="1:13" x14ac:dyDescent="0.25">
      <c r="A146" s="78">
        <v>41395</v>
      </c>
      <c r="B146" s="99">
        <f>'1.a.c'!S162</f>
        <v>-9.6870905551153224E-3</v>
      </c>
      <c r="C146" s="99">
        <f>'1.a.c'!T162</f>
        <v>4.774489398419143E-3</v>
      </c>
      <c r="D146" s="99">
        <f>'1.a.c'!V162</f>
        <v>1.4852739612560655E-2</v>
      </c>
      <c r="E146" s="99">
        <f>'1.a.c'!W162</f>
        <v>1.2349896005513714E-3</v>
      </c>
      <c r="F146" s="4">
        <f>'1.a.c'!X162</f>
        <v>1.1175128056415847E-2</v>
      </c>
      <c r="G146" s="99">
        <f>'1.a.c'!AH162</f>
        <v>0.80645161290322576</v>
      </c>
      <c r="H146" s="99">
        <f>'1.a'!P151</f>
        <v>0</v>
      </c>
      <c r="I146" s="99">
        <f>'1.a'!L151</f>
        <v>2.8000000000000001E-2</v>
      </c>
      <c r="J146" s="99">
        <f>'1.a'!M151</f>
        <v>1.66E-2</v>
      </c>
      <c r="K146" s="99">
        <f>'1.a'!N151</f>
        <v>2.6100000000000002E-2</v>
      </c>
      <c r="L146" s="99">
        <f>'1.a'!O151</f>
        <v>-1.7399999999999999E-2</v>
      </c>
      <c r="M146" s="99">
        <f>'1.a'!P151</f>
        <v>0</v>
      </c>
    </row>
    <row r="147" spans="1:13" x14ac:dyDescent="0.25">
      <c r="A147" s="78">
        <v>41426</v>
      </c>
      <c r="B147" s="99">
        <f>'1.a.c'!S163</f>
        <v>1.6134053359165824E-2</v>
      </c>
      <c r="C147" s="99">
        <f>'1.a.c'!T163</f>
        <v>-6.1463669608578979E-3</v>
      </c>
      <c r="D147" s="99">
        <f>'1.a.c'!V163</f>
        <v>-5.854180569871398E-3</v>
      </c>
      <c r="E147" s="99">
        <f>'1.a.c'!W163</f>
        <v>2.0389572644596084E-3</v>
      </c>
      <c r="F147" s="4">
        <f>'1.a.c'!X163</f>
        <v>6.1724630928961383E-3</v>
      </c>
      <c r="G147" s="99">
        <f>'1.a.c'!AH163</f>
        <v>-1.4285714285714286</v>
      </c>
      <c r="H147" s="99">
        <f>'1.a'!P152</f>
        <v>0</v>
      </c>
      <c r="I147" s="99">
        <f>'1.a'!L152</f>
        <v>-1.2E-2</v>
      </c>
      <c r="J147" s="99">
        <f>'1.a'!M152</f>
        <v>1.1599999999999999E-2</v>
      </c>
      <c r="K147" s="99">
        <f>'1.a'!N152</f>
        <v>-8.9999999999999998E-4</v>
      </c>
      <c r="L147" s="99">
        <f>'1.a'!O152</f>
        <v>5.7999999999999996E-3</v>
      </c>
      <c r="M147" s="99">
        <f>'1.a'!P152</f>
        <v>0</v>
      </c>
    </row>
    <row r="148" spans="1:13" x14ac:dyDescent="0.25">
      <c r="A148" s="78">
        <v>41456</v>
      </c>
      <c r="B148" s="99">
        <f>'1.a.c'!S164</f>
        <v>3.3795347228744811E-2</v>
      </c>
      <c r="C148" s="99">
        <f>'1.a.c'!T164</f>
        <v>1.6551817987063774E-2</v>
      </c>
      <c r="D148" s="99">
        <f>'1.a.c'!V164</f>
        <v>5.1360455262204598E-2</v>
      </c>
      <c r="E148" s="99">
        <f>'1.a.c'!W164</f>
        <v>7.9918382161035372E-3</v>
      </c>
      <c r="F148" s="4">
        <f>'1.a.c'!X164</f>
        <v>0.10969945869411672</v>
      </c>
      <c r="G148" s="99">
        <f>'1.a.c'!AH164</f>
        <v>-5.708333333333333</v>
      </c>
      <c r="H148" s="99">
        <f>'1.a'!P153</f>
        <v>0</v>
      </c>
      <c r="I148" s="99">
        <f>'1.a'!L153</f>
        <v>5.6500000000000002E-2</v>
      </c>
      <c r="J148" s="99">
        <f>'1.a'!M153</f>
        <v>1.8599999999999998E-2</v>
      </c>
      <c r="K148" s="99">
        <f>'1.a'!N153</f>
        <v>5.6000000000000008E-3</v>
      </c>
      <c r="L148" s="99">
        <f>'1.a'!O153</f>
        <v>1.78E-2</v>
      </c>
      <c r="M148" s="99">
        <f>'1.a'!P153</f>
        <v>0</v>
      </c>
    </row>
    <row r="149" spans="1:13" x14ac:dyDescent="0.25">
      <c r="A149" s="78">
        <v>41487</v>
      </c>
      <c r="B149" s="99">
        <f>'1.a.c'!S165</f>
        <v>-2.5538850109485096E-2</v>
      </c>
      <c r="C149" s="99">
        <f>'1.a.c'!T165</f>
        <v>-2.1838160676915254E-3</v>
      </c>
      <c r="D149" s="99">
        <f>'1.a.c'!V165</f>
        <v>-2.0045106786322799E-2</v>
      </c>
      <c r="E149" s="99">
        <f>'1.a.c'!W165</f>
        <v>-2.6712183517459314E-3</v>
      </c>
      <c r="F149" s="4">
        <f>'1.a.c'!X165</f>
        <v>-5.0438991315245353E-2</v>
      </c>
      <c r="G149" s="99">
        <f>'1.a.c'!AH165</f>
        <v>-1.4796460176991151</v>
      </c>
      <c r="H149" s="99">
        <f>'1.a'!P154</f>
        <v>0</v>
      </c>
      <c r="I149" s="99">
        <f>'1.a'!L154</f>
        <v>-2.7099999999999999E-2</v>
      </c>
      <c r="J149" s="99">
        <f>'1.a'!M154</f>
        <v>2.8999999999999998E-3</v>
      </c>
      <c r="K149" s="99">
        <f>'1.a'!N154</f>
        <v>-2.6599999999999999E-2</v>
      </c>
      <c r="L149" s="99">
        <f>'1.a'!O154</f>
        <v>2.0000000000000001E-4</v>
      </c>
      <c r="M149" s="99">
        <f>'1.a'!P154</f>
        <v>0</v>
      </c>
    </row>
    <row r="150" spans="1:13" x14ac:dyDescent="0.25">
      <c r="A150" s="78">
        <v>41518</v>
      </c>
      <c r="B150" s="99">
        <f>'1.a.c'!S166</f>
        <v>2.9319848444878876E-2</v>
      </c>
      <c r="C150" s="99">
        <f>'1.a.c'!T166</f>
        <v>1.0942248590779868E-2</v>
      </c>
      <c r="D150" s="99">
        <f>'1.a.c'!V166</f>
        <v>3.1888080763203062E-2</v>
      </c>
      <c r="E150" s="99">
        <f>'1.a.c'!W166</f>
        <v>4.2020752889364507E-3</v>
      </c>
      <c r="F150" s="4">
        <f>'1.a.c'!X166</f>
        <v>7.635225308779825E-2</v>
      </c>
      <c r="G150" s="99">
        <f>'1.a.c'!AH166</f>
        <v>-2.3911439114391144</v>
      </c>
      <c r="H150" s="99">
        <f>'1.a'!P155</f>
        <v>0</v>
      </c>
      <c r="I150" s="99">
        <f>'1.a'!L155</f>
        <v>3.7699999999999997E-2</v>
      </c>
      <c r="J150" s="99">
        <f>'1.a'!M155</f>
        <v>2.8899999999999999E-2</v>
      </c>
      <c r="K150" s="99">
        <f>'1.a'!N155</f>
        <v>-1.15E-2</v>
      </c>
      <c r="L150" s="99">
        <f>'1.a'!O155</f>
        <v>2.9600000000000001E-2</v>
      </c>
      <c r="M150" s="99">
        <f>'1.a'!P155</f>
        <v>0</v>
      </c>
    </row>
    <row r="151" spans="1:13" x14ac:dyDescent="0.25">
      <c r="A151" s="78">
        <v>41548</v>
      </c>
      <c r="B151" s="99">
        <f>'1.a.c'!S167</f>
        <v>2.4168758266683642E-2</v>
      </c>
      <c r="C151" s="99">
        <f>'1.a.c'!T167</f>
        <v>4.8824049084598108E-3</v>
      </c>
      <c r="D151" s="99">
        <f>'1.a.c'!V167</f>
        <v>-5.6576038602662243E-3</v>
      </c>
      <c r="E151" s="99">
        <f>'1.a.c'!W167</f>
        <v>-3.734693328160928E-4</v>
      </c>
      <c r="F151" s="4">
        <f>'1.a.c'!X167</f>
        <v>2.3020089982061138E-2</v>
      </c>
      <c r="G151" s="99">
        <f>'1.a.c'!AH167</f>
        <v>0.10875331564986745</v>
      </c>
      <c r="H151" s="99">
        <f>'1.a'!P156</f>
        <v>0</v>
      </c>
      <c r="I151" s="99">
        <f>'1.a'!L156</f>
        <v>4.1799999999999997E-2</v>
      </c>
      <c r="J151" s="99">
        <f>'1.a'!M156</f>
        <v>-1.5299999999999999E-2</v>
      </c>
      <c r="K151" s="99">
        <f>'1.a'!N156</f>
        <v>1.21E-2</v>
      </c>
      <c r="L151" s="99">
        <f>'1.a'!O156</f>
        <v>1.6999999999999999E-3</v>
      </c>
      <c r="M151" s="99">
        <f>'1.a'!P156</f>
        <v>0</v>
      </c>
    </row>
    <row r="152" spans="1:13" x14ac:dyDescent="0.25">
      <c r="A152" s="78">
        <v>41579</v>
      </c>
      <c r="B152" s="99">
        <f>'1.a.c'!S168</f>
        <v>2.003550957272392E-2</v>
      </c>
      <c r="C152" s="99">
        <f>'1.a.c'!T168</f>
        <v>4.2035150447516214E-5</v>
      </c>
      <c r="D152" s="99">
        <f>'1.a.c'!V168</f>
        <v>1.6238350015460555E-2</v>
      </c>
      <c r="E152" s="99">
        <f>'1.a.c'!W168</f>
        <v>1.5483066821499187E-3</v>
      </c>
      <c r="F152" s="4">
        <f>'1.a.c'!X168</f>
        <v>3.7864201420781909E-2</v>
      </c>
      <c r="G152" s="99">
        <f>'1.a.c'!AH168</f>
        <v>-0.25119617224880375</v>
      </c>
      <c r="H152" s="99">
        <f>'1.a'!P157</f>
        <v>0</v>
      </c>
      <c r="I152" s="99">
        <f>'1.a'!L157</f>
        <v>3.1300000000000001E-2</v>
      </c>
      <c r="J152" s="99">
        <f>'1.a'!M157</f>
        <v>1.1900000000000001E-2</v>
      </c>
      <c r="K152" s="99">
        <f>'1.a'!N157</f>
        <v>2.8999999999999998E-3</v>
      </c>
      <c r="L152" s="99">
        <f>'1.a'!O157</f>
        <v>4.4000000000000003E-3</v>
      </c>
      <c r="M152" s="99">
        <f>'1.a'!P157</f>
        <v>0</v>
      </c>
    </row>
    <row r="153" spans="1:13" x14ac:dyDescent="0.25">
      <c r="A153" s="78">
        <v>41609</v>
      </c>
      <c r="B153" s="99">
        <f>'1.a.c'!S169</f>
        <v>1.7858942116885934E-2</v>
      </c>
      <c r="C153" s="99">
        <f>'1.a.c'!T169</f>
        <v>7.3901339529447918E-3</v>
      </c>
      <c r="D153" s="99">
        <f>'1.a.c'!V169</f>
        <v>1.2110622414621386E-2</v>
      </c>
      <c r="E153" s="99">
        <f>'1.a.c'!W169</f>
        <v>3.2157818178146541E-3</v>
      </c>
      <c r="F153" s="4">
        <f>'1.a.c'!X169</f>
        <v>4.0575480302266771E-2</v>
      </c>
      <c r="G153" s="99">
        <f>'1.a.c'!AH169</f>
        <v>-0.10223642172523961</v>
      </c>
      <c r="H153" s="99">
        <f>'1.a'!P158</f>
        <v>0</v>
      </c>
      <c r="I153" s="99">
        <f>'1.a'!L158</f>
        <v>2.81E-2</v>
      </c>
      <c r="J153" s="99">
        <f>'1.a'!M158</f>
        <v>-5.8999999999999999E-3</v>
      </c>
      <c r="K153" s="99">
        <f>'1.a'!N158</f>
        <v>-5.0000000000000001E-4</v>
      </c>
      <c r="L153" s="99">
        <f>'1.a'!O158</f>
        <v>7.000000000000001E-4</v>
      </c>
      <c r="M153" s="99">
        <f>'1.a'!P158</f>
        <v>0</v>
      </c>
    </row>
    <row r="154" spans="1:13" x14ac:dyDescent="0.25">
      <c r="A154" s="78">
        <v>41640</v>
      </c>
      <c r="B154" s="99">
        <f>'1.a.c'!S170</f>
        <v>2.1949957037876309E-2</v>
      </c>
      <c r="C154" s="99">
        <f>'1.a.c'!T170</f>
        <v>-8.3080320780982708E-3</v>
      </c>
      <c r="D154" s="99">
        <f>'1.a.c'!V170</f>
        <v>7.2145569534393117E-4</v>
      </c>
      <c r="E154" s="99">
        <f>'1.a.c'!W170</f>
        <v>1.6395428976744776E-3</v>
      </c>
      <c r="F154" s="4">
        <f>'1.a.c'!X170</f>
        <v>1.6002923552796446E-2</v>
      </c>
      <c r="G154" s="99">
        <f>'1.a.c'!AH170</f>
        <v>-2.1814946619217084</v>
      </c>
      <c r="H154" s="99">
        <f>'1.a'!P159</f>
        <v>0</v>
      </c>
      <c r="I154" s="99">
        <f>'1.a'!L159</f>
        <v>-3.32E-2</v>
      </c>
      <c r="J154" s="99">
        <f>'1.a'!M159</f>
        <v>8.6999999999999994E-3</v>
      </c>
      <c r="K154" s="99">
        <f>'1.a'!N159</f>
        <v>-2.0199999999999999E-2</v>
      </c>
      <c r="L154" s="99">
        <f>'1.a'!O159</f>
        <v>1.7399999999999999E-2</v>
      </c>
      <c r="M154" s="99">
        <f>'1.a'!P159</f>
        <v>0</v>
      </c>
    </row>
    <row r="155" spans="1:13" x14ac:dyDescent="0.25">
      <c r="A155" s="78">
        <v>41671</v>
      </c>
      <c r="B155" s="99">
        <f>'1.a.c'!S171</f>
        <v>-2.2285162566934569E-2</v>
      </c>
      <c r="C155" s="99">
        <f>'1.a.c'!T171</f>
        <v>-1.3114680973879062E-3</v>
      </c>
      <c r="D155" s="99">
        <f>'1.a.c'!V171</f>
        <v>9.6836729184311583E-3</v>
      </c>
      <c r="E155" s="99">
        <f>'1.a.c'!W171</f>
        <v>2.3859904971127075E-3</v>
      </c>
      <c r="F155" s="4">
        <f>'1.a.c'!X171</f>
        <v>-1.152696724877861E-2</v>
      </c>
      <c r="G155" s="99">
        <f>'1.a.c'!AH171</f>
        <v>-2.4006024096385543</v>
      </c>
      <c r="H155" s="99">
        <f>'1.a'!P160</f>
        <v>0</v>
      </c>
      <c r="I155" s="99">
        <f>'1.a'!L160</f>
        <v>4.6500000000000007E-2</v>
      </c>
      <c r="J155" s="99">
        <f>'1.a'!M160</f>
        <v>3.0999999999999999E-3</v>
      </c>
      <c r="K155" s="99">
        <f>'1.a'!N160</f>
        <v>-3.5999999999999999E-3</v>
      </c>
      <c r="L155" s="99">
        <f>'1.a'!O160</f>
        <v>2.0500000000000001E-2</v>
      </c>
      <c r="M155" s="99">
        <f>'1.a'!P160</f>
        <v>0</v>
      </c>
    </row>
    <row r="156" spans="1:13" x14ac:dyDescent="0.25">
      <c r="A156" s="78">
        <v>41699</v>
      </c>
      <c r="B156" s="99">
        <f>'1.a.c'!S172</f>
        <v>-1.3477836029058542E-2</v>
      </c>
      <c r="C156" s="99">
        <f>'1.a.c'!T172</f>
        <v>3.8732535159358497E-3</v>
      </c>
      <c r="D156" s="99">
        <f>'1.a.c'!V172</f>
        <v>1.4156845858898268E-3</v>
      </c>
      <c r="E156" s="99">
        <f>'1.a.c'!W172</f>
        <v>2.206151573342779E-3</v>
      </c>
      <c r="F156" s="4">
        <f>'1.a.c'!X172</f>
        <v>-5.9827463538900862E-3</v>
      </c>
      <c r="G156" s="99">
        <f>'1.a.c'!AH172</f>
        <v>-0.90752688172043017</v>
      </c>
      <c r="H156" s="99">
        <f>'1.a'!P161</f>
        <v>0</v>
      </c>
      <c r="I156" s="99">
        <f>'1.a'!L161</f>
        <v>4.3E-3</v>
      </c>
      <c r="J156" s="99">
        <f>'1.a'!M161</f>
        <v>-1.8499999999999999E-2</v>
      </c>
      <c r="K156" s="99">
        <f>'1.a'!N161</f>
        <v>4.9000000000000002E-2</v>
      </c>
      <c r="L156" s="99">
        <f>'1.a'!O161</f>
        <v>-3.3799999999999997E-2</v>
      </c>
      <c r="M156" s="99">
        <f>'1.a'!P161</f>
        <v>0</v>
      </c>
    </row>
    <row r="157" spans="1:13" x14ac:dyDescent="0.25">
      <c r="A157" s="78">
        <v>41730</v>
      </c>
      <c r="B157" s="99">
        <f>'1.a.c'!S173</f>
        <v>1.6074112755849444E-2</v>
      </c>
      <c r="C157" s="99">
        <f>'1.a.c'!T173</f>
        <v>2.7267280810045549E-3</v>
      </c>
      <c r="D157" s="99">
        <f>'1.a.c'!V173</f>
        <v>4.9205234195852515E-3</v>
      </c>
      <c r="E157" s="99">
        <f>'1.a.c'!W173</f>
        <v>-1.4492001060985211E-3</v>
      </c>
      <c r="F157" s="4">
        <f>'1.a.c'!X173</f>
        <v>2.227216415034073E-2</v>
      </c>
      <c r="G157" s="99">
        <f>'1.a.c'!AH173</f>
        <v>-1.441860465116279</v>
      </c>
      <c r="H157" s="99">
        <f>'1.a'!P162</f>
        <v>0</v>
      </c>
      <c r="I157" s="99">
        <f>'1.a'!L162</f>
        <v>-1.9E-3</v>
      </c>
      <c r="J157" s="99">
        <f>'1.a'!M162</f>
        <v>-4.2099999999999999E-2</v>
      </c>
      <c r="K157" s="99">
        <f>'1.a'!N162</f>
        <v>1.12E-2</v>
      </c>
      <c r="L157" s="99">
        <f>'1.a'!O162</f>
        <v>-3.7699999999999997E-2</v>
      </c>
      <c r="M157" s="99">
        <f>'1.a'!P162</f>
        <v>0</v>
      </c>
    </row>
    <row r="158" spans="1:13" x14ac:dyDescent="0.25">
      <c r="A158" s="78">
        <v>41760</v>
      </c>
      <c r="B158" s="99">
        <f>'1.a.c'!S174</f>
        <v>3.5531939977662083E-3</v>
      </c>
      <c r="C158" s="99">
        <f>'1.a.c'!T174</f>
        <v>-2.8025775004118423E-3</v>
      </c>
      <c r="D158" s="99">
        <f>'1.a.c'!V174</f>
        <v>-6.8162981937105911E-3</v>
      </c>
      <c r="E158" s="99">
        <f>'1.a.c'!W174</f>
        <v>5.532239381105487E-4</v>
      </c>
      <c r="F158" s="4">
        <f>'1.a.c'!X174</f>
        <v>-5.5124577582456764E-3</v>
      </c>
      <c r="G158" s="99">
        <f>'1.a.c'!AH174</f>
        <v>-11.842105263157896</v>
      </c>
      <c r="H158" s="99">
        <f>'1.a'!P163</f>
        <v>0</v>
      </c>
      <c r="I158" s="99">
        <f>'1.a'!L163</f>
        <v>2.06E-2</v>
      </c>
      <c r="J158" s="99">
        <f>'1.a'!M163</f>
        <v>-1.9E-2</v>
      </c>
      <c r="K158" s="99">
        <f>'1.a'!N163</f>
        <v>-1.1999999999999999E-3</v>
      </c>
      <c r="L158" s="99">
        <f>'1.a'!O163</f>
        <v>1.21E-2</v>
      </c>
      <c r="M158" s="99">
        <f>'1.a'!P163</f>
        <v>0</v>
      </c>
    </row>
    <row r="159" spans="1:13" x14ac:dyDescent="0.25">
      <c r="A159" s="78">
        <v>41791</v>
      </c>
      <c r="B159" s="99">
        <f>'1.a.c'!S175</f>
        <v>1.2017475055700076E-2</v>
      </c>
      <c r="C159" s="99">
        <f>'1.a.c'!T175</f>
        <v>9.823027992743411E-5</v>
      </c>
      <c r="D159" s="99">
        <f>'1.a.c'!V175</f>
        <v>-6.2856055349486833E-4</v>
      </c>
      <c r="E159" s="99">
        <f>'1.a.c'!W175</f>
        <v>3.1166184715629101E-3</v>
      </c>
      <c r="F159" s="4">
        <f>'1.a.c'!X175</f>
        <v>1.4603763253695553E-2</v>
      </c>
      <c r="G159" s="99">
        <f>'1.a.c'!AH175</f>
        <v>0.26699029126213603</v>
      </c>
      <c r="H159" s="99">
        <f>'1.a'!P164</f>
        <v>0</v>
      </c>
      <c r="I159" s="99">
        <f>'1.a'!L164</f>
        <v>2.6100000000000002E-2</v>
      </c>
      <c r="J159" s="99">
        <f>'1.a'!M164</f>
        <v>3.0800000000000001E-2</v>
      </c>
      <c r="K159" s="99">
        <f>'1.a'!N164</f>
        <v>-6.7000000000000002E-3</v>
      </c>
      <c r="L159" s="99">
        <f>'1.a'!O164</f>
        <v>7.4000000000000003E-3</v>
      </c>
      <c r="M159" s="99">
        <f>'1.a'!P164</f>
        <v>0</v>
      </c>
    </row>
    <row r="160" spans="1:13" x14ac:dyDescent="0.25">
      <c r="A160" s="78">
        <v>41821</v>
      </c>
      <c r="B160" s="99">
        <f>'1.a.c'!S176</f>
        <v>2.1950277758722072E-3</v>
      </c>
      <c r="C160" s="99">
        <f>'1.a.c'!T176</f>
        <v>-5.2241161602505247E-3</v>
      </c>
      <c r="D160" s="99">
        <f>'1.a.c'!V176</f>
        <v>-3.3141767969514145E-2</v>
      </c>
      <c r="E160" s="99">
        <f>'1.a.c'!W176</f>
        <v>5.7401281530934729E-5</v>
      </c>
      <c r="F160" s="4">
        <f>'1.a.c'!X176</f>
        <v>-3.6113455072361529E-2</v>
      </c>
      <c r="G160" s="99">
        <f>'1.a.c'!AH176</f>
        <v>-1.7816091954022988</v>
      </c>
      <c r="H160" s="99">
        <f>'1.a'!P165</f>
        <v>0</v>
      </c>
      <c r="I160" s="99">
        <f>'1.a'!L165</f>
        <v>-2.0400000000000001E-2</v>
      </c>
      <c r="J160" s="99">
        <f>'1.a'!M165</f>
        <v>-4.2699999999999988E-2</v>
      </c>
      <c r="K160" s="99">
        <f>'1.a'!N165</f>
        <v>2.0000000000000001E-4</v>
      </c>
      <c r="L160" s="99">
        <f>'1.a'!O165</f>
        <v>-2.3999999999999998E-3</v>
      </c>
      <c r="M160" s="99">
        <f>'1.a'!P165</f>
        <v>0</v>
      </c>
    </row>
    <row r="161" spans="1:13" x14ac:dyDescent="0.25">
      <c r="A161" s="78">
        <v>41852</v>
      </c>
      <c r="B161" s="99">
        <f>'1.a.c'!S177</f>
        <v>8.2543612419766869E-3</v>
      </c>
      <c r="C161" s="99">
        <f>'1.a.c'!T177</f>
        <v>7.399401832174588E-4</v>
      </c>
      <c r="D161" s="99">
        <f>'1.a.c'!V177</f>
        <v>9.4470551347501062E-3</v>
      </c>
      <c r="E161" s="99">
        <f>'1.a.c'!W177</f>
        <v>9.4086578725579727E-4</v>
      </c>
      <c r="F161" s="4">
        <f>'1.a.c'!X177</f>
        <v>1.9382222347200048E-2</v>
      </c>
      <c r="G161" s="99">
        <f>'1.a.c'!AH177</f>
        <v>-3.0784313725490193</v>
      </c>
      <c r="H161" s="99">
        <f>'1.a'!P166</f>
        <v>0</v>
      </c>
      <c r="I161" s="99">
        <f>'1.a'!L166</f>
        <v>4.24E-2</v>
      </c>
      <c r="J161" s="99">
        <f>'1.a'!M166</f>
        <v>3.5999999999999999E-3</v>
      </c>
      <c r="K161" s="99">
        <f>'1.a'!N166</f>
        <v>-4.1999999999999997E-3</v>
      </c>
      <c r="L161" s="99">
        <f>'1.a'!O166</f>
        <v>7.9000000000000008E-3</v>
      </c>
      <c r="M161" s="99">
        <f>'1.a'!P166</f>
        <v>0</v>
      </c>
    </row>
    <row r="162" spans="1:13" x14ac:dyDescent="0.25">
      <c r="A162" s="78">
        <v>41883</v>
      </c>
      <c r="B162" s="99">
        <f>'1.a.c'!S178</f>
        <v>-7.6883442714434256E-3</v>
      </c>
      <c r="C162" s="99">
        <f>'1.a.c'!T178</f>
        <v>-1.9768783059720589E-3</v>
      </c>
      <c r="D162" s="99">
        <f>'1.a.c'!V178</f>
        <v>-5.8380151917599215E-3</v>
      </c>
      <c r="E162" s="99">
        <f>'1.a.c'!W178</f>
        <v>-8.3351111756462468E-3</v>
      </c>
      <c r="F162" s="4">
        <f>'1.a.c'!X178</f>
        <v>-2.3838348944821654E-2</v>
      </c>
      <c r="G162" s="99">
        <f>'1.a.c'!AH178</f>
        <v>-1.4646226415094339</v>
      </c>
      <c r="H162" s="99">
        <f>'1.a'!P167</f>
        <v>0</v>
      </c>
      <c r="I162" s="99">
        <f>'1.a'!L167</f>
        <v>-1.9699999999999999E-2</v>
      </c>
      <c r="J162" s="99">
        <f>'1.a'!M167</f>
        <v>-3.73E-2</v>
      </c>
      <c r="K162" s="99">
        <f>'1.a'!N167</f>
        <v>-1.38E-2</v>
      </c>
      <c r="L162" s="99">
        <f>'1.a'!O167</f>
        <v>4.4000000000000003E-3</v>
      </c>
      <c r="M162" s="99">
        <f>'1.a'!P167</f>
        <v>0</v>
      </c>
    </row>
    <row r="163" spans="1:13" x14ac:dyDescent="0.25">
      <c r="A163" s="78">
        <v>41913</v>
      </c>
      <c r="B163" s="99">
        <f>'1.a.c'!S179</f>
        <v>1.5086479791956741E-2</v>
      </c>
      <c r="C163" s="99">
        <f>'1.a.c'!T179</f>
        <v>2.9950998490497044E-3</v>
      </c>
      <c r="D163" s="99">
        <f>'1.a.c'!V179</f>
        <v>4.7231087018000948E-3</v>
      </c>
      <c r="E163" s="99">
        <f>'1.a.c'!W179</f>
        <v>7.0220253842705515E-3</v>
      </c>
      <c r="F163" s="4">
        <f>'1.a.c'!X179</f>
        <v>2.9826713727077091E-2</v>
      </c>
      <c r="G163" s="99">
        <f>'1.a.c'!AH179</f>
        <v>-2.2791878172588831</v>
      </c>
      <c r="H163" s="99">
        <f>'1.a'!P168</f>
        <v>0</v>
      </c>
      <c r="I163" s="99">
        <f>'1.a'!L168</f>
        <v>2.52E-2</v>
      </c>
      <c r="J163" s="99">
        <f>'1.a'!M168</f>
        <v>4.2799999999999998E-2</v>
      </c>
      <c r="K163" s="99">
        <f>'1.a'!N168</f>
        <v>-1.7999999999999999E-2</v>
      </c>
      <c r="L163" s="99">
        <f>'1.a'!O168</f>
        <v>-4.0000000000000002E-4</v>
      </c>
      <c r="M163" s="99">
        <f>'1.a'!P168</f>
        <v>0</v>
      </c>
    </row>
    <row r="164" spans="1:13" x14ac:dyDescent="0.25">
      <c r="A164" s="78">
        <v>41944</v>
      </c>
      <c r="B164" s="99">
        <f>'1.a.c'!S180</f>
        <v>1.3807440877008E-2</v>
      </c>
      <c r="C164" s="99">
        <f>'1.a.c'!T180</f>
        <v>-6.0920161459660004E-4</v>
      </c>
      <c r="D164" s="99">
        <f>'1.a.c'!V180</f>
        <v>1.0090049925318591E-2</v>
      </c>
      <c r="E164" s="99">
        <f>'1.a.c'!W180</f>
        <v>3.5844528073264831E-3</v>
      </c>
      <c r="F164" s="4">
        <f>'1.a.c'!X180</f>
        <v>2.6872741995056473E-2</v>
      </c>
      <c r="G164" s="99">
        <f>'1.a.c'!AH180</f>
        <v>1.1904761904761862E-2</v>
      </c>
      <c r="H164" s="99">
        <f>'1.a'!P169</f>
        <v>0</v>
      </c>
      <c r="I164" s="99">
        <f>'1.a'!L169</f>
        <v>2.5499999999999998E-2</v>
      </c>
      <c r="J164" s="99">
        <f>'1.a'!M169</f>
        <v>-2.0400000000000001E-2</v>
      </c>
      <c r="K164" s="99">
        <f>'1.a'!N169</f>
        <v>-3.0700000000000002E-2</v>
      </c>
      <c r="L164" s="99">
        <f>'1.a'!O169</f>
        <v>1.06E-2</v>
      </c>
      <c r="M164" s="99">
        <f>'1.a'!P169</f>
        <v>0</v>
      </c>
    </row>
    <row r="165" spans="1:13" x14ac:dyDescent="0.25">
      <c r="A165" s="78">
        <v>41974</v>
      </c>
      <c r="B165" s="99">
        <f>'1.a.c'!S181</f>
        <v>7.7175487419787695E-3</v>
      </c>
      <c r="C165" s="99">
        <f>'1.a.c'!T181</f>
        <v>-2.9993150298082147E-3</v>
      </c>
      <c r="D165" s="99">
        <f>'1.a.c'!V181</f>
        <v>1.7706164784982454E-2</v>
      </c>
      <c r="E165" s="99">
        <f>'1.a.c'!W181</f>
        <v>-7.5114915251758515E-4</v>
      </c>
      <c r="F165" s="4">
        <f>'1.a.c'!X181</f>
        <v>2.1673249344635423E-2</v>
      </c>
      <c r="G165" s="99">
        <f>'1.a.c'!AH181</f>
        <v>-1.0235294117647058</v>
      </c>
      <c r="H165" s="99">
        <f>'1.a'!P170</f>
        <v>0</v>
      </c>
      <c r="I165" s="99">
        <f>'1.a'!L170</f>
        <v>-5.9999999999999995E-4</v>
      </c>
      <c r="J165" s="99">
        <f>'1.a'!M170</f>
        <v>2.4799999999999999E-2</v>
      </c>
      <c r="K165" s="99">
        <f>'1.a'!N170</f>
        <v>2.23E-2</v>
      </c>
      <c r="L165" s="99">
        <f>'1.a'!O170</f>
        <v>1.09E-2</v>
      </c>
      <c r="M165" s="99">
        <f>'1.a'!P170</f>
        <v>0</v>
      </c>
    </row>
    <row r="166" spans="1:13" x14ac:dyDescent="0.25">
      <c r="A166" s="78">
        <v>42005</v>
      </c>
      <c r="B166" s="99">
        <f>'1.a.c'!S182</f>
        <v>-3.7847094472457245E-2</v>
      </c>
      <c r="C166" s="99">
        <f>'1.a.c'!T182</f>
        <v>-9.0378807242326754E-3</v>
      </c>
      <c r="D166" s="99">
        <f>'1.a.c'!V182</f>
        <v>-6.9071247768624007E-4</v>
      </c>
      <c r="E166" s="99">
        <f>'1.a.c'!W182</f>
        <v>3.5104913388557648E-3</v>
      </c>
      <c r="F166" s="4">
        <f>'1.a.c'!X182</f>
        <v>-4.4065196335520397E-2</v>
      </c>
      <c r="G166" s="99">
        <f>'1.a.c'!AH182</f>
        <v>50.833333333333336</v>
      </c>
      <c r="H166" s="99">
        <f>'1.a'!P171</f>
        <v>0</v>
      </c>
      <c r="I166" s="99">
        <f>'1.a'!L171</f>
        <v>-3.1099999999999999E-2</v>
      </c>
      <c r="J166" s="99">
        <f>'1.a'!M171</f>
        <v>-5.1000000000000004E-3</v>
      </c>
      <c r="K166" s="99">
        <f>'1.a'!N171</f>
        <v>-3.56E-2</v>
      </c>
      <c r="L166" s="99">
        <f>'1.a'!O171</f>
        <v>3.8100000000000002E-2</v>
      </c>
      <c r="M166" s="99">
        <f>'1.a'!P171</f>
        <v>0</v>
      </c>
    </row>
    <row r="167" spans="1:13" x14ac:dyDescent="0.25">
      <c r="A167" s="78">
        <v>42036</v>
      </c>
      <c r="B167" s="99">
        <f>'1.a.c'!S183</f>
        <v>5.2657863201257191E-2</v>
      </c>
      <c r="C167" s="99">
        <f>'1.a.c'!T183</f>
        <v>1.9342835360936224E-3</v>
      </c>
      <c r="D167" s="99">
        <f>'1.a.c'!V183</f>
        <v>2.3417836521195584E-2</v>
      </c>
      <c r="E167" s="99">
        <f>'1.a.c'!W183</f>
        <v>6.7131071247615894E-3</v>
      </c>
      <c r="F167" s="4">
        <f>'1.a.c'!X183</f>
        <v>8.4723090383307983E-2</v>
      </c>
      <c r="G167" s="99">
        <f>'1.a.c'!AH183</f>
        <v>-2.97427652733119</v>
      </c>
      <c r="H167" s="99">
        <f>'1.a'!P172</f>
        <v>0</v>
      </c>
      <c r="I167" s="99">
        <f>'1.a'!L172</f>
        <v>6.1400000000000003E-2</v>
      </c>
      <c r="J167" s="99">
        <f>'1.a'!M172</f>
        <v>5.1999999999999998E-3</v>
      </c>
      <c r="K167" s="99">
        <f>'1.a'!N172</f>
        <v>-1.8100000000000002E-2</v>
      </c>
      <c r="L167" s="99">
        <f>'1.a'!O172</f>
        <v>-2.8299999999999999E-2</v>
      </c>
      <c r="M167" s="99">
        <f>'1.a'!P172</f>
        <v>0</v>
      </c>
    </row>
    <row r="168" spans="1:13" x14ac:dyDescent="0.25">
      <c r="A168" s="78">
        <v>42064</v>
      </c>
      <c r="B168" s="99">
        <f>'1.a.c'!S184</f>
        <v>-2.1940812339724426E-2</v>
      </c>
      <c r="C168" s="99">
        <f>'1.a.c'!T184</f>
        <v>-1.5243783889229844E-3</v>
      </c>
      <c r="D168" s="99">
        <f>'1.a.c'!V184</f>
        <v>-1.2348871323797776E-2</v>
      </c>
      <c r="E168" s="99">
        <f>'1.a.c'!W184</f>
        <v>-2.3708200966261284E-4</v>
      </c>
      <c r="F168" s="4">
        <f>'1.a.c'!X184</f>
        <v>-3.6051144062107798E-2</v>
      </c>
      <c r="G168" s="99">
        <f>'1.a.c'!AH184</f>
        <v>-1.1824104234527688</v>
      </c>
      <c r="H168" s="99">
        <f>'1.a'!P173</f>
        <v>0</v>
      </c>
      <c r="I168" s="99">
        <f>'1.a'!L173</f>
        <v>-1.12E-2</v>
      </c>
      <c r="J168" s="99">
        <f>'1.a'!M173</f>
        <v>3.0200000000000001E-2</v>
      </c>
      <c r="K168" s="99">
        <f>'1.a'!N173</f>
        <v>-4.0999999999999986E-3</v>
      </c>
      <c r="L168" s="99">
        <f>'1.a'!O173</f>
        <v>0.03</v>
      </c>
      <c r="M168" s="99">
        <f>'1.a'!P173</f>
        <v>0</v>
      </c>
    </row>
    <row r="169" spans="1:13" x14ac:dyDescent="0.25">
      <c r="A169" s="78">
        <v>42095</v>
      </c>
      <c r="B169" s="99">
        <f>'1.a.c'!S185</f>
        <v>1.2118155846347137E-2</v>
      </c>
      <c r="C169" s="99">
        <f>'1.a.c'!T185</f>
        <v>4.2058569366807963E-3</v>
      </c>
      <c r="D169" s="99">
        <f>'1.a.c'!V185</f>
        <v>-1.0895225278302853E-2</v>
      </c>
      <c r="E169" s="99">
        <f>'1.a.c'!W185</f>
        <v>-5.6937965460036773E-3</v>
      </c>
      <c r="F169" s="4">
        <f>'1.a.c'!X185</f>
        <v>-2.6500904127859694E-4</v>
      </c>
      <c r="G169" s="99">
        <f>'1.a.c'!AH185</f>
        <v>-1.5267857142857144</v>
      </c>
      <c r="H169" s="99">
        <f>'1.a'!P174</f>
        <v>0</v>
      </c>
      <c r="I169" s="99">
        <f>'1.a'!L174</f>
        <v>5.8999999999999999E-3</v>
      </c>
      <c r="J169" s="99">
        <f>'1.a'!M174</f>
        <v>-3.04E-2</v>
      </c>
      <c r="K169" s="99">
        <f>'1.a'!N174</f>
        <v>1.8800000000000001E-2</v>
      </c>
      <c r="L169" s="99">
        <f>'1.a'!O174</f>
        <v>-7.3200000000000001E-2</v>
      </c>
      <c r="M169" s="99">
        <f>'1.a'!P174</f>
        <v>0</v>
      </c>
    </row>
    <row r="170" spans="1:13" x14ac:dyDescent="0.25">
      <c r="A170" s="78">
        <v>42125</v>
      </c>
      <c r="B170" s="99">
        <f>'1.a.c'!S186</f>
        <v>5.5012664250156575E-3</v>
      </c>
      <c r="C170" s="99">
        <f>'1.a.c'!T186</f>
        <v>2.8173186941796578E-3</v>
      </c>
      <c r="D170" s="99">
        <f>'1.a.c'!V186</f>
        <v>1.0803305458002654E-2</v>
      </c>
      <c r="E170" s="99">
        <f>'1.a.c'!W186</f>
        <v>2.75218428658519E-3</v>
      </c>
      <c r="F170" s="4">
        <f>'1.a.c'!X186</f>
        <v>2.187407486378316E-2</v>
      </c>
      <c r="G170" s="99">
        <f>'1.a.c'!AH186</f>
        <v>1.3050847457627119</v>
      </c>
      <c r="H170" s="99">
        <f>'1.a'!P175</f>
        <v>0</v>
      </c>
      <c r="I170" s="99">
        <f>'1.a'!L175</f>
        <v>1.3599999999999999E-2</v>
      </c>
      <c r="J170" s="99">
        <f>'1.a'!M175</f>
        <v>8.8999999999999999E-3</v>
      </c>
      <c r="K170" s="99">
        <f>'1.a'!N175</f>
        <v>-1.0999999999999999E-2</v>
      </c>
      <c r="L170" s="99">
        <f>'1.a'!O175</f>
        <v>6.0299999999999999E-2</v>
      </c>
      <c r="M170" s="99">
        <f>'1.a'!P175</f>
        <v>0</v>
      </c>
    </row>
    <row r="171" spans="1:13" x14ac:dyDescent="0.25">
      <c r="A171" s="78">
        <v>42156</v>
      </c>
      <c r="B171" s="99">
        <f>'1.a.c'!S187</f>
        <v>1.2920344561907925E-2</v>
      </c>
      <c r="C171" s="99">
        <f>'1.a.c'!T187</f>
        <v>-8.2779404700226867E-3</v>
      </c>
      <c r="D171" s="99">
        <f>'1.a.c'!V187</f>
        <v>-1.740907630514537E-2</v>
      </c>
      <c r="E171" s="99">
        <f>'1.a.c'!W187</f>
        <v>-4.8269777583793035E-3</v>
      </c>
      <c r="F171" s="4">
        <f>'1.a.c'!X187</f>
        <v>-1.7593649971639435E-2</v>
      </c>
      <c r="G171" s="99">
        <f>'1.a.c'!AH187</f>
        <v>-2.125</v>
      </c>
      <c r="H171" s="99">
        <f>'1.a'!P176</f>
        <v>0</v>
      </c>
      <c r="I171" s="99">
        <f>'1.a'!L176</f>
        <v>-1.5299999999999999E-2</v>
      </c>
      <c r="J171" s="99">
        <f>'1.a'!M176</f>
        <v>2.8500000000000001E-2</v>
      </c>
      <c r="K171" s="99">
        <f>'1.a'!N176</f>
        <v>-7.4000000000000003E-3</v>
      </c>
      <c r="L171" s="99">
        <f>'1.a'!O176</f>
        <v>3.0700000000000002E-2</v>
      </c>
      <c r="M171" s="99">
        <f>'1.a'!P176</f>
        <v>0</v>
      </c>
    </row>
    <row r="172" spans="1:13" x14ac:dyDescent="0.25">
      <c r="A172" s="78">
        <v>42186</v>
      </c>
      <c r="B172" s="99">
        <f>'1.a.c'!S188</f>
        <v>1.9772207297904881E-2</v>
      </c>
      <c r="C172" s="99">
        <f>'1.a.c'!T188</f>
        <v>-7.0330064591105712E-3</v>
      </c>
      <c r="D172" s="99">
        <f>'1.a.c'!V188</f>
        <v>-3.3600310031161304E-2</v>
      </c>
      <c r="E172" s="99">
        <f>'1.a.c'!W188</f>
        <v>-3.8003034867189998E-3</v>
      </c>
      <c r="F172" s="4">
        <f>'1.a.c'!X188</f>
        <v>-2.4661412679085993E-2</v>
      </c>
      <c r="G172" s="99">
        <f>'1.a.c'!AH188</f>
        <v>-2.0065359477124183</v>
      </c>
      <c r="H172" s="99">
        <f>'1.a'!P177</f>
        <v>0</v>
      </c>
      <c r="I172" s="99">
        <f>'1.a'!L177</f>
        <v>1.54E-2</v>
      </c>
      <c r="J172" s="99">
        <f>'1.a'!M177</f>
        <v>-4.0899999999999999E-2</v>
      </c>
      <c r="K172" s="99">
        <f>'1.a'!N177</f>
        <v>-4.2099999999999999E-2</v>
      </c>
      <c r="L172" s="99">
        <f>'1.a'!O177</f>
        <v>0.10290000000000001</v>
      </c>
      <c r="M172" s="99">
        <f>'1.a'!P177</f>
        <v>0</v>
      </c>
    </row>
    <row r="173" spans="1:13" x14ac:dyDescent="0.25">
      <c r="A173" s="78">
        <v>42217</v>
      </c>
      <c r="B173" s="99">
        <f>'1.a.c'!S189</f>
        <v>-4.9000216835557948E-2</v>
      </c>
      <c r="C173" s="99">
        <f>'1.a.c'!T189</f>
        <v>-7.8966040977351184E-3</v>
      </c>
      <c r="D173" s="99">
        <f>'1.a.c'!V189</f>
        <v>-2.8221639602138939E-2</v>
      </c>
      <c r="E173" s="99">
        <f>'1.a.c'!W189</f>
        <v>-1.8790379171719964E-3</v>
      </c>
      <c r="F173" s="4">
        <f>'1.a.c'!X189</f>
        <v>-8.6997498452604002E-2</v>
      </c>
      <c r="G173" s="99">
        <f>'1.a.c'!AH189</f>
        <v>-4.9220779220779223</v>
      </c>
      <c r="H173" s="99">
        <f>'1.a'!P178</f>
        <v>0</v>
      </c>
      <c r="I173" s="99">
        <f>'1.a'!L178</f>
        <v>-6.0400000000000002E-2</v>
      </c>
      <c r="J173" s="99">
        <f>'1.a'!M178</f>
        <v>4.4000000000000003E-3</v>
      </c>
      <c r="K173" s="99">
        <f>'1.a'!N178</f>
        <v>2.7300000000000001E-2</v>
      </c>
      <c r="L173" s="99">
        <f>'1.a'!O178</f>
        <v>-2.0899999999999998E-2</v>
      </c>
      <c r="M173" s="99">
        <f>'1.a'!P178</f>
        <v>0</v>
      </c>
    </row>
    <row r="174" spans="1:13" x14ac:dyDescent="0.25">
      <c r="A174" s="78">
        <v>42248</v>
      </c>
      <c r="B174" s="99">
        <f>'1.a.c'!S190</f>
        <v>4.8550094400067372E-3</v>
      </c>
      <c r="C174" s="99">
        <f>'1.a.c'!T190</f>
        <v>-6.6995263529486702E-3</v>
      </c>
      <c r="D174" s="99">
        <f>'1.a.c'!V190</f>
        <v>-7.2433234303234777E-3</v>
      </c>
      <c r="E174" s="99">
        <f>'1.a.c'!W190</f>
        <v>1.2096463118205702E-3</v>
      </c>
      <c r="F174" s="4">
        <f>'1.a.c'!X190</f>
        <v>-7.8781940314448413E-3</v>
      </c>
      <c r="G174" s="99">
        <f>'1.a.c'!AH190</f>
        <v>-0.49172185430463577</v>
      </c>
      <c r="H174" s="99">
        <f>'1.a'!P179</f>
        <v>0</v>
      </c>
      <c r="I174" s="99">
        <f>'1.a'!L179</f>
        <v>-3.0700000000000002E-2</v>
      </c>
      <c r="J174" s="99">
        <f>'1.a'!M179</f>
        <v>-2.6100000000000002E-2</v>
      </c>
      <c r="K174" s="99">
        <f>'1.a'!N179</f>
        <v>3.8999999999999998E-3</v>
      </c>
      <c r="L174" s="99">
        <f>'1.a'!O179</f>
        <v>5.3499999999999999E-2</v>
      </c>
      <c r="M174" s="99">
        <f>'1.a'!P179</f>
        <v>0</v>
      </c>
    </row>
    <row r="175" spans="1:13" x14ac:dyDescent="0.25">
      <c r="A175" s="78">
        <v>42278</v>
      </c>
      <c r="B175" s="99">
        <f>'1.a.c'!S191</f>
        <v>5.1070413938573034E-2</v>
      </c>
      <c r="C175" s="99">
        <f>'1.a.c'!T191</f>
        <v>6.6836270054372203E-3</v>
      </c>
      <c r="D175" s="99">
        <f>'1.a.c'!V191</f>
        <v>3.3955165600609599E-2</v>
      </c>
      <c r="E175" s="99">
        <f>'1.a.c'!W191</f>
        <v>5.825188105557857E-3</v>
      </c>
      <c r="F175" s="4">
        <f>'1.a.c'!X191</f>
        <v>9.7534394650177714E-2</v>
      </c>
      <c r="G175" s="99">
        <f>'1.a.c'!AH191</f>
        <v>-3.5244299674267099</v>
      </c>
      <c r="H175" s="99">
        <f>'1.a'!P180</f>
        <v>0</v>
      </c>
      <c r="I175" s="99">
        <f>'1.a'!L180</f>
        <v>7.7499999999999999E-2</v>
      </c>
      <c r="J175" s="99">
        <f>'1.a'!M180</f>
        <v>-1.9800000000000002E-2</v>
      </c>
      <c r="K175" s="99">
        <f>'1.a'!N180</f>
        <v>-2.5000000000000001E-3</v>
      </c>
      <c r="L175" s="99">
        <f>'1.a'!O180</f>
        <v>-4.0300000000000002E-2</v>
      </c>
      <c r="M175" s="99">
        <f>'1.a'!P180</f>
        <v>0</v>
      </c>
    </row>
    <row r="176" spans="1:13" x14ac:dyDescent="0.25">
      <c r="A176" s="78">
        <v>42309</v>
      </c>
      <c r="B176" s="99">
        <f>'1.a.c'!S192</f>
        <v>-1.2158033229307778E-2</v>
      </c>
      <c r="C176" s="99">
        <f>'1.a.c'!T192</f>
        <v>5.5125814906298578E-3</v>
      </c>
      <c r="D176" s="99">
        <f>'1.a.c'!V192</f>
        <v>-7.7508662528424938E-3</v>
      </c>
      <c r="E176" s="99">
        <f>'1.a.c'!W192</f>
        <v>3.0911863109754178E-3</v>
      </c>
      <c r="F176" s="4">
        <f>'1.a.c'!X192</f>
        <v>-1.1305131680544995E-2</v>
      </c>
      <c r="G176" s="99">
        <f>'1.a.c'!AH192</f>
        <v>-0.92774193548387096</v>
      </c>
      <c r="H176" s="99">
        <f>'1.a'!P181</f>
        <v>0</v>
      </c>
      <c r="I176" s="99">
        <f>'1.a'!L181</f>
        <v>5.6000000000000008E-3</v>
      </c>
      <c r="J176" s="99">
        <f>'1.a'!M181</f>
        <v>3.6799999999999999E-2</v>
      </c>
      <c r="K176" s="99">
        <f>'1.a'!N181</f>
        <v>-4.8999999999999998E-3</v>
      </c>
      <c r="L176" s="99">
        <f>'1.a'!O181</f>
        <v>2.2100000000000002E-2</v>
      </c>
      <c r="M176" s="99">
        <f>'1.a'!P181</f>
        <v>0</v>
      </c>
    </row>
    <row r="177" spans="1:13" x14ac:dyDescent="0.25">
      <c r="A177" s="78">
        <v>42339</v>
      </c>
      <c r="B177" s="99">
        <f>'1.a.c'!S193</f>
        <v>-3.6478344571053312E-2</v>
      </c>
      <c r="C177" s="99">
        <f>'1.a.c'!T193</f>
        <v>-3.4120878680428978E-3</v>
      </c>
      <c r="D177" s="99">
        <f>'1.a.c'!V193</f>
        <v>2.129026839190674E-3</v>
      </c>
      <c r="E177" s="99">
        <f>'1.a.c'!W193</f>
        <v>-2.5515113192407257E-3</v>
      </c>
      <c r="F177" s="4">
        <f>'1.a.c'!X193</f>
        <v>-4.0312916919146256E-2</v>
      </c>
      <c r="G177" s="99">
        <f>'1.a.c'!AH193</f>
        <v>-4.8571428571428568</v>
      </c>
      <c r="H177" s="99">
        <f>'1.a'!P182</f>
        <v>1E-4</v>
      </c>
      <c r="I177" s="99">
        <f>'1.a'!L182</f>
        <v>-2.1700000000000001E-2</v>
      </c>
      <c r="J177" s="99">
        <f>'1.a'!M182</f>
        <v>-2.86E-2</v>
      </c>
      <c r="K177" s="99">
        <f>'1.a'!N182</f>
        <v>-2.4500000000000001E-2</v>
      </c>
      <c r="L177" s="99">
        <f>'1.a'!O182</f>
        <v>3.4099999999999998E-2</v>
      </c>
      <c r="M177" s="99">
        <f>'1.a'!P182</f>
        <v>1E-4</v>
      </c>
    </row>
    <row r="178" spans="1:13" x14ac:dyDescent="0.25">
      <c r="A178" s="78">
        <v>42370</v>
      </c>
      <c r="B178" s="99">
        <f>'1.a.c'!S194</f>
        <v>-6.1779270333401845E-3</v>
      </c>
      <c r="C178" s="99">
        <f>'1.a.c'!T194</f>
        <v>-3.9187176648578887E-3</v>
      </c>
      <c r="D178" s="99">
        <f>'1.a.c'!V194</f>
        <v>-2.9193505313127345E-2</v>
      </c>
      <c r="E178" s="99">
        <f>'1.a.c'!W194</f>
        <v>-9.2039154088373997E-3</v>
      </c>
      <c r="F178" s="4">
        <f>'1.a.c'!X194</f>
        <v>-4.8494065420162824E-2</v>
      </c>
      <c r="G178" s="99">
        <f>'1.a.c'!AH194</f>
        <v>1.6666666666666656</v>
      </c>
      <c r="H178" s="99">
        <f>'1.a'!P183</f>
        <v>1E-4</v>
      </c>
      <c r="I178" s="99">
        <f>'1.a'!L183</f>
        <v>-5.7699999999999987E-2</v>
      </c>
      <c r="J178" s="99">
        <f>'1.a'!M183</f>
        <v>-3.3599999999999998E-2</v>
      </c>
      <c r="K178" s="99">
        <f>'1.a'!N183</f>
        <v>2.01E-2</v>
      </c>
      <c r="L178" s="99">
        <f>'1.a'!O183</f>
        <v>1.34E-2</v>
      </c>
      <c r="M178" s="99">
        <f>'1.a'!P183</f>
        <v>1E-4</v>
      </c>
    </row>
    <row r="179" spans="1:13" x14ac:dyDescent="0.25">
      <c r="A179" s="78">
        <v>42401</v>
      </c>
      <c r="B179" s="99">
        <f>'1.a.c'!S195</f>
        <v>2.0532268433813415E-2</v>
      </c>
      <c r="C179" s="99">
        <f>'1.a.c'!T195</f>
        <v>6.3446260862742819E-3</v>
      </c>
      <c r="D179" s="99">
        <f>'1.a.c'!V195</f>
        <v>3.2695067493943554E-2</v>
      </c>
      <c r="E179" s="99">
        <f>'1.a.c'!W195</f>
        <v>-3.1161627649682171E-4</v>
      </c>
      <c r="F179" s="4">
        <f>'1.a.c'!X195</f>
        <v>5.9260345737534435E-2</v>
      </c>
      <c r="G179" s="99">
        <f>'1.a.c'!AH195</f>
        <v>-0.98958333333333337</v>
      </c>
      <c r="H179" s="99">
        <f>'1.a'!P184</f>
        <v>2.0000000000000001E-4</v>
      </c>
      <c r="I179" s="99">
        <f>'1.a'!L184</f>
        <v>-8.0000000000000004E-4</v>
      </c>
      <c r="J179" s="99">
        <f>'1.a'!M184</f>
        <v>8.3000000000000001E-3</v>
      </c>
      <c r="K179" s="99">
        <f>'1.a'!N184</f>
        <v>-5.8999999999999999E-3</v>
      </c>
      <c r="L179" s="99">
        <f>'1.a'!O184</f>
        <v>-4.0599999999999997E-2</v>
      </c>
      <c r="M179" s="99">
        <f>'1.a'!P184</f>
        <v>2.0000000000000001E-4</v>
      </c>
    </row>
    <row r="180" spans="1:13" x14ac:dyDescent="0.25">
      <c r="A180" s="78">
        <v>42430</v>
      </c>
      <c r="B180" s="99">
        <f>'1.a.c'!S196</f>
        <v>2.8645715134996835E-2</v>
      </c>
      <c r="C180" s="99">
        <f>'1.a.c'!T196</f>
        <v>1.2833172290277171E-2</v>
      </c>
      <c r="D180" s="99">
        <f>'1.a.c'!V196</f>
        <v>1.4607952330226239E-2</v>
      </c>
      <c r="E180" s="99">
        <f>'1.a.c'!W196</f>
        <v>6.5686149286909535E-3</v>
      </c>
      <c r="F180" s="4">
        <f>'1.a.c'!X196</f>
        <v>6.2655454684191203E-2</v>
      </c>
      <c r="G180" s="99">
        <f>'1.a.c'!AH196</f>
        <v>-117.33333333333333</v>
      </c>
      <c r="H180" s="99">
        <f>'1.a'!P185</f>
        <v>2.0000000000000001E-4</v>
      </c>
      <c r="I180" s="99">
        <f>'1.a'!L185</f>
        <v>6.9599999999999995E-2</v>
      </c>
      <c r="J180" s="99">
        <f>'1.a'!M185</f>
        <v>8.199999999999999E-3</v>
      </c>
      <c r="K180" s="99">
        <f>'1.a'!N185</f>
        <v>1.11E-2</v>
      </c>
      <c r="L180" s="99">
        <f>'1.a'!O185</f>
        <v>-5.1299999999999998E-2</v>
      </c>
      <c r="M180" s="99">
        <f>'1.a'!P185</f>
        <v>2.0000000000000001E-4</v>
      </c>
    </row>
    <row r="181" spans="1:13" x14ac:dyDescent="0.25">
      <c r="A181" s="78">
        <v>42461</v>
      </c>
      <c r="B181" s="99">
        <f>'1.a.c'!S197</f>
        <v>-2.5750562985939508E-3</v>
      </c>
      <c r="C181" s="99">
        <f>'1.a.c'!T197</f>
        <v>4.9948773914055915E-4</v>
      </c>
      <c r="D181" s="99">
        <f>'1.a.c'!V197</f>
        <v>1.3992283519898757E-2</v>
      </c>
      <c r="E181" s="99">
        <f>'1.a.c'!W197</f>
        <v>-2.8307915449803703E-3</v>
      </c>
      <c r="F181" s="4">
        <f>'1.a.c'!X197</f>
        <v>9.085923415464995E-3</v>
      </c>
      <c r="G181" s="99">
        <f>'1.a.c'!AH197</f>
        <v>-0.86676217765042984</v>
      </c>
      <c r="H181" s="99">
        <f>'1.a'!P186</f>
        <v>1E-4</v>
      </c>
      <c r="I181" s="99">
        <f>'1.a'!L186</f>
        <v>9.1999999999999998E-3</v>
      </c>
      <c r="J181" s="99">
        <f>'1.a'!M186</f>
        <v>6.8999999999999999E-3</v>
      </c>
      <c r="K181" s="99">
        <f>'1.a'!N186</f>
        <v>3.2800000000000003E-2</v>
      </c>
      <c r="L181" s="99">
        <f>'1.a'!O186</f>
        <v>-6.2600000000000003E-2</v>
      </c>
      <c r="M181" s="99">
        <f>'1.a'!P186</f>
        <v>1E-4</v>
      </c>
    </row>
    <row r="182" spans="1:13" x14ac:dyDescent="0.25">
      <c r="A182" s="78">
        <v>42491</v>
      </c>
      <c r="B182" s="99">
        <f>'1.a.c'!S198</f>
        <v>2.2508488163869855E-2</v>
      </c>
      <c r="C182" s="99">
        <f>'1.a.c'!T198</f>
        <v>-5.1677142540205454E-3</v>
      </c>
      <c r="D182" s="99">
        <f>'1.a.c'!V198</f>
        <v>-1.2307544797090456E-2</v>
      </c>
      <c r="E182" s="99">
        <f>'1.a.c'!W198</f>
        <v>5.9784286597620113E-4</v>
      </c>
      <c r="F182" s="4">
        <f>'1.a.c'!X198</f>
        <v>5.6310719787350553E-3</v>
      </c>
      <c r="G182" s="99">
        <f>'1.a.c'!AH198</f>
        <v>0.92473118279569899</v>
      </c>
      <c r="H182" s="99">
        <f>'1.a'!P187</f>
        <v>1E-4</v>
      </c>
      <c r="I182" s="99">
        <f>'1.a'!L187</f>
        <v>1.78E-2</v>
      </c>
      <c r="J182" s="99">
        <f>'1.a'!M187</f>
        <v>-2.7000000000000001E-3</v>
      </c>
      <c r="K182" s="99">
        <f>'1.a'!N187</f>
        <v>-1.6E-2</v>
      </c>
      <c r="L182" s="99">
        <f>'1.a'!O187</f>
        <v>2.1399999999999999E-2</v>
      </c>
      <c r="M182" s="99">
        <f>'1.a'!P187</f>
        <v>1E-4</v>
      </c>
    </row>
    <row r="183" spans="1:13" x14ac:dyDescent="0.25">
      <c r="A183" s="78">
        <v>42522</v>
      </c>
      <c r="B183" s="99">
        <f>'1.a.c'!S199</f>
        <v>1.5054030870944335E-2</v>
      </c>
      <c r="C183" s="99">
        <f>'1.a.c'!T199</f>
        <v>1.1955915858932172E-3</v>
      </c>
      <c r="D183" s="99">
        <f>'1.a.c'!V199</f>
        <v>8.5603536660418464E-3</v>
      </c>
      <c r="E183" s="99">
        <f>'1.a.c'!W199</f>
        <v>-2.8923645158640708E-3</v>
      </c>
      <c r="F183" s="4">
        <f>'1.a.c'!X199</f>
        <v>2.1917611607015327E-2</v>
      </c>
      <c r="G183" s="99">
        <f>'1.a.c'!AH199</f>
        <v>-1.0167597765363128</v>
      </c>
      <c r="H183" s="99">
        <f>'1.a'!P188</f>
        <v>2.0000000000000001E-4</v>
      </c>
      <c r="I183" s="99">
        <f>'1.a'!L188</f>
        <v>-5.0000000000000001E-4</v>
      </c>
      <c r="J183" s="99">
        <f>'1.a'!M188</f>
        <v>6.4000000000000003E-3</v>
      </c>
      <c r="K183" s="99">
        <f>'1.a'!N188</f>
        <v>-1.4E-2</v>
      </c>
      <c r="L183" s="99">
        <f>'1.a'!O188</f>
        <v>4.1099999999999998E-2</v>
      </c>
      <c r="M183" s="99">
        <f>'1.a'!P188</f>
        <v>2.0000000000000001E-4</v>
      </c>
    </row>
    <row r="184" spans="1:13" x14ac:dyDescent="0.25">
      <c r="A184" s="78">
        <v>42552</v>
      </c>
      <c r="B184" s="99">
        <f>'1.a.c'!S200</f>
        <v>1.6056164956275699E-2</v>
      </c>
      <c r="C184" s="99">
        <f>'1.a.c'!T200</f>
        <v>7.2702454443194205E-3</v>
      </c>
      <c r="D184" s="99">
        <f>'1.a.c'!V200</f>
        <v>1.6222722862945866E-2</v>
      </c>
      <c r="E184" s="99">
        <f>'1.a.c'!W200</f>
        <v>3.5688145722469287E-3</v>
      </c>
      <c r="F184" s="4">
        <f>'1.a.c'!X200</f>
        <v>4.3117947835787908E-2</v>
      </c>
      <c r="G184" s="99">
        <f>'1.a.c'!AH200</f>
        <v>-133.33333333333331</v>
      </c>
      <c r="H184" s="99">
        <f>'1.a'!P189</f>
        <v>2.0000000000000001E-4</v>
      </c>
      <c r="I184" s="99">
        <f>'1.a'!L189</f>
        <v>3.95E-2</v>
      </c>
      <c r="J184" s="99">
        <f>'1.a'!M189</f>
        <v>2.5999999999999999E-2</v>
      </c>
      <c r="K184" s="99">
        <f>'1.a'!N189</f>
        <v>-1.23E-2</v>
      </c>
      <c r="L184" s="99">
        <f>'1.a'!O189</f>
        <v>-3.0800000000000001E-2</v>
      </c>
      <c r="M184" s="99">
        <f>'1.a'!P189</f>
        <v>2.0000000000000001E-4</v>
      </c>
    </row>
    <row r="185" spans="1:13" x14ac:dyDescent="0.25">
      <c r="A185" s="78">
        <v>42583</v>
      </c>
      <c r="B185" s="99">
        <f>'1.a.c'!S201</f>
        <v>-1.2803729669384572E-2</v>
      </c>
      <c r="C185" s="99">
        <f>'1.a.c'!T201</f>
        <v>-6.0006536493927608E-3</v>
      </c>
      <c r="D185" s="99">
        <f>'1.a.c'!V201</f>
        <v>-3.7204243735239704E-3</v>
      </c>
      <c r="E185" s="99">
        <f>'1.a.c'!W201</f>
        <v>3.550826920000299E-3</v>
      </c>
      <c r="F185" s="4">
        <f>'1.a.c'!X201</f>
        <v>-1.8973980772301002E-2</v>
      </c>
      <c r="G185" s="99">
        <f>'1.a.c'!AH201</f>
        <v>-0.86901763224181361</v>
      </c>
      <c r="H185" s="99">
        <f>'1.a'!P190</f>
        <v>2.0000000000000001E-4</v>
      </c>
      <c r="I185" s="99">
        <f>'1.a'!L190</f>
        <v>5.0000000000000001E-3</v>
      </c>
      <c r="J185" s="99">
        <f>'1.a'!M190</f>
        <v>1.1299999999999999E-2</v>
      </c>
      <c r="K185" s="99">
        <f>'1.a'!N190</f>
        <v>3.3099999999999997E-2</v>
      </c>
      <c r="L185" s="99">
        <f>'1.a'!O190</f>
        <v>-3.1699999999999999E-2</v>
      </c>
      <c r="M185" s="99">
        <f>'1.a'!P190</f>
        <v>2.0000000000000001E-4</v>
      </c>
    </row>
    <row r="186" spans="1:13" x14ac:dyDescent="0.25">
      <c r="A186" s="78">
        <v>42614</v>
      </c>
      <c r="B186" s="99">
        <f>'1.a.c'!S202</f>
        <v>8.260712014333765E-3</v>
      </c>
      <c r="C186" s="99">
        <f>'1.a.c'!T202</f>
        <v>4.3895492358970471E-3</v>
      </c>
      <c r="D186" s="99">
        <f>'1.a.c'!V202</f>
        <v>-1.309245221054345E-2</v>
      </c>
      <c r="E186" s="99">
        <f>'1.a.c'!W202</f>
        <v>1.3076841047208578E-3</v>
      </c>
      <c r="F186" s="4">
        <f>'1.a.c'!X202</f>
        <v>8.6549314440821905E-4</v>
      </c>
      <c r="G186" s="99">
        <f>'1.a.c'!AH202</f>
        <v>-0.48076923076923073</v>
      </c>
      <c r="H186" s="99">
        <f>'1.a'!P191</f>
        <v>2.0000000000000001E-4</v>
      </c>
      <c r="I186" s="99">
        <f>'1.a'!L191</f>
        <v>2.5000000000000001E-3</v>
      </c>
      <c r="J186" s="99">
        <f>'1.a'!M191</f>
        <v>2.0400000000000001E-2</v>
      </c>
      <c r="K186" s="99">
        <f>'1.a'!N191</f>
        <v>-1.21E-2</v>
      </c>
      <c r="L186" s="99">
        <f>'1.a'!O191</f>
        <v>-5.3E-3</v>
      </c>
      <c r="M186" s="99">
        <f>'1.a'!P191</f>
        <v>2.0000000000000001E-4</v>
      </c>
    </row>
    <row r="187" spans="1:13" x14ac:dyDescent="0.25">
      <c r="A187" s="78">
        <v>42644</v>
      </c>
      <c r="B187" s="99">
        <f>'1.a.c'!S203</f>
        <v>-3.45428463502159E-2</v>
      </c>
      <c r="C187" s="99">
        <f>'1.a.c'!T203</f>
        <v>-7.3332851822439839E-3</v>
      </c>
      <c r="D187" s="99">
        <f>'1.a.c'!V203</f>
        <v>1.8747793432973266E-3</v>
      </c>
      <c r="E187" s="99">
        <f>'1.a.c'!W203</f>
        <v>-1.6695500778938237E-3</v>
      </c>
      <c r="F187" s="4">
        <f>'1.a.c'!X203</f>
        <v>-4.167090226705638E-2</v>
      </c>
      <c r="G187" s="99">
        <f>'1.a.c'!AH203</f>
        <v>-8.4074074074074083</v>
      </c>
      <c r="H187" s="99">
        <f>'1.a'!P192</f>
        <v>2.0000000000000001E-4</v>
      </c>
      <c r="I187" s="99">
        <f>'1.a'!L192</f>
        <v>-2.0199999999999999E-2</v>
      </c>
      <c r="J187" s="99">
        <f>'1.a'!M192</f>
        <v>-4.4299999999999999E-2</v>
      </c>
      <c r="K187" s="99">
        <f>'1.a'!N192</f>
        <v>4.07E-2</v>
      </c>
      <c r="L187" s="99">
        <f>'1.a'!O192</f>
        <v>6.8999999999999999E-3</v>
      </c>
      <c r="M187" s="99">
        <f>'1.a'!P192</f>
        <v>2.0000000000000001E-4</v>
      </c>
    </row>
    <row r="188" spans="1:13" x14ac:dyDescent="0.25">
      <c r="A188" s="78">
        <v>42675</v>
      </c>
      <c r="B188" s="99">
        <f>'1.a.c'!S204</f>
        <v>6.363181772976946E-2</v>
      </c>
      <c r="C188" s="99">
        <f>'1.a.c'!T204</f>
        <v>1.1508194938222185E-2</v>
      </c>
      <c r="D188" s="99">
        <f>'1.a.c'!V204</f>
        <v>1.7997761800704688E-2</v>
      </c>
      <c r="E188" s="99">
        <f>'1.a.c'!W204</f>
        <v>5.5033623749897037E-3</v>
      </c>
      <c r="F188" s="4">
        <f>'1.a.c'!X204</f>
        <v>9.8641136843686028E-2</v>
      </c>
      <c r="G188" s="99">
        <f>'1.a.c'!AH204</f>
        <v>-3.4350000000000001</v>
      </c>
      <c r="H188" s="99">
        <f>'1.a'!P193</f>
        <v>1E-4</v>
      </c>
      <c r="I188" s="99">
        <f>'1.a'!L193</f>
        <v>4.8599999999999997E-2</v>
      </c>
      <c r="J188" s="99">
        <f>'1.a'!M193</f>
        <v>5.4699999999999999E-2</v>
      </c>
      <c r="K188" s="99">
        <f>'1.a'!N193</f>
        <v>8.2200000000000009E-2</v>
      </c>
      <c r="L188" s="99">
        <f>'1.a'!O193</f>
        <v>-4.07E-2</v>
      </c>
      <c r="M188" s="99">
        <f>'1.a'!P193</f>
        <v>1E-4</v>
      </c>
    </row>
    <row r="189" spans="1:13" x14ac:dyDescent="0.25">
      <c r="A189" s="78">
        <v>42705</v>
      </c>
      <c r="B189" s="99">
        <f>'1.a.c'!S205</f>
        <v>-3.3529302531041189E-3</v>
      </c>
      <c r="C189" s="99">
        <f>'1.a.c'!T205</f>
        <v>-2.7973846819397352E-4</v>
      </c>
      <c r="D189" s="99">
        <f>'1.a.c'!V205</f>
        <v>7.6450341767734225E-3</v>
      </c>
      <c r="E189" s="99">
        <f>'1.a.c'!W205</f>
        <v>2.1277944506497403E-3</v>
      </c>
      <c r="F189" s="4">
        <f>'1.a.c'!X205</f>
        <v>6.14015990612507E-3</v>
      </c>
      <c r="G189" s="99">
        <f>'1.a.c'!AH205</f>
        <v>-0.62012320328542092</v>
      </c>
      <c r="H189" s="99">
        <f>'1.a'!P194</f>
        <v>2.9999999999999997E-4</v>
      </c>
      <c r="I189" s="99">
        <f>'1.a'!L194</f>
        <v>1.8200000000000001E-2</v>
      </c>
      <c r="J189" s="99">
        <f>'1.a'!M194</f>
        <v>1.1000000000000001E-3</v>
      </c>
      <c r="K189" s="99">
        <f>'1.a'!N194</f>
        <v>3.5099999999999999E-2</v>
      </c>
      <c r="L189" s="99">
        <f>'1.a'!O194</f>
        <v>-3.8E-3</v>
      </c>
      <c r="M189" s="99">
        <f>'1.a'!P194</f>
        <v>2.9999999999999997E-4</v>
      </c>
    </row>
    <row r="190" spans="1:13" x14ac:dyDescent="0.25">
      <c r="A190" s="78">
        <v>42736</v>
      </c>
      <c r="B190" s="99">
        <f>'1.a.c'!S206</f>
        <v>4.8298208406989361E-2</v>
      </c>
      <c r="C190" s="99">
        <f>'1.a.c'!T206</f>
        <v>5.3102964795701509E-3</v>
      </c>
      <c r="D190" s="99">
        <f>'1.a.c'!V206</f>
        <v>1.4841116328757813E-4</v>
      </c>
      <c r="E190" s="99">
        <f>'1.a.c'!W206</f>
        <v>5.3212469562012666E-3</v>
      </c>
      <c r="F190" s="4">
        <f>'1.a.c'!X206</f>
        <v>5.9078163006048359E-2</v>
      </c>
      <c r="G190" s="99">
        <f>'1.a.c'!AH206</f>
        <v>7.0270270270270219E-2</v>
      </c>
      <c r="H190" s="99">
        <f>'1.a'!P195</f>
        <v>4.0000000000000002E-4</v>
      </c>
      <c r="I190" s="99">
        <f>'1.a'!L195</f>
        <v>1.9400000000000001E-2</v>
      </c>
      <c r="J190" s="99">
        <f>'1.a'!M195</f>
        <v>-1.06E-2</v>
      </c>
      <c r="K190" s="99">
        <f>'1.a'!N195</f>
        <v>-2.81E-2</v>
      </c>
      <c r="L190" s="99">
        <f>'1.a'!O195</f>
        <v>-9.7999999999999997E-3</v>
      </c>
      <c r="M190" s="99">
        <f>'1.a'!P195</f>
        <v>4.0000000000000002E-4</v>
      </c>
    </row>
    <row r="191" spans="1:13" x14ac:dyDescent="0.25">
      <c r="A191" s="78">
        <v>42767</v>
      </c>
      <c r="B191" s="99">
        <f>'1.a.c'!S207</f>
        <v>-3.9829172634998728E-3</v>
      </c>
      <c r="C191" s="99">
        <f>'1.a.c'!T207</f>
        <v>2.4812142141592592E-3</v>
      </c>
      <c r="D191" s="99">
        <f>'1.a.c'!V207</f>
        <v>8.0706077718467988E-3</v>
      </c>
      <c r="E191" s="99">
        <f>'1.a.c'!W207</f>
        <v>1.1892870268856331E-4</v>
      </c>
      <c r="F191" s="4">
        <f>'1.a.c'!X207</f>
        <v>6.687833425194749E-3</v>
      </c>
      <c r="G191" s="99">
        <f>'1.a.c'!AH207</f>
        <v>0.82323232323232309</v>
      </c>
      <c r="H191" s="99">
        <f>'1.a'!P196</f>
        <v>4.0000000000000002E-4</v>
      </c>
      <c r="I191" s="99">
        <f>'1.a'!L196</f>
        <v>3.5700000000000003E-2</v>
      </c>
      <c r="J191" s="99">
        <f>'1.a'!M196</f>
        <v>-2.01E-2</v>
      </c>
      <c r="K191" s="99">
        <f>'1.a'!N196</f>
        <v>-1.7899999999999999E-2</v>
      </c>
      <c r="L191" s="99">
        <f>'1.a'!O196</f>
        <v>-1.6299999999999999E-2</v>
      </c>
      <c r="M191" s="99">
        <f>'1.a'!P196</f>
        <v>4.0000000000000002E-4</v>
      </c>
    </row>
    <row r="192" spans="1:13" x14ac:dyDescent="0.25">
      <c r="A192" s="78">
        <v>42795</v>
      </c>
      <c r="B192" s="99">
        <f>'1.a.c'!S208</f>
        <v>2.3193515125397926E-3</v>
      </c>
      <c r="C192" s="99">
        <f>'1.a.c'!T208</f>
        <v>3.617458677575787E-4</v>
      </c>
      <c r="D192" s="99">
        <f>'1.a.c'!V208</f>
        <v>9.1220850762704767E-4</v>
      </c>
      <c r="E192" s="99">
        <f>'1.a.c'!W208</f>
        <v>4.3907924318229954E-4</v>
      </c>
      <c r="F192" s="4">
        <f>'1.a.c'!X208</f>
        <v>4.0323851311067178E-3</v>
      </c>
      <c r="G192" s="99">
        <f>'1.a.c'!AH208</f>
        <v>-0.94459833795013848</v>
      </c>
      <c r="H192" s="99">
        <f>'1.a'!P197</f>
        <v>2.9999999999999997E-4</v>
      </c>
      <c r="I192" s="99">
        <f>'1.a'!L197</f>
        <v>1.6999999999999999E-3</v>
      </c>
      <c r="J192" s="99">
        <f>'1.a'!M197</f>
        <v>1.17E-2</v>
      </c>
      <c r="K192" s="99">
        <f>'1.a'!N197</f>
        <v>-3.3300000000000003E-2</v>
      </c>
      <c r="L192" s="99">
        <f>'1.a'!O197</f>
        <v>-9.1999999999999998E-3</v>
      </c>
      <c r="M192" s="99">
        <f>'1.a'!P197</f>
        <v>2.9999999999999997E-4</v>
      </c>
    </row>
    <row r="193" spans="1:13" x14ac:dyDescent="0.25">
      <c r="A193" s="78">
        <v>42826</v>
      </c>
      <c r="B193" s="99">
        <f>'1.a.c'!S209</f>
        <v>2.1741070474140579E-2</v>
      </c>
      <c r="C193" s="99">
        <f>'1.a.c'!T209</f>
        <v>7.2138664030161356E-4</v>
      </c>
      <c r="D193" s="99">
        <f>'1.a.c'!V209</f>
        <v>1.8909206706952186E-2</v>
      </c>
      <c r="E193" s="99">
        <f>'1.a.c'!W209</f>
        <v>2.7785163495848437E-3</v>
      </c>
      <c r="F193" s="4">
        <f>'1.a.c'!X209</f>
        <v>4.4150180170979221E-2</v>
      </c>
      <c r="G193" s="99">
        <f>'1.a.c'!AH209</f>
        <v>4.7</v>
      </c>
      <c r="H193" s="99">
        <f>'1.a'!P198</f>
        <v>5.0000000000000001E-4</v>
      </c>
      <c r="I193" s="99">
        <f>'1.a'!L198</f>
        <v>1.09E-2</v>
      </c>
      <c r="J193" s="99">
        <f>'1.a'!M198</f>
        <v>7.1999999999999998E-3</v>
      </c>
      <c r="K193" s="99">
        <f>'1.a'!N198</f>
        <v>-2.1100000000000001E-2</v>
      </c>
      <c r="L193" s="99">
        <f>'1.a'!O198</f>
        <v>4.4000000000000003E-3</v>
      </c>
      <c r="M193" s="99">
        <f>'1.a'!P198</f>
        <v>5.0000000000000001E-4</v>
      </c>
    </row>
    <row r="194" spans="1:13" x14ac:dyDescent="0.25">
      <c r="A194" s="78">
        <v>42856</v>
      </c>
      <c r="B194" s="99">
        <f>'1.a.c'!S210</f>
        <v>3.4824228347418683E-2</v>
      </c>
      <c r="C194" s="99">
        <f>'1.a.c'!T210</f>
        <v>-1.9081733551663013E-3</v>
      </c>
      <c r="D194" s="99">
        <f>'1.a.c'!V210</f>
        <v>6.1166381425789024E-3</v>
      </c>
      <c r="E194" s="99">
        <f>'1.a.c'!W210</f>
        <v>1.3965903208065804E-3</v>
      </c>
      <c r="F194" s="4">
        <f>'1.a.c'!X210</f>
        <v>4.0429283455637864E-2</v>
      </c>
      <c r="G194" s="99">
        <f>'1.a.c'!AH210</f>
        <v>-1.7543859649122862E-2</v>
      </c>
      <c r="H194" s="99">
        <f>'1.a'!P199</f>
        <v>5.9999999999999995E-4</v>
      </c>
      <c r="I194" s="99">
        <f>'1.a'!L199</f>
        <v>1.06E-2</v>
      </c>
      <c r="J194" s="99">
        <f>'1.a'!M199</f>
        <v>-2.6100000000000002E-2</v>
      </c>
      <c r="K194" s="99">
        <f>'1.a'!N199</f>
        <v>-3.6700000000000003E-2</v>
      </c>
      <c r="L194" s="99">
        <f>'1.a'!O199</f>
        <v>1.46E-2</v>
      </c>
      <c r="M194" s="99">
        <f>'1.a'!P199</f>
        <v>5.9999999999999995E-4</v>
      </c>
    </row>
    <row r="195" spans="1:13" x14ac:dyDescent="0.25">
      <c r="A195" s="78">
        <v>42887</v>
      </c>
      <c r="B195" s="99">
        <f>'1.a.c'!S211</f>
        <v>-3.479330397350712E-2</v>
      </c>
      <c r="C195" s="99">
        <f>'1.a.c'!T211</f>
        <v>1.5656902108885753E-3</v>
      </c>
      <c r="D195" s="99">
        <f>'1.a.c'!V211</f>
        <v>3.8445097166537401E-3</v>
      </c>
      <c r="E195" s="99">
        <f>'1.a.c'!W211</f>
        <v>2.2353358969575765E-4</v>
      </c>
      <c r="F195" s="4">
        <f>'1.a.c'!X211</f>
        <v>-2.915957045626905E-2</v>
      </c>
      <c r="G195" s="99">
        <f>'1.a.c'!AH211</f>
        <v>-0.24999999999999989</v>
      </c>
      <c r="H195" s="99">
        <f>'1.a'!P200</f>
        <v>5.9999999999999995E-4</v>
      </c>
      <c r="I195" s="99">
        <f>'1.a'!L200</f>
        <v>7.8000000000000014E-3</v>
      </c>
      <c r="J195" s="99">
        <f>'1.a'!M200</f>
        <v>2.1499999999999998E-2</v>
      </c>
      <c r="K195" s="99">
        <f>'1.a'!N200</f>
        <v>1.4500000000000001E-2</v>
      </c>
      <c r="L195" s="99">
        <f>'1.a'!O200</f>
        <v>-3.2000000000000002E-3</v>
      </c>
      <c r="M195" s="99">
        <f>'1.a'!P200</f>
        <v>5.9999999999999995E-4</v>
      </c>
    </row>
    <row r="196" spans="1:13" x14ac:dyDescent="0.25">
      <c r="A196" s="78">
        <v>42917</v>
      </c>
      <c r="B196" s="99">
        <f>'1.a.c'!S212</f>
        <v>2.193128356257246E-2</v>
      </c>
      <c r="C196" s="99">
        <f>'1.a.c'!T212</f>
        <v>-1.6418493116608396E-5</v>
      </c>
      <c r="D196" s="99">
        <f>'1.a.c'!V212</f>
        <v>-9.4122086814620361E-3</v>
      </c>
      <c r="E196" s="99">
        <f>'1.a.c'!W212</f>
        <v>1.605942698247653E-3</v>
      </c>
      <c r="F196" s="4">
        <f>'1.a.c'!X212</f>
        <v>1.410859908624147E-2</v>
      </c>
      <c r="G196" s="99">
        <f>'1.a.c'!AH212</f>
        <v>1.3095238095238093</v>
      </c>
      <c r="H196" s="99">
        <f>'1.a'!P201</f>
        <v>7.000000000000001E-4</v>
      </c>
      <c r="I196" s="99">
        <f>'1.a'!L201</f>
        <v>1.8700000000000001E-2</v>
      </c>
      <c r="J196" s="99">
        <f>'1.a'!M201</f>
        <v>-1.47E-2</v>
      </c>
      <c r="K196" s="99">
        <f>'1.a'!N201</f>
        <v>-3.5999999999999999E-3</v>
      </c>
      <c r="L196" s="99">
        <f>'1.a'!O201</f>
        <v>1.66E-2</v>
      </c>
      <c r="M196" s="99">
        <f>'1.a'!P201</f>
        <v>7.000000000000001E-4</v>
      </c>
    </row>
    <row r="197" spans="1:13" x14ac:dyDescent="0.25">
      <c r="A197" s="78">
        <v>42948</v>
      </c>
      <c r="B197" s="99">
        <f>'1.a.c'!S213</f>
        <v>2.0495222328680098E-3</v>
      </c>
      <c r="C197" s="99">
        <f>'1.a.c'!T213</f>
        <v>-9.2288965521655927E-4</v>
      </c>
      <c r="D197" s="99">
        <f>'1.a.c'!V213</f>
        <v>3.0151471653021458E-3</v>
      </c>
      <c r="E197" s="99">
        <f>'1.a.c'!W213</f>
        <v>-7.3162343771108671E-4</v>
      </c>
      <c r="F197" s="4">
        <f>'1.a.c'!X213</f>
        <v>3.4101563052425093E-3</v>
      </c>
      <c r="G197" s="99">
        <f>'1.a.c'!AH213</f>
        <v>-0.87113402061855671</v>
      </c>
      <c r="H197" s="99">
        <f>'1.a'!P202</f>
        <v>8.9999999999999998E-4</v>
      </c>
      <c r="I197" s="99">
        <f>'1.a'!L202</f>
        <v>1.6000000000000001E-3</v>
      </c>
      <c r="J197" s="99">
        <f>'1.a'!M202</f>
        <v>-1.6199999999999999E-2</v>
      </c>
      <c r="K197" s="99">
        <f>'1.a'!N202</f>
        <v>-2.1899999999999999E-2</v>
      </c>
      <c r="L197" s="99">
        <f>'1.a'!O202</f>
        <v>3.5499999999999997E-2</v>
      </c>
      <c r="M197" s="99">
        <f>'1.a'!P202</f>
        <v>8.9999999999999998E-4</v>
      </c>
    </row>
    <row r="198" spans="1:13" x14ac:dyDescent="0.25">
      <c r="A198" s="78">
        <v>42979</v>
      </c>
      <c r="B198" s="99">
        <f>'1.a.c'!S214</f>
        <v>-2.7192883899229747E-2</v>
      </c>
      <c r="C198" s="99">
        <f>'1.a.c'!T214</f>
        <v>6.9434455938829198E-3</v>
      </c>
      <c r="D198" s="99">
        <f>'1.a.c'!V214</f>
        <v>-7.6690405587751089E-3</v>
      </c>
      <c r="E198" s="99">
        <f>'1.a.c'!W214</f>
        <v>3.5847237403951698E-3</v>
      </c>
      <c r="F198" s="4">
        <f>'1.a.c'!X214</f>
        <v>-2.4333755123726764E-2</v>
      </c>
      <c r="G198" s="99">
        <f>'1.a.c'!AH214</f>
        <v>9.4</v>
      </c>
      <c r="H198" s="99">
        <f>'1.a'!P203</f>
        <v>8.9999999999999998E-4</v>
      </c>
      <c r="I198" s="99">
        <f>'1.a'!L203</f>
        <v>2.5100000000000001E-2</v>
      </c>
      <c r="J198" s="99">
        <f>'1.a'!M203</f>
        <v>4.4699999999999997E-2</v>
      </c>
      <c r="K198" s="99">
        <f>'1.a'!N203</f>
        <v>3.1399999999999997E-2</v>
      </c>
      <c r="L198" s="99">
        <f>'1.a'!O203</f>
        <v>-1.18E-2</v>
      </c>
      <c r="M198" s="99">
        <f>'1.a'!P203</f>
        <v>8.9999999999999998E-4</v>
      </c>
    </row>
    <row r="199" spans="1:13" x14ac:dyDescent="0.25">
      <c r="A199" s="78">
        <v>43009</v>
      </c>
      <c r="B199" s="99">
        <f>'1.a.c'!S215</f>
        <v>-3.2058037107280189E-2</v>
      </c>
      <c r="C199" s="99">
        <f>'1.a.c'!T215</f>
        <v>2.7006551452359979E-3</v>
      </c>
      <c r="D199" s="99">
        <f>'1.a.c'!V215</f>
        <v>9.9152459756321094E-3</v>
      </c>
      <c r="E199" s="99">
        <f>'1.a.c'!W215</f>
        <v>7.520717746865295E-3</v>
      </c>
      <c r="F199" s="4">
        <f>'1.a.c'!X215</f>
        <v>-1.1921418239546788E-2</v>
      </c>
      <c r="G199" s="99">
        <f>'1.a.c'!AH215</f>
        <v>-0.10000000000000009</v>
      </c>
      <c r="H199" s="99">
        <f>'1.a'!P204</f>
        <v>8.9999999999999998E-4</v>
      </c>
      <c r="I199" s="99">
        <f>'1.a'!L204</f>
        <v>2.2499999999999999E-2</v>
      </c>
      <c r="J199" s="99">
        <f>'1.a'!M204</f>
        <v>-1.95E-2</v>
      </c>
      <c r="K199" s="99">
        <f>'1.a'!N204</f>
        <v>1.1999999999999999E-3</v>
      </c>
      <c r="L199" s="99">
        <f>'1.a'!O204</f>
        <v>4.2999999999999997E-2</v>
      </c>
      <c r="M199" s="99">
        <f>'1.a'!P204</f>
        <v>8.9999999999999998E-4</v>
      </c>
    </row>
    <row r="200" spans="1:13" x14ac:dyDescent="0.25">
      <c r="A200" s="78">
        <v>43040</v>
      </c>
      <c r="B200" s="99">
        <f>'1.a.c'!S216</f>
        <v>2.2073920840821753E-2</v>
      </c>
      <c r="C200" s="99">
        <f>'1.a.c'!T216</f>
        <v>6.0737535102406957E-4</v>
      </c>
      <c r="D200" s="99">
        <f>'1.a.c'!V216</f>
        <v>4.6083672627140488E-3</v>
      </c>
      <c r="E200" s="99">
        <f>'1.a.c'!W216</f>
        <v>3.3390146868380135E-3</v>
      </c>
      <c r="F200" s="4">
        <f>'1.a.c'!X216</f>
        <v>3.0628678141397889E-2</v>
      </c>
      <c r="G200" s="99">
        <f>'1.a.c'!AH216</f>
        <v>0.36752136752136755</v>
      </c>
      <c r="H200" s="99">
        <f>'1.a'!P205</f>
        <v>8.0000000000000004E-4</v>
      </c>
      <c r="I200" s="99">
        <f>'1.a'!L205</f>
        <v>3.1199999999999999E-2</v>
      </c>
      <c r="J200" s="99">
        <f>'1.a'!M205</f>
        <v>-5.7999999999999996E-3</v>
      </c>
      <c r="K200" s="99">
        <f>'1.a'!N205</f>
        <v>-8.9999999999999998E-4</v>
      </c>
      <c r="L200" s="99">
        <f>'1.a'!O205</f>
        <v>-7.1000000000000004E-3</v>
      </c>
      <c r="M200" s="99">
        <f>'1.a'!P205</f>
        <v>8.0000000000000004E-4</v>
      </c>
    </row>
    <row r="201" spans="1:13" x14ac:dyDescent="0.25">
      <c r="A201" s="78">
        <v>43070</v>
      </c>
      <c r="B201" s="99">
        <f>'1.a.c'!S217</f>
        <v>3.2386429172637704E-2</v>
      </c>
      <c r="C201" s="99">
        <f>'1.a.c'!T217</f>
        <v>8.9085194338945611E-3</v>
      </c>
      <c r="D201" s="99">
        <f>'1.a.c'!V217</f>
        <v>1.8214054274715032E-2</v>
      </c>
      <c r="E201" s="99">
        <f>'1.a.c'!W217</f>
        <v>9.3168022784682804E-4</v>
      </c>
      <c r="F201" s="4">
        <f>'1.a.c'!X217</f>
        <v>6.0440683109094132E-2</v>
      </c>
      <c r="G201" s="99">
        <f>'1.a.c'!AH217</f>
        <v>-0.640625</v>
      </c>
      <c r="H201" s="99">
        <f>'1.a'!P206</f>
        <v>8.9999999999999998E-4</v>
      </c>
      <c r="I201" s="99">
        <f>'1.a'!L206</f>
        <v>1.06E-2</v>
      </c>
      <c r="J201" s="99">
        <f>'1.a'!M206</f>
        <v>-1.29E-2</v>
      </c>
      <c r="K201" s="99">
        <f>'1.a'!N206</f>
        <v>1.6999999999999999E-3</v>
      </c>
      <c r="L201" s="99">
        <f>'1.a'!O206</f>
        <v>-1.6299999999999999E-2</v>
      </c>
      <c r="M201" s="99">
        <f>'1.a'!P206</f>
        <v>8.9999999999999998E-4</v>
      </c>
    </row>
    <row r="202" spans="1:13" x14ac:dyDescent="0.25">
      <c r="A202" s="78">
        <v>43101</v>
      </c>
      <c r="B202" s="99">
        <f>'1.a.c'!S218</f>
        <v>3.0175618458231461E-2</v>
      </c>
      <c r="C202" s="99">
        <f>'1.a.c'!T218</f>
        <v>3.9532897744151392E-3</v>
      </c>
      <c r="D202" s="99">
        <f>'1.a.c'!V218</f>
        <v>2.6204003955180903E-2</v>
      </c>
      <c r="E202" s="99">
        <f>'1.a.c'!W218</f>
        <v>6.6221333458392068E-3</v>
      </c>
      <c r="F202" s="4">
        <f>'1.a.c'!X218</f>
        <v>6.6955045533666713E-2</v>
      </c>
      <c r="G202" s="99">
        <f>'1.a.c'!AH218</f>
        <v>3.947826086956522</v>
      </c>
      <c r="H202" s="99">
        <f>'1.a'!P207</f>
        <v>1.1000000000000001E-3</v>
      </c>
      <c r="I202" s="99">
        <f>'1.a'!L207</f>
        <v>5.5800000000000002E-2</v>
      </c>
      <c r="J202" s="99">
        <f>'1.a'!M207</f>
        <v>-3.09E-2</v>
      </c>
      <c r="K202" s="99">
        <f>'1.a'!N207</f>
        <v>-1.32E-2</v>
      </c>
      <c r="L202" s="99">
        <f>'1.a'!O207</f>
        <v>3.9399999999999998E-2</v>
      </c>
      <c r="M202" s="99">
        <f>'1.a'!P207</f>
        <v>1.1000000000000001E-3</v>
      </c>
    </row>
    <row r="203" spans="1:13" x14ac:dyDescent="0.25">
      <c r="A203" s="78">
        <v>43132</v>
      </c>
      <c r="B203" s="99">
        <f>'1.a.c'!S219</f>
        <v>-7.043775358890135E-2</v>
      </c>
      <c r="C203" s="99">
        <f>'1.a.c'!T219</f>
        <v>-1.7067296297215177E-3</v>
      </c>
      <c r="D203" s="99">
        <f>'1.a.c'!V219</f>
        <v>-7.6925871524276372E-3</v>
      </c>
      <c r="E203" s="99">
        <f>'1.a.c'!W219</f>
        <v>4.6404567784758433E-4</v>
      </c>
      <c r="F203" s="4">
        <f>'1.a.c'!X219</f>
        <v>-7.9373024693202926E-2</v>
      </c>
      <c r="G203" s="99">
        <f>'1.a.c'!AH219</f>
        <v>-1.6221441124780318</v>
      </c>
      <c r="H203" s="99">
        <f>'1.a'!P208</f>
        <v>1.1000000000000001E-3</v>
      </c>
      <c r="I203" s="99">
        <f>'1.a'!L208</f>
        <v>-3.6499999999999998E-2</v>
      </c>
      <c r="J203" s="99">
        <f>'1.a'!M208</f>
        <v>3.0000000000000001E-3</v>
      </c>
      <c r="K203" s="99">
        <f>'1.a'!N208</f>
        <v>-1.01E-2</v>
      </c>
      <c r="L203" s="99">
        <f>'1.a'!O208</f>
        <v>3.9699999999999999E-2</v>
      </c>
      <c r="M203" s="99">
        <f>'1.a'!P208</f>
        <v>1.1000000000000001E-3</v>
      </c>
    </row>
    <row r="204" spans="1:13" x14ac:dyDescent="0.25">
      <c r="A204" s="78">
        <v>43160</v>
      </c>
      <c r="B204" s="99">
        <f>'1.a.c'!S220</f>
        <v>-2.5370218355643293E-2</v>
      </c>
      <c r="C204" s="99">
        <f>'1.a.c'!T220</f>
        <v>-3.6321518964731437E-3</v>
      </c>
      <c r="D204" s="99">
        <f>'1.a.c'!V220</f>
        <v>-2.1006769857171939E-2</v>
      </c>
      <c r="E204" s="99">
        <f>'1.a.c'!W220</f>
        <v>-2.5178737016418014E-3</v>
      </c>
      <c r="F204" s="4">
        <f>'1.a.c'!X220</f>
        <v>-5.2527013810930182E-2</v>
      </c>
      <c r="G204" s="99">
        <f>'1.a.c'!AH220</f>
        <v>-0.37005649717514122</v>
      </c>
      <c r="H204" s="99">
        <f>'1.a'!P209</f>
        <v>1.1999999999999999E-3</v>
      </c>
      <c r="I204" s="99">
        <f>'1.a'!L209</f>
        <v>-2.35E-2</v>
      </c>
      <c r="J204" s="99">
        <f>'1.a'!M209</f>
        <v>4.0500000000000001E-2</v>
      </c>
      <c r="K204" s="99">
        <f>'1.a'!N209</f>
        <v>-1.1999999999999999E-3</v>
      </c>
      <c r="L204" s="99">
        <f>'1.a'!O209</f>
        <v>-1.2800000000000001E-2</v>
      </c>
      <c r="M204" s="99">
        <f>'1.a'!P209</f>
        <v>1.1999999999999999E-3</v>
      </c>
    </row>
    <row r="205" spans="1:13" x14ac:dyDescent="0.25">
      <c r="A205" s="78">
        <v>43191</v>
      </c>
      <c r="B205" s="99">
        <f>'1.a.c'!S221</f>
        <v>-3.6489506352912579E-2</v>
      </c>
      <c r="C205" s="99">
        <f>'1.a.c'!T221</f>
        <v>-3.1823463065130974E-3</v>
      </c>
      <c r="D205" s="99">
        <f>'1.a.c'!V221</f>
        <v>-1.5376651270362198E-2</v>
      </c>
      <c r="E205" s="99">
        <f>'1.a.c'!W221</f>
        <v>-7.7728544636960807E-3</v>
      </c>
      <c r="F205" s="4">
        <f>'1.a.c'!X221</f>
        <v>-6.2821358393483948E-2</v>
      </c>
      <c r="G205" s="99">
        <f>'1.a.c'!AH221</f>
        <v>-1.1928251121076232</v>
      </c>
      <c r="H205" s="99">
        <f>'1.a'!P210</f>
        <v>1.4E-3</v>
      </c>
      <c r="I205" s="99">
        <f>'1.a'!L210</f>
        <v>2.8999999999999998E-3</v>
      </c>
      <c r="J205" s="99">
        <f>'1.a'!M210</f>
        <v>1.1299999999999999E-2</v>
      </c>
      <c r="K205" s="99">
        <f>'1.a'!N210</f>
        <v>5.0000000000000001E-3</v>
      </c>
      <c r="L205" s="99">
        <f>'1.a'!O210</f>
        <v>2.7000000000000001E-3</v>
      </c>
      <c r="M205" s="99">
        <f>'1.a'!P210</f>
        <v>1.4E-3</v>
      </c>
    </row>
    <row r="206" spans="1:13" x14ac:dyDescent="0.25">
      <c r="A206" s="78">
        <v>43221</v>
      </c>
      <c r="B206" s="99">
        <f>'1.a.c'!S222</f>
        <v>-4.5168684520710322E-4</v>
      </c>
      <c r="C206" s="99">
        <f>'1.a.c'!T222</f>
        <v>7.9592047556675278E-3</v>
      </c>
      <c r="D206" s="99">
        <f>'1.a.c'!V222</f>
        <v>1.3513541744620838E-2</v>
      </c>
      <c r="E206" s="99">
        <f>'1.a.c'!W222</f>
        <v>1.3534659061868654E-3</v>
      </c>
      <c r="F206" s="4">
        <f>'1.a.c'!X222</f>
        <v>2.2374525561268128E-2</v>
      </c>
      <c r="G206" s="99">
        <f>'1.a.c'!AH222</f>
        <v>5.4883720930232549</v>
      </c>
      <c r="H206" s="99">
        <f>'1.a'!P211</f>
        <v>1.4E-3</v>
      </c>
      <c r="I206" s="99">
        <f>'1.a'!L211</f>
        <v>2.6499999999999999E-2</v>
      </c>
      <c r="J206" s="99">
        <f>'1.a'!M211</f>
        <v>5.28E-2</v>
      </c>
      <c r="K206" s="99">
        <f>'1.a'!N211</f>
        <v>-3.15E-2</v>
      </c>
      <c r="L206" s="99">
        <f>'1.a'!O211</f>
        <v>3.7999999999999999E-2</v>
      </c>
      <c r="M206" s="99">
        <f>'1.a'!P211</f>
        <v>1.4E-3</v>
      </c>
    </row>
    <row r="207" spans="1:13" x14ac:dyDescent="0.25">
      <c r="A207" s="78">
        <v>43252</v>
      </c>
      <c r="B207" s="99">
        <f>'1.a.c'!S223</f>
        <v>2.2456798506581763E-2</v>
      </c>
      <c r="C207" s="99">
        <f>'1.a.c'!T223</f>
        <v>-2.1626901999110288E-3</v>
      </c>
      <c r="D207" s="99">
        <f>'1.a.c'!V223</f>
        <v>2.5908412007770994E-3</v>
      </c>
      <c r="E207" s="99">
        <f>'1.a.c'!W223</f>
        <v>-2.588692376624754E-3</v>
      </c>
      <c r="F207" s="4">
        <f>'1.a.c'!X223</f>
        <v>2.029625713082308E-2</v>
      </c>
      <c r="G207" s="99">
        <f>'1.a.c'!AH223</f>
        <v>-0.77777777777777779</v>
      </c>
      <c r="H207" s="99">
        <f>'1.a'!P212</f>
        <v>1.4E-3</v>
      </c>
      <c r="I207" s="99">
        <f>'1.a'!L212</f>
        <v>4.7999999999999996E-3</v>
      </c>
      <c r="J207" s="99">
        <f>'1.a'!M212</f>
        <v>1.1900000000000001E-2</v>
      </c>
      <c r="K207" s="99">
        <f>'1.a'!N212</f>
        <v>-2.3099999999999999E-2</v>
      </c>
      <c r="L207" s="99">
        <f>'1.a'!O212</f>
        <v>-2.3800000000000002E-2</v>
      </c>
      <c r="M207" s="99">
        <f>'1.a'!P212</f>
        <v>1.4E-3</v>
      </c>
    </row>
    <row r="208" spans="1:13" x14ac:dyDescent="0.25">
      <c r="A208" s="78">
        <v>43282</v>
      </c>
      <c r="B208" s="99">
        <f>'1.a.c'!S224</f>
        <v>4.010419409821446E-2</v>
      </c>
      <c r="C208" s="99">
        <f>'1.a.c'!T224</f>
        <v>5.4450103371357665E-3</v>
      </c>
      <c r="D208" s="99">
        <f>'1.a.c'!V224</f>
        <v>2.9878004068125418E-2</v>
      </c>
      <c r="E208" s="99">
        <f>'1.a.c'!W224</f>
        <v>3.4402249894272428E-3</v>
      </c>
      <c r="F208" s="4">
        <f>'1.a.c'!X224</f>
        <v>7.8867433492902886E-2</v>
      </c>
      <c r="G208" s="99">
        <f>'1.a.c'!AH224</f>
        <v>4.4032258064516121</v>
      </c>
      <c r="H208" s="99">
        <f>'1.a'!P213</f>
        <v>1.6000000000000001E-3</v>
      </c>
      <c r="I208" s="99">
        <f>'1.a'!L213</f>
        <v>3.1899999999999998E-2</v>
      </c>
      <c r="J208" s="99">
        <f>'1.a'!M213</f>
        <v>-2.2100000000000002E-2</v>
      </c>
      <c r="K208" s="99">
        <f>'1.a'!N213</f>
        <v>5.6999999999999993E-3</v>
      </c>
      <c r="L208" s="99">
        <f>'1.a'!O213</f>
        <v>-1.67E-2</v>
      </c>
      <c r="M208" s="99">
        <f>'1.a'!P213</f>
        <v>1.6000000000000001E-3</v>
      </c>
    </row>
    <row r="209" spans="1:13" x14ac:dyDescent="0.25">
      <c r="A209" s="78">
        <v>43313</v>
      </c>
      <c r="B209" s="99">
        <f>'1.a.c'!S225</f>
        <v>1.7841061472130312E-2</v>
      </c>
      <c r="C209" s="99">
        <f>'1.a.c'!T225</f>
        <v>7.1525262214965253E-3</v>
      </c>
      <c r="D209" s="99">
        <f>'1.a.c'!V225</f>
        <v>-1.0446662442748189E-2</v>
      </c>
      <c r="E209" s="99">
        <f>'1.a.c'!W225</f>
        <v>-1.717006815508034E-3</v>
      </c>
      <c r="F209" s="4">
        <f>'1.a.c'!X225</f>
        <v>1.2829918435370614E-2</v>
      </c>
      <c r="G209" s="99">
        <f>'1.a.c'!AH225</f>
        <v>7.4626865671641784E-2</v>
      </c>
      <c r="H209" s="99">
        <f>'1.a'!P214</f>
        <v>1.6000000000000001E-3</v>
      </c>
      <c r="I209" s="99">
        <f>'1.a'!L214</f>
        <v>3.44E-2</v>
      </c>
      <c r="J209" s="99">
        <f>'1.a'!M214</f>
        <v>1.15E-2</v>
      </c>
      <c r="K209" s="99">
        <f>'1.a'!N214</f>
        <v>-3.9199999999999999E-2</v>
      </c>
      <c r="L209" s="99">
        <f>'1.a'!O214</f>
        <v>5.2200000000000003E-2</v>
      </c>
      <c r="M209" s="99">
        <f>'1.a'!P214</f>
        <v>1.6000000000000001E-3</v>
      </c>
    </row>
    <row r="210" spans="1:13" x14ac:dyDescent="0.25">
      <c r="A210" s="78">
        <v>43344</v>
      </c>
      <c r="B210" s="99">
        <f>'1.a.c'!S226</f>
        <v>-1.9638455584035739E-2</v>
      </c>
      <c r="C210" s="99">
        <f>'1.a.c'!T226</f>
        <v>5.6855733584413757E-4</v>
      </c>
      <c r="D210" s="99">
        <f>'1.a.c'!V226</f>
        <v>2.2611701525564042E-2</v>
      </c>
      <c r="E210" s="99">
        <f>'1.a.c'!W226</f>
        <v>-2.9853176184163745E-3</v>
      </c>
      <c r="F210" s="4">
        <f>'1.a.c'!X226</f>
        <v>5.5648565895606615E-4</v>
      </c>
      <c r="G210" s="99">
        <f>'1.a.c'!AH226</f>
        <v>-0.94166666666666665</v>
      </c>
      <c r="H210" s="99">
        <f>'1.a'!P215</f>
        <v>1.5E-3</v>
      </c>
      <c r="I210" s="99">
        <f>'1.a'!L215</f>
        <v>5.9999999999999995E-4</v>
      </c>
      <c r="J210" s="99">
        <f>'1.a'!M215</f>
        <v>-2.2800000000000001E-2</v>
      </c>
      <c r="K210" s="99">
        <f>'1.a'!N215</f>
        <v>-1.6299999999999999E-2</v>
      </c>
      <c r="L210" s="99">
        <f>'1.a'!O215</f>
        <v>-5.9999999999999995E-4</v>
      </c>
      <c r="M210" s="99">
        <f>'1.a'!P215</f>
        <v>1.5E-3</v>
      </c>
    </row>
    <row r="211" spans="1:13" x14ac:dyDescent="0.25">
      <c r="A211" s="78">
        <v>43374</v>
      </c>
      <c r="B211" s="99">
        <f>'1.a.c'!S227</f>
        <v>3.3913356969033893E-2</v>
      </c>
      <c r="C211" s="99">
        <f>'1.a.c'!T227</f>
        <v>-1.3890385300753644E-2</v>
      </c>
      <c r="D211" s="99">
        <f>'1.a.c'!V227</f>
        <v>-4.0017746566320338E-2</v>
      </c>
      <c r="E211" s="99">
        <f>'1.a.c'!W227</f>
        <v>-1.1268622306222177E-2</v>
      </c>
      <c r="F211" s="4">
        <f>'1.a.c'!X227</f>
        <v>-3.1263397204262265E-2</v>
      </c>
      <c r="G211" s="99">
        <f>'1.a.c'!AH227</f>
        <v>-36.666666666666664</v>
      </c>
      <c r="H211" s="99">
        <f>'1.a'!P216</f>
        <v>1.9E-3</v>
      </c>
      <c r="I211" s="99">
        <f>'1.a'!L216</f>
        <v>-7.6799999999999993E-2</v>
      </c>
      <c r="J211" s="99">
        <f>'1.a'!M216</f>
        <v>-4.7800000000000002E-2</v>
      </c>
      <c r="K211" s="99">
        <f>'1.a'!N216</f>
        <v>3.4599999999999999E-2</v>
      </c>
      <c r="L211" s="99">
        <f>'1.a'!O216</f>
        <v>-1.84E-2</v>
      </c>
      <c r="M211" s="99">
        <f>'1.a'!P216</f>
        <v>1.9E-3</v>
      </c>
    </row>
    <row r="212" spans="1:13" x14ac:dyDescent="0.25">
      <c r="A212" s="78">
        <v>43405</v>
      </c>
      <c r="B212" s="99">
        <f>'1.a.c'!S228</f>
        <v>1.3846698482832456E-2</v>
      </c>
      <c r="C212" s="99">
        <f>'1.a.c'!T228</f>
        <v>-5.9331468848230909E-4</v>
      </c>
      <c r="D212" s="99">
        <f>'1.a.c'!V228</f>
        <v>-6.2758518813140589E-3</v>
      </c>
      <c r="E212" s="99">
        <f>'1.a.c'!W228</f>
        <v>1.4040557386993827E-3</v>
      </c>
      <c r="F212" s="4">
        <f>'1.a.c'!X228</f>
        <v>8.3815876517354705E-3</v>
      </c>
      <c r="G212" s="99">
        <f>'1.a.c'!AH228</f>
        <v>-1.2496662216288383</v>
      </c>
      <c r="H212" s="99">
        <f>'1.a'!P217</f>
        <v>1.8E-3</v>
      </c>
      <c r="I212" s="99">
        <f>'1.a'!L217</f>
        <v>1.6899999999999998E-2</v>
      </c>
      <c r="J212" s="99">
        <f>'1.a'!M217</f>
        <v>-7.1000000000000004E-3</v>
      </c>
      <c r="K212" s="99">
        <f>'1.a'!N217</f>
        <v>3.3999999999999998E-3</v>
      </c>
      <c r="L212" s="99">
        <f>'1.a'!O217</f>
        <v>-1.3299999999999999E-2</v>
      </c>
      <c r="M212" s="99">
        <f>'1.a'!P217</f>
        <v>1.8E-3</v>
      </c>
    </row>
    <row r="213" spans="1:13" x14ac:dyDescent="0.25">
      <c r="A213" s="78">
        <v>43435</v>
      </c>
      <c r="B213" s="99">
        <f>'1.a.c'!S229</f>
        <v>-6.3414854479155888E-2</v>
      </c>
      <c r="C213" s="99">
        <f>'1.a.c'!T229</f>
        <v>-1.1984281404957053E-2</v>
      </c>
      <c r="D213" s="99">
        <f>'1.a.c'!V229</f>
        <v>-3.8731963692609894E-2</v>
      </c>
      <c r="E213" s="99">
        <f>'1.a.c'!W229</f>
        <v>-7.8388916976400978E-4</v>
      </c>
      <c r="F213" s="4">
        <f>'1.a.c'!X229</f>
        <v>-0.11491498874648684</v>
      </c>
      <c r="G213" s="99">
        <f>'1.a.c'!AH229</f>
        <v>-6.0053475935828882</v>
      </c>
      <c r="H213" s="99">
        <f>'1.a'!P218</f>
        <v>1.9E-3</v>
      </c>
      <c r="I213" s="99">
        <f>'1.a'!L218</f>
        <v>-9.5500000000000002E-2</v>
      </c>
      <c r="J213" s="99">
        <f>'1.a'!M218</f>
        <v>-2.4799999999999999E-2</v>
      </c>
      <c r="K213" s="99">
        <f>'1.a'!N218</f>
        <v>-1.89E-2</v>
      </c>
      <c r="L213" s="99">
        <f>'1.a'!O218</f>
        <v>1.8499999999999999E-2</v>
      </c>
      <c r="M213" s="99">
        <f>'1.a'!P218</f>
        <v>1.9E-3</v>
      </c>
    </row>
    <row r="214" spans="1:13" x14ac:dyDescent="0.25">
      <c r="A214" s="78">
        <v>43466</v>
      </c>
      <c r="B214" s="99">
        <f>'1.a.c'!S230</f>
        <v>3.9340266971765347E-2</v>
      </c>
      <c r="C214" s="99">
        <f>'1.a.c'!T230</f>
        <v>1.064004125834161E-2</v>
      </c>
      <c r="D214" s="99">
        <f>'1.a.c'!V230</f>
        <v>3.4584377977746106E-2</v>
      </c>
      <c r="E214" s="99">
        <f>'1.a.c'!W230</f>
        <v>5.5754955070558996E-3</v>
      </c>
      <c r="F214" s="4">
        <f>'1.a.c'!X230</f>
        <v>9.0140181714908965E-2</v>
      </c>
      <c r="G214" s="99">
        <f>'1.a.c'!AH230</f>
        <v>-1.920940170940171</v>
      </c>
      <c r="H214" s="99">
        <f>'1.a'!P219</f>
        <v>2.0999999999999999E-3</v>
      </c>
      <c r="I214" s="99">
        <f>'1.a'!L219</f>
        <v>8.4100000000000008E-2</v>
      </c>
      <c r="J214" s="99">
        <f>'1.a'!M219</f>
        <v>2.8899999999999999E-2</v>
      </c>
      <c r="K214" s="99">
        <f>'1.a'!N219</f>
        <v>-4.5999999999999999E-3</v>
      </c>
      <c r="L214" s="99">
        <f>'1.a'!O219</f>
        <v>-8.6500000000000007E-2</v>
      </c>
      <c r="M214" s="99">
        <f>'1.a'!P219</f>
        <v>2.0999999999999999E-3</v>
      </c>
    </row>
    <row r="215" spans="1:13" x14ac:dyDescent="0.25">
      <c r="A215" s="78">
        <v>43497</v>
      </c>
      <c r="B215" s="99">
        <f>'1.a.c'!S231</f>
        <v>2.7981460477316748E-2</v>
      </c>
      <c r="C215" s="99">
        <f>'1.a.c'!T231</f>
        <v>4.5730048919871641E-3</v>
      </c>
      <c r="D215" s="99">
        <f>'1.a.c'!V231</f>
        <v>2.0803081998391818E-2</v>
      </c>
      <c r="E215" s="99">
        <f>'1.a.c'!W231</f>
        <v>1.0959596360972487E-3</v>
      </c>
      <c r="F215" s="4">
        <f>'1.a.c'!X231</f>
        <v>5.4453507003792978E-2</v>
      </c>
      <c r="G215" s="99">
        <f>'1.a.c'!AH231</f>
        <v>-0.58468677494199528</v>
      </c>
      <c r="H215" s="99">
        <f>'1.a'!P220</f>
        <v>1.8E-3</v>
      </c>
      <c r="I215" s="99">
        <f>'1.a'!L220</f>
        <v>3.4000000000000002E-2</v>
      </c>
      <c r="J215" s="99">
        <f>'1.a'!M220</f>
        <v>2.12E-2</v>
      </c>
      <c r="K215" s="99">
        <f>'1.a'!N220</f>
        <v>-2.7099999999999999E-2</v>
      </c>
      <c r="L215" s="99">
        <f>'1.a'!O220</f>
        <v>8.6E-3</v>
      </c>
      <c r="M215" s="99">
        <f>'1.a'!P220</f>
        <v>1.8E-3</v>
      </c>
    </row>
    <row r="216" spans="1:13" x14ac:dyDescent="0.25">
      <c r="A216" s="78">
        <v>43525</v>
      </c>
      <c r="B216" s="99">
        <f>'1.a.c'!S232</f>
        <v>1.6553625756089669E-2</v>
      </c>
      <c r="C216" s="99">
        <f>'1.a.c'!T232</f>
        <v>1.3171794674661315E-3</v>
      </c>
      <c r="D216" s="99">
        <f>'1.a.c'!V232</f>
        <v>1.0346978389187179E-2</v>
      </c>
      <c r="E216" s="99">
        <f>'1.a.c'!W232</f>
        <v>-8.2828710399227587E-4</v>
      </c>
      <c r="F216" s="4">
        <f>'1.a.c'!X232</f>
        <v>2.7389496508750701E-2</v>
      </c>
      <c r="G216" s="99">
        <f>'1.a.c'!AH232</f>
        <v>-0.63966480446927387</v>
      </c>
      <c r="H216" s="99">
        <f>'1.a'!P221</f>
        <v>1.9E-3</v>
      </c>
      <c r="I216" s="99">
        <f>'1.a'!L221</f>
        <v>1.0999999999999999E-2</v>
      </c>
      <c r="J216" s="99">
        <f>'1.a'!M221</f>
        <v>-3.0499999999999999E-2</v>
      </c>
      <c r="K216" s="99">
        <f>'1.a'!N221</f>
        <v>-4.1900000000000007E-2</v>
      </c>
      <c r="L216" s="99">
        <f>'1.a'!O221</f>
        <v>2.1399999999999999E-2</v>
      </c>
      <c r="M216" s="99">
        <f>'1.a'!P221</f>
        <v>1.9E-3</v>
      </c>
    </row>
    <row r="217" spans="1:13" x14ac:dyDescent="0.25">
      <c r="A217" s="78">
        <v>43556</v>
      </c>
      <c r="B217" s="99">
        <f>'1.a.c'!S233</f>
        <v>4.3663229182649012E-2</v>
      </c>
      <c r="C217" s="99">
        <f>'1.a.c'!T233</f>
        <v>3.997838601986878E-3</v>
      </c>
      <c r="D217" s="99">
        <f>'1.a.c'!V233</f>
        <v>3.4872147815014694E-2</v>
      </c>
      <c r="E217" s="99">
        <f>'1.a.c'!W233</f>
        <v>1.3293189840918068E-2</v>
      </c>
      <c r="F217" s="4">
        <f>'1.a.c'!X233</f>
        <v>9.5826405440568654E-2</v>
      </c>
      <c r="G217" s="99">
        <f>'1.a.c'!AH233</f>
        <v>2.2325581395348837</v>
      </c>
      <c r="H217" s="99">
        <f>'1.a'!P222</f>
        <v>2.0999999999999999E-3</v>
      </c>
      <c r="I217" s="99">
        <f>'1.a'!L222</f>
        <v>3.9600000000000003E-2</v>
      </c>
      <c r="J217" s="99">
        <f>'1.a'!M222</f>
        <v>-1.7500000000000002E-2</v>
      </c>
      <c r="K217" s="99">
        <f>'1.a'!N222</f>
        <v>2.0199999999999999E-2</v>
      </c>
      <c r="L217" s="99">
        <f>'1.a'!O222</f>
        <v>-2.5499999999999998E-2</v>
      </c>
      <c r="M217" s="99">
        <f>'1.a'!P222</f>
        <v>2.0999999999999999E-3</v>
      </c>
    </row>
    <row r="218" spans="1:13" x14ac:dyDescent="0.25">
      <c r="A218" s="78">
        <v>43586</v>
      </c>
      <c r="B218" s="99">
        <f>'1.a.c'!S234</f>
        <v>-2.5986709319166863E-2</v>
      </c>
      <c r="C218" s="99">
        <f>'1.a.c'!T234</f>
        <v>-1.5562933479760996E-2</v>
      </c>
      <c r="D218" s="99">
        <f>'1.a.c'!V234</f>
        <v>-3.7829999662491835E-2</v>
      </c>
      <c r="E218" s="99">
        <f>'1.a.c'!W234</f>
        <v>-9.2975199966964725E-3</v>
      </c>
      <c r="F218" s="4">
        <f>'1.a.c'!X234</f>
        <v>-8.867716245811616E-2</v>
      </c>
      <c r="G218" s="99">
        <f>'1.a.c'!AH234</f>
        <v>-2.6139088729016784</v>
      </c>
      <c r="H218" s="99">
        <f>'1.a'!P223</f>
        <v>2.0999999999999999E-3</v>
      </c>
      <c r="I218" s="99">
        <f>'1.a'!L223</f>
        <v>-6.9400000000000003E-2</v>
      </c>
      <c r="J218" s="99">
        <f>'1.a'!M223</f>
        <v>-1.18E-2</v>
      </c>
      <c r="K218" s="99">
        <f>'1.a'!N223</f>
        <v>-2.2800000000000001E-2</v>
      </c>
      <c r="L218" s="99">
        <f>'1.a'!O223</f>
        <v>7.5999999999999998E-2</v>
      </c>
      <c r="M218" s="99">
        <f>'1.a'!P223</f>
        <v>2.0999999999999999E-3</v>
      </c>
    </row>
    <row r="219" spans="1:13" x14ac:dyDescent="0.25">
      <c r="A219" s="78">
        <v>43617</v>
      </c>
      <c r="B219" s="99">
        <f>'1.a.c'!S235</f>
        <v>1.5847237005932692E-2</v>
      </c>
      <c r="C219" s="99">
        <f>'1.a.c'!T235</f>
        <v>1.1092306379684008E-2</v>
      </c>
      <c r="D219" s="99">
        <f>'1.a.c'!V235</f>
        <v>1.1753923238523855E-2</v>
      </c>
      <c r="E219" s="99">
        <f>'1.a.c'!W235</f>
        <v>1.0765797685597923E-2</v>
      </c>
      <c r="F219" s="4">
        <f>'1.a.c'!X235</f>
        <v>4.9459264309738474E-2</v>
      </c>
      <c r="G219" s="99">
        <f>'1.a.c'!AH235</f>
        <v>-2.0564635958395243</v>
      </c>
      <c r="H219" s="99">
        <f>'1.a'!P224</f>
        <v>1.8E-3</v>
      </c>
      <c r="I219" s="99">
        <f>'1.a'!L224</f>
        <v>6.93E-2</v>
      </c>
      <c r="J219" s="99">
        <f>'1.a'!M224</f>
        <v>2.2000000000000001E-3</v>
      </c>
      <c r="K219" s="99">
        <f>'1.a'!N224</f>
        <v>-7.9000000000000008E-3</v>
      </c>
      <c r="L219" s="99">
        <f>'1.a'!O224</f>
        <v>-2.1399999999999999E-2</v>
      </c>
      <c r="M219" s="99">
        <f>'1.a'!P224</f>
        <v>1.8E-3</v>
      </c>
    </row>
    <row r="220" spans="1:13" x14ac:dyDescent="0.25">
      <c r="A220" s="78">
        <v>43647</v>
      </c>
      <c r="B220" s="99">
        <f>'1.a.c'!S236</f>
        <v>1.0499474133525871E-2</v>
      </c>
      <c r="C220" s="99">
        <f>'1.a.c'!T236</f>
        <v>-2.8062220515050504E-3</v>
      </c>
      <c r="D220" s="99">
        <f>'1.a.c'!V236</f>
        <v>8.2911197143172386E-3</v>
      </c>
      <c r="E220" s="99">
        <f>'1.a.c'!W236</f>
        <v>-2.8923071351131683E-3</v>
      </c>
      <c r="F220" s="4">
        <f>'1.a.c'!X236</f>
        <v>1.3092064661224891E-2</v>
      </c>
      <c r="G220" s="99">
        <f>'1.a.c'!AH236</f>
        <v>-0.80590717299578052</v>
      </c>
      <c r="H220" s="99">
        <f>'1.a'!P225</f>
        <v>1.9E-3</v>
      </c>
      <c r="I220" s="99">
        <f>'1.a'!L225</f>
        <v>1.1900000000000001E-2</v>
      </c>
      <c r="J220" s="99">
        <f>'1.a'!M225</f>
        <v>-2.0799999999999999E-2</v>
      </c>
      <c r="K220" s="99">
        <f>'1.a'!N225</f>
        <v>3.3999999999999998E-3</v>
      </c>
      <c r="L220" s="99">
        <f>'1.a'!O225</f>
        <v>2.7199999999999998E-2</v>
      </c>
      <c r="M220" s="99">
        <f>'1.a'!P225</f>
        <v>1.9E-3</v>
      </c>
    </row>
    <row r="221" spans="1:13" x14ac:dyDescent="0.25">
      <c r="A221" s="78">
        <v>43678</v>
      </c>
      <c r="B221" s="99">
        <f>'1.a.c'!S237</f>
        <v>1.5239302231426699E-2</v>
      </c>
      <c r="C221" s="99">
        <f>'1.a.c'!T237</f>
        <v>-7.9636242652011118E-3</v>
      </c>
      <c r="D221" s="99">
        <f>'1.a.c'!V237</f>
        <v>-8.0876809722586623E-3</v>
      </c>
      <c r="E221" s="99">
        <f>'1.a.c'!W237</f>
        <v>-9.9670099820923131E-4</v>
      </c>
      <c r="F221" s="4">
        <f>'1.a.c'!X237</f>
        <v>-1.8087040042423068E-3</v>
      </c>
      <c r="G221" s="99">
        <f>'1.a.c'!AH237</f>
        <v>-2.7536231884057969</v>
      </c>
      <c r="H221" s="99">
        <f>'1.a'!P226</f>
        <v>1.6000000000000001E-3</v>
      </c>
      <c r="I221" s="99">
        <f>'1.a'!L226</f>
        <v>-2.58E-2</v>
      </c>
      <c r="J221" s="99">
        <f>'1.a'!M226</f>
        <v>-2.4E-2</v>
      </c>
      <c r="K221" s="99">
        <f>'1.a'!N226</f>
        <v>-4.8499999999999988E-2</v>
      </c>
      <c r="L221" s="99">
        <f>'1.a'!O226</f>
        <v>7.6399999999999996E-2</v>
      </c>
      <c r="M221" s="99">
        <f>'1.a'!P226</f>
        <v>1.6000000000000001E-3</v>
      </c>
    </row>
    <row r="222" spans="1:13" x14ac:dyDescent="0.25">
      <c r="A222" s="78">
        <v>43709</v>
      </c>
      <c r="B222" s="99">
        <f>'1.a.c'!S238</f>
        <v>9.613278371642579E-3</v>
      </c>
      <c r="C222" s="99">
        <f>'1.a.c'!T238</f>
        <v>1.1836348940156732E-2</v>
      </c>
      <c r="D222" s="99">
        <f>'1.a.c'!V238</f>
        <v>1.7101901654839824E-2</v>
      </c>
      <c r="E222" s="99">
        <f>'1.a.c'!W238</f>
        <v>2.0597832795657659E-3</v>
      </c>
      <c r="F222" s="4">
        <f>'1.a.c'!X238</f>
        <v>4.06113122462049E-2</v>
      </c>
      <c r="G222" s="99">
        <f>'1.a.c'!AH238</f>
        <v>-1.665289256198347</v>
      </c>
      <c r="H222" s="99">
        <f>'1.a'!P227</f>
        <v>1.8E-3</v>
      </c>
      <c r="I222" s="99">
        <f>'1.a'!L227</f>
        <v>1.43E-2</v>
      </c>
      <c r="J222" s="99">
        <f>'1.a'!M227</f>
        <v>-1.0500000000000001E-2</v>
      </c>
      <c r="K222" s="99">
        <f>'1.a'!N227</f>
        <v>6.7699999999999996E-2</v>
      </c>
      <c r="L222" s="99">
        <f>'1.a'!O227</f>
        <v>-6.8499999999999991E-2</v>
      </c>
      <c r="M222" s="99">
        <f>'1.a'!P227</f>
        <v>1.8E-3</v>
      </c>
    </row>
    <row r="223" spans="1:13" x14ac:dyDescent="0.25">
      <c r="A223" s="78">
        <v>43739</v>
      </c>
      <c r="B223" s="99">
        <f>'1.a.c'!S239</f>
        <v>-2.929200535655309E-3</v>
      </c>
      <c r="C223" s="99">
        <f>'1.a.c'!T239</f>
        <v>4.809359519571229E-3</v>
      </c>
      <c r="D223" s="99">
        <f>'1.a.c'!V239</f>
        <v>1.6457452241590009E-2</v>
      </c>
      <c r="E223" s="99">
        <f>'1.a.c'!W239</f>
        <v>-3.007660241931514E-3</v>
      </c>
      <c r="F223" s="4">
        <f>'1.a.c'!X239</f>
        <v>1.5329950983574417E-2</v>
      </c>
      <c r="G223" s="99">
        <f>'1.a.c'!AH239</f>
        <v>0.37267080745341619</v>
      </c>
      <c r="H223" s="99">
        <f>'1.a'!P228</f>
        <v>1.5E-3</v>
      </c>
      <c r="I223" s="99">
        <f>'1.a'!L228</f>
        <v>2.06E-2</v>
      </c>
      <c r="J223" s="99">
        <f>'1.a'!M228</f>
        <v>2.3999999999999998E-3</v>
      </c>
      <c r="K223" s="99">
        <f>'1.a'!N228</f>
        <v>-1.8800000000000001E-2</v>
      </c>
      <c r="L223" s="99">
        <f>'1.a'!O228</f>
        <v>2.8999999999999998E-3</v>
      </c>
      <c r="M223" s="99">
        <f>'1.a'!P228</f>
        <v>1.5E-3</v>
      </c>
    </row>
    <row r="224" spans="1:13" x14ac:dyDescent="0.25">
      <c r="A224" s="78">
        <v>43770</v>
      </c>
      <c r="B224" s="99">
        <f>'1.a.c'!S240</f>
        <v>-5.1413869071330835E-3</v>
      </c>
      <c r="C224" s="99">
        <f>'1.a.c'!T240</f>
        <v>5.341447143820701E-3</v>
      </c>
      <c r="D224" s="99">
        <f>'1.a.c'!V240</f>
        <v>1.0928387696206731E-2</v>
      </c>
      <c r="E224" s="99">
        <f>'1.a.c'!W240</f>
        <v>2.5839150161604944E-3</v>
      </c>
      <c r="F224" s="4">
        <f>'1.a.c'!X240</f>
        <v>1.3712362949054842E-2</v>
      </c>
      <c r="G224" s="99">
        <f>'1.a.c'!AH240</f>
        <v>0.80542986425339347</v>
      </c>
      <c r="H224" s="99">
        <f>'1.a'!P229</f>
        <v>1.1999999999999999E-3</v>
      </c>
      <c r="I224" s="99">
        <f>'1.a'!L229</f>
        <v>3.8699999999999998E-2</v>
      </c>
      <c r="J224" s="99">
        <f>'1.a'!M229</f>
        <v>9.1000000000000004E-3</v>
      </c>
      <c r="K224" s="99">
        <f>'1.a'!N229</f>
        <v>-2.0500000000000001E-2</v>
      </c>
      <c r="L224" s="99">
        <f>'1.a'!O229</f>
        <v>-2.5999999999999999E-2</v>
      </c>
      <c r="M224" s="99">
        <f>'1.a'!P229</f>
        <v>1.1999999999999999E-3</v>
      </c>
    </row>
    <row r="225" spans="1:13" x14ac:dyDescent="0.25">
      <c r="A225" s="78">
        <v>43800</v>
      </c>
      <c r="B225" s="99">
        <f>'1.a.c'!S241</f>
        <v>9.0175849319405667E-3</v>
      </c>
      <c r="C225" s="99">
        <f>'1.a.c'!T241</f>
        <v>4.149691874706104E-3</v>
      </c>
      <c r="D225" s="99">
        <f>'1.a.c'!V241</f>
        <v>4.9053897147393047E-3</v>
      </c>
      <c r="E225" s="99">
        <f>'1.a.c'!W241</f>
        <v>2.8685833945311665E-3</v>
      </c>
      <c r="F225" s="4">
        <f>'1.a.c'!X241</f>
        <v>2.0941249915917143E-2</v>
      </c>
      <c r="G225" s="99">
        <f>'1.a.c'!AH241</f>
        <v>-0.27067669172932329</v>
      </c>
      <c r="H225" s="99">
        <f>'1.a'!P230</f>
        <v>1.4E-3</v>
      </c>
      <c r="I225" s="99">
        <f>'1.a'!L230</f>
        <v>2.7699999999999999E-2</v>
      </c>
      <c r="J225" s="99">
        <f>'1.a'!M230</f>
        <v>6.7000000000000002E-3</v>
      </c>
      <c r="K225" s="99">
        <f>'1.a'!N230</f>
        <v>1.9099999999999999E-2</v>
      </c>
      <c r="L225" s="99">
        <f>'1.a'!O230</f>
        <v>-2.2700000000000001E-2</v>
      </c>
      <c r="M225" s="99">
        <f>'1.a'!P230</f>
        <v>1.4E-3</v>
      </c>
    </row>
    <row r="226" spans="1:13" x14ac:dyDescent="0.25">
      <c r="A226" s="78">
        <v>43831</v>
      </c>
      <c r="B226" s="99">
        <f>'1.a.c'!S242</f>
        <v>-1.9173156492053995E-2</v>
      </c>
      <c r="C226" s="99">
        <f>'1.a.c'!T242</f>
        <v>-6.4850364689486729E-3</v>
      </c>
      <c r="D226" s="99">
        <f>'1.a.c'!V242</f>
        <v>9.8095676935107813E-4</v>
      </c>
      <c r="E226" s="99">
        <f>'1.a.c'!W242</f>
        <v>-2.8610135447893451E-3</v>
      </c>
      <c r="F226" s="4">
        <f>'1.a.c'!X242</f>
        <v>-2.7538249736440937E-2</v>
      </c>
      <c r="G226" s="99">
        <f>'1.a.c'!AH242</f>
        <v>-0.99312714776632305</v>
      </c>
      <c r="H226" s="99">
        <f>'1.a'!P231</f>
        <v>1.2999999999999999E-3</v>
      </c>
      <c r="I226" s="99">
        <f>'1.a'!L231</f>
        <v>-1.1000000000000001E-3</v>
      </c>
      <c r="J226" s="99">
        <f>'1.a'!M231</f>
        <v>-3.0800000000000001E-2</v>
      </c>
      <c r="K226" s="99">
        <f>'1.a'!N231</f>
        <v>-6.2699999999999992E-2</v>
      </c>
      <c r="L226" s="99">
        <f>'1.a'!O231</f>
        <v>5.4299999999999987E-2</v>
      </c>
      <c r="M226" s="99">
        <f>'1.a'!P231</f>
        <v>1.2999999999999999E-3</v>
      </c>
    </row>
    <row r="227" spans="1:13" x14ac:dyDescent="0.25">
      <c r="A227" s="78">
        <v>43862</v>
      </c>
      <c r="B227" s="99">
        <f>'1.a.c'!S243</f>
        <v>-2.8455707760016005E-2</v>
      </c>
      <c r="C227" s="99">
        <f>'1.a.c'!T243</f>
        <v>-1.0831191951127092E-2</v>
      </c>
      <c r="D227" s="99">
        <f>'1.a.c'!V243</f>
        <v>-4.4957069514192663E-2</v>
      </c>
      <c r="E227" s="99">
        <f>'1.a.c'!W243</f>
        <v>-7.4837112812875884E-3</v>
      </c>
      <c r="F227" s="4">
        <f>'1.a.c'!X243</f>
        <v>-9.1727680506623346E-2</v>
      </c>
      <c r="G227" s="99">
        <f>'1.a.c'!AH243</f>
        <v>-401.50000000000028</v>
      </c>
      <c r="H227" s="99">
        <f>'1.a'!P232</f>
        <v>1.1999999999999999E-3</v>
      </c>
      <c r="I227" s="99">
        <f>'1.a'!L232</f>
        <v>-8.1300000000000011E-2</v>
      </c>
      <c r="J227" s="99">
        <f>'1.a'!M232</f>
        <v>1.0200000000000001E-2</v>
      </c>
      <c r="K227" s="99">
        <f>'1.a'!N232</f>
        <v>-3.9199999999999999E-2</v>
      </c>
      <c r="L227" s="99">
        <f>'1.a'!O232</f>
        <v>-2.3E-3</v>
      </c>
      <c r="M227" s="99">
        <f>'1.a'!P232</f>
        <v>1.1999999999999999E-3</v>
      </c>
    </row>
    <row r="228" spans="1:13" x14ac:dyDescent="0.25">
      <c r="A228" s="78">
        <v>43891</v>
      </c>
      <c r="B228" s="99">
        <f>'1.a.c'!S244</f>
        <v>-7.4128369066217739E-2</v>
      </c>
      <c r="C228" s="99">
        <f>'1.a.c'!T244</f>
        <v>-2.5597504374970822E-2</v>
      </c>
      <c r="D228" s="99">
        <f>'1.a.c'!V244</f>
        <v>-9.0390346734006005E-2</v>
      </c>
      <c r="E228" s="99">
        <f>'1.a.c'!W244</f>
        <v>-1.7327055164968606E-2</v>
      </c>
      <c r="F228" s="4">
        <f>'1.a.c'!X244</f>
        <v>-0.20744327534016319</v>
      </c>
      <c r="G228" s="99">
        <f>'1.a.c'!AH244</f>
        <v>0.65543071161048672</v>
      </c>
      <c r="H228" s="99">
        <f>'1.a'!P233</f>
        <v>1.1999999999999999E-3</v>
      </c>
      <c r="I228" s="99">
        <f>'1.a'!L233</f>
        <v>-0.1338</v>
      </c>
      <c r="J228" s="99">
        <f>'1.a'!M233</f>
        <v>-5.0299999999999997E-2</v>
      </c>
      <c r="K228" s="99">
        <f>'1.a'!N233</f>
        <v>-0.1396</v>
      </c>
      <c r="L228" s="99">
        <f>'1.a'!O233</f>
        <v>8.539999999999999E-2</v>
      </c>
      <c r="M228" s="99">
        <f>'1.a'!P233</f>
        <v>1.1999999999999999E-3</v>
      </c>
    </row>
    <row r="229" spans="1:13" x14ac:dyDescent="0.25">
      <c r="A229" s="78">
        <v>43922</v>
      </c>
      <c r="B229" s="99">
        <f>'1.a.c'!S245</f>
        <v>5.4038497900337878E-2</v>
      </c>
      <c r="C229" s="99">
        <f>'1.a.c'!T245</f>
        <v>1.88931591647141E-2</v>
      </c>
      <c r="D229" s="99">
        <f>'1.a.c'!V245</f>
        <v>2.7688957087779884E-2</v>
      </c>
      <c r="E229" s="99">
        <f>'1.a.c'!W245</f>
        <v>1.1760533811115423E-2</v>
      </c>
      <c r="F229" s="4">
        <f>'1.a.c'!X245</f>
        <v>0.11238114796394728</v>
      </c>
      <c r="G229" s="99">
        <f>'1.a.c'!AH245</f>
        <v>-2.0294117647058822</v>
      </c>
      <c r="H229" s="99">
        <f>'1.a'!P234</f>
        <v>0</v>
      </c>
      <c r="I229" s="99">
        <f>'1.a'!L234</f>
        <v>0.13650000000000001</v>
      </c>
      <c r="J229" s="99">
        <f>'1.a'!M234</f>
        <v>2.75E-2</v>
      </c>
      <c r="K229" s="99">
        <f>'1.a'!N234</f>
        <v>-1.3899999999999999E-2</v>
      </c>
      <c r="L229" s="99">
        <f>'1.a'!O234</f>
        <v>-5.4899999999999997E-2</v>
      </c>
      <c r="M229" s="99">
        <f>'1.a'!P234</f>
        <v>0</v>
      </c>
    </row>
    <row r="230" spans="1:13" x14ac:dyDescent="0.25">
      <c r="A230" s="78">
        <v>43952</v>
      </c>
      <c r="B230" s="99">
        <f>'1.a.c'!S246</f>
        <v>2.7557131623306433E-2</v>
      </c>
      <c r="C230" s="99">
        <f>'1.a.c'!T246</f>
        <v>7.2247288634920311E-3</v>
      </c>
      <c r="D230" s="99">
        <f>'1.a.c'!V246</f>
        <v>-1.3255545621690533E-3</v>
      </c>
      <c r="E230" s="99">
        <f>'1.a.c'!W246</f>
        <v>7.8586780494427511E-3</v>
      </c>
      <c r="F230" s="4">
        <f>'1.a.c'!X246</f>
        <v>4.1314983974072156E-2</v>
      </c>
      <c r="G230" s="99">
        <f>'1.a.c'!AH246</f>
        <v>-0.59047619047619049</v>
      </c>
      <c r="H230" s="99">
        <f>'1.a'!P235</f>
        <v>1E-4</v>
      </c>
      <c r="I230" s="99">
        <f>'1.a'!L235</f>
        <v>5.5800000000000002E-2</v>
      </c>
      <c r="J230" s="99">
        <f>'1.a'!M235</f>
        <v>2.4899999999999999E-2</v>
      </c>
      <c r="K230" s="99">
        <f>'1.a'!N235</f>
        <v>-5.0500000000000003E-2</v>
      </c>
      <c r="L230" s="99">
        <f>'1.a'!O235</f>
        <v>6.7000000000000002E-3</v>
      </c>
      <c r="M230" s="99">
        <f>'1.a'!P235</f>
        <v>1E-4</v>
      </c>
    </row>
    <row r="231" spans="1:13" x14ac:dyDescent="0.25">
      <c r="A231" s="78">
        <v>43983</v>
      </c>
      <c r="B231" s="99">
        <f>'1.a.c'!S247</f>
        <v>-8.3286533194826939E-3</v>
      </c>
      <c r="C231" s="99">
        <f>'1.a.c'!T247</f>
        <v>2.8054929621833388E-3</v>
      </c>
      <c r="D231" s="99">
        <f>'1.a.c'!V247</f>
        <v>-1.0333879015622632E-2</v>
      </c>
      <c r="E231" s="99">
        <f>'1.a.c'!W247</f>
        <v>7.776401000410603E-4</v>
      </c>
      <c r="F231" s="4">
        <f>'1.a.c'!X247</f>
        <v>-1.5079399272880928E-2</v>
      </c>
      <c r="G231" s="99">
        <f>'1.a.c'!AH247</f>
        <v>-0.55813953488372103</v>
      </c>
      <c r="H231" s="99">
        <f>'1.a'!P236</f>
        <v>1E-4</v>
      </c>
      <c r="I231" s="99">
        <f>'1.a'!L236</f>
        <v>2.46E-2</v>
      </c>
      <c r="J231" s="99">
        <f>'1.a'!M236</f>
        <v>2.7099999999999999E-2</v>
      </c>
      <c r="K231" s="99">
        <f>'1.a'!N236</f>
        <v>-2.35E-2</v>
      </c>
      <c r="L231" s="99">
        <f>'1.a'!O236</f>
        <v>-7.4999999999999997E-3</v>
      </c>
      <c r="M231" s="99">
        <f>'1.a'!P236</f>
        <v>1E-4</v>
      </c>
    </row>
    <row r="232" spans="1:13" x14ac:dyDescent="0.25">
      <c r="A232" s="78">
        <v>44013</v>
      </c>
      <c r="B232" s="99">
        <f>'1.a.c'!S248</f>
        <v>5.5569738774924757E-2</v>
      </c>
      <c r="C232" s="99">
        <f>'1.a.c'!T248</f>
        <v>-3.5661970050362061E-5</v>
      </c>
      <c r="D232" s="99">
        <f>'1.a.c'!V248</f>
        <v>-2.2211611605817631E-2</v>
      </c>
      <c r="E232" s="99">
        <f>'1.a.c'!W248</f>
        <v>7.4424354372824532E-3</v>
      </c>
      <c r="F232" s="4">
        <f>'1.a.c'!X248</f>
        <v>4.0764900636339217E-2</v>
      </c>
      <c r="G232" s="99">
        <f>'1.a.c'!AH248</f>
        <v>1.3400809716599187</v>
      </c>
      <c r="H232" s="99">
        <f>'1.a'!P237</f>
        <v>1E-4</v>
      </c>
      <c r="I232" s="99">
        <f>'1.a'!L237</f>
        <v>5.7699999999999987E-2</v>
      </c>
      <c r="J232" s="99">
        <f>'1.a'!M237</f>
        <v>-2.18E-2</v>
      </c>
      <c r="K232" s="99">
        <f>'1.a'!N237</f>
        <v>-1.3899999999999999E-2</v>
      </c>
      <c r="L232" s="99">
        <f>'1.a'!O237</f>
        <v>7.6100000000000001E-2</v>
      </c>
      <c r="M232" s="99">
        <f>'1.a'!P237</f>
        <v>1E-4</v>
      </c>
    </row>
    <row r="233" spans="1:13" x14ac:dyDescent="0.25">
      <c r="A233" s="78">
        <v>44044</v>
      </c>
      <c r="B233" s="99">
        <f>'1.a.c'!S249</f>
        <v>2.6497371615686566E-2</v>
      </c>
      <c r="C233" s="99">
        <f>'1.a.c'!T249</f>
        <v>1.2777786980930621E-2</v>
      </c>
      <c r="D233" s="99">
        <f>'1.a.c'!V249</f>
        <v>1.8663111377519057E-2</v>
      </c>
      <c r="E233" s="99">
        <f>'1.a.c'!W249</f>
        <v>7.1604474637233014E-3</v>
      </c>
      <c r="F233" s="4">
        <f>'1.a.c'!X249</f>
        <v>6.5098717437859541E-2</v>
      </c>
      <c r="G233" s="99">
        <f>'1.a.c'!AH249</f>
        <v>0.32179930795847755</v>
      </c>
      <c r="H233" s="99">
        <f>'1.a'!P238</f>
        <v>1E-4</v>
      </c>
      <c r="I233" s="99">
        <f>'1.a'!L238</f>
        <v>7.6299999999999993E-2</v>
      </c>
      <c r="J233" s="99">
        <f>'1.a'!M238</f>
        <v>-2.5000000000000001E-3</v>
      </c>
      <c r="K233" s="99">
        <f>'1.a'!N238</f>
        <v>-2.9399999999999999E-2</v>
      </c>
      <c r="L233" s="99">
        <f>'1.a'!O238</f>
        <v>5.1000000000000004E-3</v>
      </c>
      <c r="M233" s="99">
        <f>'1.a'!P238</f>
        <v>1E-4</v>
      </c>
    </row>
    <row r="234" spans="1:13" x14ac:dyDescent="0.25">
      <c r="A234" s="78">
        <v>44075</v>
      </c>
      <c r="B234" s="99">
        <f>'1.a.c'!S250</f>
        <v>1.7946621939900837E-2</v>
      </c>
      <c r="C234" s="99">
        <f>'1.a.c'!T250</f>
        <v>-5.5322324752994818E-3</v>
      </c>
      <c r="D234" s="99">
        <f>'1.a.c'!V250</f>
        <v>-1.2296956820113366E-2</v>
      </c>
      <c r="E234" s="99">
        <f>'1.a.c'!W250</f>
        <v>1.4648637116238589E-3</v>
      </c>
      <c r="F234" s="4">
        <f>'1.a.c'!X250</f>
        <v>1.5822963561118485E-3</v>
      </c>
      <c r="G234" s="99">
        <f>'1.a.c'!AH250</f>
        <v>-1.4738219895287958</v>
      </c>
      <c r="H234" s="99">
        <f>'1.a'!P239</f>
        <v>1E-4</v>
      </c>
      <c r="I234" s="99">
        <f>'1.a'!L239</f>
        <v>-3.6299999999999999E-2</v>
      </c>
      <c r="J234" s="99">
        <f>'1.a'!M239</f>
        <v>5.9999999999999995E-4</v>
      </c>
      <c r="K234" s="99">
        <f>'1.a'!N239</f>
        <v>-2.5100000000000001E-2</v>
      </c>
      <c r="L234" s="99">
        <f>'1.a'!O239</f>
        <v>3.0499999999999999E-2</v>
      </c>
      <c r="M234" s="99">
        <f>'1.a'!P239</f>
        <v>1E-4</v>
      </c>
    </row>
    <row r="235" spans="1:13" x14ac:dyDescent="0.25">
      <c r="A235" s="78">
        <v>44105</v>
      </c>
      <c r="B235" s="99">
        <f>'1.a.c'!S251</f>
        <v>-4.9676962346325321E-2</v>
      </c>
      <c r="C235" s="99">
        <f>'1.a.c'!T251</f>
        <v>-1.2611609812351089E-3</v>
      </c>
      <c r="D235" s="99">
        <f>'1.a.c'!V251</f>
        <v>-1.3137126865973609E-2</v>
      </c>
      <c r="E235" s="99">
        <f>'1.a.c'!W251</f>
        <v>-7.7052560439819597E-4</v>
      </c>
      <c r="F235" s="4">
        <f>'1.a.c'!X251</f>
        <v>-6.4845775797932229E-2</v>
      </c>
      <c r="G235" s="99">
        <f>'1.a.c'!AH251</f>
        <v>-0.42265193370165732</v>
      </c>
      <c r="H235" s="99">
        <f>'1.a'!P240</f>
        <v>1E-4</v>
      </c>
      <c r="I235" s="99">
        <f>'1.a'!L240</f>
        <v>-2.1000000000000001E-2</v>
      </c>
      <c r="J235" s="99">
        <f>'1.a'!M240</f>
        <v>4.4400000000000002E-2</v>
      </c>
      <c r="K235" s="99">
        <f>'1.a'!N240</f>
        <v>4.0300000000000002E-2</v>
      </c>
      <c r="L235" s="99">
        <f>'1.a'!O240</f>
        <v>-3.0300000000000001E-2</v>
      </c>
      <c r="M235" s="99">
        <f>'1.a'!P240</f>
        <v>1E-4</v>
      </c>
    </row>
    <row r="236" spans="1:13" x14ac:dyDescent="0.25">
      <c r="A236" s="78">
        <v>44136</v>
      </c>
      <c r="B236" s="99">
        <f>'1.a.c'!S252</f>
        <v>0.10906487157315094</v>
      </c>
      <c r="C236" s="99">
        <f>'1.a.c'!T252</f>
        <v>2.0799731459333993E-2</v>
      </c>
      <c r="D236" s="99">
        <f>'1.a.c'!V252</f>
        <v>7.5912027799608775E-2</v>
      </c>
      <c r="E236" s="99">
        <f>'1.a.c'!W252</f>
        <v>1.637369515125953E-2</v>
      </c>
      <c r="F236" s="4">
        <f>'1.a.c'!X252</f>
        <v>0.22215032598335321</v>
      </c>
      <c r="G236" s="99">
        <f>'1.a.c'!AH252</f>
        <v>-6.9712918660287082</v>
      </c>
      <c r="H236" s="99">
        <f>'1.a'!P241</f>
        <v>1E-4</v>
      </c>
      <c r="I236" s="99">
        <f>'1.a'!L241</f>
        <v>0.12470000000000001</v>
      </c>
      <c r="J236" s="99">
        <f>'1.a'!M241</f>
        <v>5.4800000000000001E-2</v>
      </c>
      <c r="K236" s="99">
        <f>'1.a'!N241</f>
        <v>2.1100000000000001E-2</v>
      </c>
      <c r="L236" s="99">
        <f>'1.a'!O241</f>
        <v>-0.1225</v>
      </c>
      <c r="M236" s="99">
        <f>'1.a'!P241</f>
        <v>1E-4</v>
      </c>
    </row>
    <row r="237" spans="1:13" x14ac:dyDescent="0.25">
      <c r="A237" s="78">
        <v>44166</v>
      </c>
      <c r="B237" s="99">
        <f>'1.a.c'!S253</f>
        <v>2.3472626027730398E-2</v>
      </c>
      <c r="C237" s="99">
        <f>'1.a.c'!T253</f>
        <v>5.7940427256046338E-3</v>
      </c>
      <c r="D237" s="99">
        <f>'1.a.c'!V253</f>
        <v>1.1051042876793584E-3</v>
      </c>
      <c r="E237" s="99">
        <f>'1.a.c'!W253</f>
        <v>5.9807328458098188E-3</v>
      </c>
      <c r="F237" s="4">
        <f>'1.a.c'!X253</f>
        <v>3.6352505886824212E-2</v>
      </c>
      <c r="G237" s="99">
        <f>'1.a.c'!AH253</f>
        <v>-0.62820512820512819</v>
      </c>
      <c r="H237" s="99">
        <f>'1.a'!P242</f>
        <v>1E-4</v>
      </c>
      <c r="I237" s="99">
        <f>'1.a'!L242</f>
        <v>4.6300000000000001E-2</v>
      </c>
      <c r="J237" s="99">
        <f>'1.a'!M242</f>
        <v>4.8099999999999997E-2</v>
      </c>
      <c r="K237" s="99">
        <f>'1.a'!N242</f>
        <v>-1.3599999999999999E-2</v>
      </c>
      <c r="L237" s="99">
        <f>'1.a'!O242</f>
        <v>-2.4199999999999999E-2</v>
      </c>
      <c r="M237" s="99">
        <f>'1.a'!P242</f>
        <v>1E-4</v>
      </c>
    </row>
    <row r="238" spans="1:13" x14ac:dyDescent="0.25">
      <c r="A238" s="78">
        <v>44197</v>
      </c>
      <c r="B238" s="99">
        <f>'1.a.c'!S254</f>
        <v>-2.9674753323557096E-2</v>
      </c>
      <c r="C238" s="99">
        <f>'1.a.c'!T254</f>
        <v>-1.4018527996008437E-3</v>
      </c>
      <c r="D238" s="99">
        <f>'1.a.c'!V254</f>
        <v>-1.6584458966314074E-2</v>
      </c>
      <c r="E238" s="99">
        <f>'1.a.c'!W254</f>
        <v>-5.0902974299830517E-4</v>
      </c>
      <c r="F238" s="4">
        <f>'1.a.c'!X254</f>
        <v>-4.8170094832470318E-2</v>
      </c>
      <c r="G238" s="99">
        <f>'1.a.c'!AH254</f>
        <v>-1.0064655172413792</v>
      </c>
      <c r="H238" s="99">
        <f>'1.a'!P243</f>
        <v>0</v>
      </c>
      <c r="I238" s="99">
        <f>'1.a'!L243</f>
        <v>-2.9999999999999997E-4</v>
      </c>
      <c r="J238" s="99">
        <f>'1.a'!M243</f>
        <v>7.1900000000000006E-2</v>
      </c>
      <c r="K238" s="99">
        <f>'1.a'!N243</f>
        <v>2.8500000000000001E-2</v>
      </c>
      <c r="L238" s="99">
        <f>'1.a'!O243</f>
        <v>4.36E-2</v>
      </c>
      <c r="M238" s="99">
        <f>'1.a'!P243</f>
        <v>0</v>
      </c>
    </row>
    <row r="239" spans="1:13" x14ac:dyDescent="0.25">
      <c r="A239" s="78">
        <v>44228</v>
      </c>
      <c r="B239" s="99">
        <f>'1.a.c'!S255</f>
        <v>3.7358501601761664E-2</v>
      </c>
      <c r="C239" s="99">
        <f>'1.a.c'!T255</f>
        <v>9.4575952683184847E-3</v>
      </c>
      <c r="D239" s="99">
        <f>'1.a.c'!V255</f>
        <v>1.9173413532211976E-2</v>
      </c>
      <c r="E239" s="99">
        <f>'1.a.c'!W255</f>
        <v>7.6865819106729611E-3</v>
      </c>
      <c r="F239" s="4">
        <f>'1.a.c'!X255</f>
        <v>7.3676092312965083E-2</v>
      </c>
      <c r="G239" s="99">
        <f>'1.a.c'!AH255</f>
        <v>-93.666666666666671</v>
      </c>
      <c r="H239" s="99">
        <f>'1.a'!P244</f>
        <v>0</v>
      </c>
      <c r="I239" s="99">
        <f>'1.a'!L244</f>
        <v>2.7799999999999998E-2</v>
      </c>
      <c r="J239" s="99">
        <f>'1.a'!M244</f>
        <v>2.1100000000000001E-2</v>
      </c>
      <c r="K239" s="99">
        <f>'1.a'!N244</f>
        <v>7.0800000000000002E-2</v>
      </c>
      <c r="L239" s="99">
        <f>'1.a'!O244</f>
        <v>-7.6700000000000004E-2</v>
      </c>
      <c r="M239" s="99">
        <f>'1.a'!P244</f>
        <v>0</v>
      </c>
    </row>
    <row r="240" spans="1:13" x14ac:dyDescent="0.25">
      <c r="A240" s="78">
        <v>44256</v>
      </c>
      <c r="B240" s="99">
        <f>'1.a.c'!S256</f>
        <v>1.4327305017477913E-2</v>
      </c>
      <c r="C240" s="99">
        <f>'1.a.c'!T256</f>
        <v>6.5342743306301704E-3</v>
      </c>
      <c r="D240" s="99">
        <f>'1.a.c'!V256</f>
        <v>1.9539803297085864E-2</v>
      </c>
      <c r="E240" s="99">
        <f>'1.a.c'!W256</f>
        <v>-3.2743718715492836E-4</v>
      </c>
      <c r="F240" s="4">
        <f>'1.a.c'!X256</f>
        <v>4.0073945458039016E-2</v>
      </c>
      <c r="G240" s="99">
        <f>'1.a.c'!AH256</f>
        <v>0.1079136690647482</v>
      </c>
      <c r="H240" s="99">
        <f>'1.a'!P245</f>
        <v>0</v>
      </c>
      <c r="I240" s="99">
        <f>'1.a'!L245</f>
        <v>3.0800000000000001E-2</v>
      </c>
      <c r="J240" s="99">
        <f>'1.a'!M245</f>
        <v>-2.4799999999999999E-2</v>
      </c>
      <c r="K240" s="99">
        <f>'1.a'!N245</f>
        <v>7.400000000000001E-2</v>
      </c>
      <c r="L240" s="99">
        <f>'1.a'!O245</f>
        <v>-5.8299999999999998E-2</v>
      </c>
      <c r="M240" s="99">
        <f>'1.a'!P245</f>
        <v>0</v>
      </c>
    </row>
    <row r="241" spans="1:13" x14ac:dyDescent="0.25">
      <c r="A241" s="78">
        <v>44287</v>
      </c>
      <c r="B241" s="99">
        <f>'1.a.c'!S257</f>
        <v>2.0216928970245161E-2</v>
      </c>
      <c r="C241" s="99">
        <f>'1.a.c'!T257</f>
        <v>3.5118737692366712E-4</v>
      </c>
      <c r="D241" s="99">
        <f>'1.a.c'!V257</f>
        <v>1.9607178373291515E-2</v>
      </c>
      <c r="E241" s="99">
        <f>'1.a.c'!W257</f>
        <v>3.8454321705291444E-3</v>
      </c>
      <c r="F241" s="4">
        <f>'1.a.c'!X257</f>
        <v>4.4020726890989487E-2</v>
      </c>
      <c r="G241" s="99">
        <f>'1.a.c'!AH257</f>
        <v>0.60064935064935043</v>
      </c>
      <c r="H241" s="99">
        <f>'1.a'!P246</f>
        <v>0</v>
      </c>
      <c r="I241" s="99">
        <f>'1.a'!L246</f>
        <v>4.9299999999999997E-2</v>
      </c>
      <c r="J241" s="99">
        <f>'1.a'!M246</f>
        <v>-3.09E-2</v>
      </c>
      <c r="K241" s="99">
        <f>'1.a'!N246</f>
        <v>-7.4000000000000003E-3</v>
      </c>
      <c r="L241" s="99">
        <f>'1.a'!O246</f>
        <v>1.01E-2</v>
      </c>
      <c r="M241" s="99">
        <f>'1.a'!P246</f>
        <v>0</v>
      </c>
    </row>
    <row r="242" spans="1:13" x14ac:dyDescent="0.25">
      <c r="A242" s="78">
        <v>44317</v>
      </c>
      <c r="B242" s="99">
        <f>'1.a.c'!S258</f>
        <v>1.3790371153869583E-2</v>
      </c>
      <c r="C242" s="99">
        <f>'1.a.c'!T258</f>
        <v>6.4786135405537426E-3</v>
      </c>
      <c r="D242" s="99">
        <f>'1.a.c'!V258</f>
        <v>1.7207542614592789E-2</v>
      </c>
      <c r="E242" s="99">
        <f>'1.a.c'!W258</f>
        <v>8.3147966131289506E-4</v>
      </c>
      <c r="F242" s="4">
        <f>'1.a.c'!X258</f>
        <v>3.830800697032901E-2</v>
      </c>
      <c r="G242" s="99">
        <f>'1.a.c'!AH258</f>
        <v>-0.94117647058823528</v>
      </c>
      <c r="H242" s="99">
        <f>'1.a'!P247</f>
        <v>0</v>
      </c>
      <c r="I242" s="99">
        <f>'1.a'!L247</f>
        <v>2.8999999999999998E-3</v>
      </c>
      <c r="J242" s="99">
        <f>'1.a'!M247</f>
        <v>-2.2000000000000001E-3</v>
      </c>
      <c r="K242" s="99">
        <f>'1.a'!N247</f>
        <v>7.0499999999999993E-2</v>
      </c>
      <c r="L242" s="99">
        <f>'1.a'!O247</f>
        <v>5.1999999999999998E-3</v>
      </c>
      <c r="M242" s="99">
        <f>'1.a'!P247</f>
        <v>0</v>
      </c>
    </row>
    <row r="243" spans="1:13" x14ac:dyDescent="0.25">
      <c r="A243" s="99"/>
      <c r="B243" s="99"/>
      <c r="C243" s="99"/>
      <c r="G243" s="99"/>
      <c r="I243" s="99"/>
    </row>
    <row r="244" spans="1:13" x14ac:dyDescent="0.25">
      <c r="I244" s="9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4" sqref="E14"/>
    </sheetView>
  </sheetViews>
  <sheetFormatPr baseColWidth="10" defaultRowHeight="15" x14ac:dyDescent="0.25"/>
  <cols>
    <col min="1" max="1" width="22.5703125" customWidth="1"/>
    <col min="2" max="2" width="23.140625" customWidth="1"/>
    <col min="3" max="3" width="24.85546875" customWidth="1"/>
    <col min="4" max="4" width="24.28515625" customWidth="1"/>
    <col min="5" max="5" width="23.42578125" customWidth="1"/>
    <col min="6" max="6" width="21" bestFit="1" customWidth="1"/>
  </cols>
  <sheetData>
    <row r="1" spans="1:7" x14ac:dyDescent="0.25">
      <c r="A1" t="s">
        <v>0</v>
      </c>
      <c r="B1" s="124" t="s">
        <v>146</v>
      </c>
      <c r="C1" s="79" t="s">
        <v>116</v>
      </c>
      <c r="D1" s="79" t="s">
        <v>117</v>
      </c>
      <c r="E1" s="79" t="s">
        <v>119</v>
      </c>
      <c r="F1" s="114" t="s">
        <v>120</v>
      </c>
      <c r="G1" s="68"/>
    </row>
    <row r="2" spans="1:7" x14ac:dyDescent="0.25">
      <c r="B2" s="124" t="s">
        <v>114</v>
      </c>
      <c r="C2">
        <v>2.95</v>
      </c>
      <c r="D2">
        <v>3.94</v>
      </c>
      <c r="E2">
        <v>3.85</v>
      </c>
      <c r="F2">
        <v>6.17</v>
      </c>
    </row>
    <row r="3" spans="1:7" x14ac:dyDescent="0.25">
      <c r="B3" s="124" t="s">
        <v>115</v>
      </c>
      <c r="C3" s="76">
        <f>'4.b.c'!I5</f>
        <v>5.7714095487529926E-2</v>
      </c>
      <c r="D3" s="76">
        <f>'4.b.c'!J5</f>
        <v>1.1498013686838782E-2</v>
      </c>
      <c r="E3" s="76">
        <f>'4.b.c'!K5</f>
        <v>2.8829645018669359E-2</v>
      </c>
      <c r="F3" s="76">
        <f>'4.b.c'!L5</f>
        <v>5.2780135956822516E-3</v>
      </c>
      <c r="G3" s="76"/>
    </row>
    <row r="4" spans="1:7" x14ac:dyDescent="0.25">
      <c r="A4" s="78">
        <v>44317</v>
      </c>
      <c r="B4" s="124" t="s">
        <v>145</v>
      </c>
      <c r="C4">
        <f>'1.a'!B247</f>
        <v>57.094619750976563</v>
      </c>
      <c r="D4" s="99">
        <f>'1.a'!C247</f>
        <v>95.172340393066406</v>
      </c>
      <c r="E4" s="99">
        <f>'1.a'!E247</f>
        <v>88.179054260253906</v>
      </c>
      <c r="F4" s="99">
        <f>'1.a'!F247</f>
        <v>135.16876220703119</v>
      </c>
    </row>
    <row r="5" spans="1:7" x14ac:dyDescent="0.25">
      <c r="B5" s="124" t="s">
        <v>40</v>
      </c>
      <c r="C5" s="123">
        <f>C3-C2/C4</f>
        <v>6.0454791999235494E-3</v>
      </c>
      <c r="D5" s="123">
        <f>D3-D2/D4</f>
        <v>-2.9900568965721908E-2</v>
      </c>
      <c r="E5" s="123">
        <f>E3-E2/E4</f>
        <v>-1.4831517286803007E-2</v>
      </c>
      <c r="F5" s="123">
        <f>F3-F2/F4</f>
        <v>-4.0368627678946875E-2</v>
      </c>
      <c r="G5" s="77"/>
    </row>
    <row r="7" spans="1:7" x14ac:dyDescent="0.25">
      <c r="A7" s="99" t="s">
        <v>0</v>
      </c>
      <c r="B7" s="125" t="s">
        <v>147</v>
      </c>
      <c r="C7" s="79" t="s">
        <v>116</v>
      </c>
      <c r="D7" s="79" t="s">
        <v>117</v>
      </c>
      <c r="E7" s="79" t="s">
        <v>119</v>
      </c>
      <c r="F7" s="114" t="s">
        <v>120</v>
      </c>
    </row>
    <row r="8" spans="1:7" x14ac:dyDescent="0.25">
      <c r="A8" s="99"/>
      <c r="B8" s="124" t="s">
        <v>114</v>
      </c>
      <c r="C8" s="99">
        <v>2.95</v>
      </c>
      <c r="D8" s="99">
        <v>3.94</v>
      </c>
      <c r="E8" s="99">
        <v>3.85</v>
      </c>
      <c r="F8" s="99">
        <v>6.17</v>
      </c>
    </row>
    <row r="9" spans="1:7" x14ac:dyDescent="0.25">
      <c r="A9" s="99"/>
      <c r="B9" s="124" t="s">
        <v>115</v>
      </c>
      <c r="C9" s="76">
        <f>'4.b.c'!I3</f>
        <v>5.2247007170770132E-2</v>
      </c>
      <c r="D9" s="76">
        <f>'4.b.c'!J3</f>
        <v>3.2506960547990404E-2</v>
      </c>
      <c r="E9" s="76">
        <f>'4.b.c'!K3</f>
        <v>4.8863814560075713E-2</v>
      </c>
      <c r="F9" s="76">
        <f>'4.b.c'!L3</f>
        <v>2.5788056215094057E-2</v>
      </c>
    </row>
    <row r="10" spans="1:7" x14ac:dyDescent="0.25">
      <c r="A10" s="78">
        <v>44317</v>
      </c>
      <c r="B10" s="124" t="s">
        <v>145</v>
      </c>
      <c r="C10" s="99">
        <v>57.094619750976563</v>
      </c>
      <c r="D10" s="99">
        <v>95.172340393066406</v>
      </c>
      <c r="E10" s="99">
        <v>88.179054260253906</v>
      </c>
      <c r="F10" s="99">
        <v>135.16876220703119</v>
      </c>
    </row>
    <row r="11" spans="1:7" x14ac:dyDescent="0.25">
      <c r="A11" s="99"/>
      <c r="B11" s="124" t="s">
        <v>40</v>
      </c>
      <c r="C11" s="123">
        <f>C9-C8/C10</f>
        <v>5.7839088316375548E-4</v>
      </c>
      <c r="D11" s="123">
        <f>D9-D8/D10</f>
        <v>-8.8916221045702848E-3</v>
      </c>
      <c r="E11" s="123">
        <f>E9-E8/E10</f>
        <v>5.2026522546033474E-3</v>
      </c>
      <c r="F11" s="123">
        <f>F9-F8/F10</f>
        <v>-1.9858585059535069E-2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1.a</vt:lpstr>
      <vt:lpstr>1.b</vt:lpstr>
      <vt:lpstr>1.a.c</vt:lpstr>
      <vt:lpstr>1.d</vt:lpstr>
      <vt:lpstr>2.a</vt:lpstr>
      <vt:lpstr>2.a.frontera</vt:lpstr>
      <vt:lpstr>2.b</vt:lpstr>
      <vt:lpstr>3.a</vt:lpstr>
      <vt:lpstr>4.a</vt:lpstr>
      <vt:lpstr>3.a.b</vt:lpstr>
      <vt:lpstr>4.b.c</vt:lpstr>
      <vt:lpstr>Rendimientos</vt:lpstr>
      <vt:lpstr>4.d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ramirez</dc:creator>
  <cp:lastModifiedBy>David Mora salazar</cp:lastModifiedBy>
  <dcterms:created xsi:type="dcterms:W3CDTF">2020-12-01T10:39:00Z</dcterms:created>
  <dcterms:modified xsi:type="dcterms:W3CDTF">2021-07-28T13:59:11Z</dcterms:modified>
</cp:coreProperties>
</file>