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LENOVO\Documents\7 Semestre\Logística II\"/>
    </mc:Choice>
  </mc:AlternateContent>
  <xr:revisionPtr revIDLastSave="0" documentId="13_ncr:1_{02D0C63F-9501-4DC9-9A23-331D7737155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Hoja1" sheetId="2" r:id="rId2"/>
    <sheet name="Hoja2" sheetId="3" r:id="rId3"/>
  </sheets>
  <externalReferences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" i="1"/>
  <c r="F4" i="2"/>
  <c r="F5" i="2" s="1"/>
  <c r="F6" i="2" s="1"/>
  <c r="F7" i="2" s="1"/>
  <c r="F8" i="2" s="1"/>
  <c r="F9" i="2" s="1"/>
  <c r="F10" i="2" s="1"/>
  <c r="F11" i="2" s="1"/>
  <c r="F3" i="2"/>
  <c r="D5" i="2"/>
  <c r="D7" i="2"/>
  <c r="D9" i="2"/>
  <c r="D11" i="2"/>
  <c r="D3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" i="1"/>
  <c r="M2" i="1" l="1"/>
  <c r="N2" i="1" s="1"/>
</calcChain>
</file>

<file path=xl/sharedStrings.xml><?xml version="1.0" encoding="utf-8"?>
<sst xmlns="http://schemas.openxmlformats.org/spreadsheetml/2006/main" count="415" uniqueCount="244">
  <si>
    <t>Ciudad</t>
  </si>
  <si>
    <t>Longitud</t>
  </si>
  <si>
    <t>Latitud</t>
  </si>
  <si>
    <t>Población</t>
  </si>
  <si>
    <t>Departamento</t>
  </si>
  <si>
    <t>BOGOTA D.C.</t>
  </si>
  <si>
    <t>Bogota D.C.</t>
  </si>
  <si>
    <t>SANTA ROSA DE CABAL</t>
  </si>
  <si>
    <t>Risaralda</t>
  </si>
  <si>
    <t>NECOCLI</t>
  </si>
  <si>
    <t>Antioquia</t>
  </si>
  <si>
    <t>CIENAGA DE ORO</t>
  </si>
  <si>
    <t>Cordoba</t>
  </si>
  <si>
    <t>CHIQUINQUIRA</t>
  </si>
  <si>
    <t>Boyaca</t>
  </si>
  <si>
    <t>SAN JOSE DEL GUAVIARE</t>
  </si>
  <si>
    <t>Guaviare</t>
  </si>
  <si>
    <t>PLANETA RICA</t>
  </si>
  <si>
    <t>GRANADA</t>
  </si>
  <si>
    <t>Cundinamarca</t>
  </si>
  <si>
    <t>LA PLATA</t>
  </si>
  <si>
    <t>Huila</t>
  </si>
  <si>
    <t>LA ESTRELLA</t>
  </si>
  <si>
    <t>RIOSUCIO</t>
  </si>
  <si>
    <t>Caldas</t>
  </si>
  <si>
    <t>COROZAL</t>
  </si>
  <si>
    <t>Sucre</t>
  </si>
  <si>
    <t>PUERTO ASIS</t>
  </si>
  <si>
    <t>Putumayo</t>
  </si>
  <si>
    <t>CAREPA</t>
  </si>
  <si>
    <t>PLATO</t>
  </si>
  <si>
    <t>Magdalena</t>
  </si>
  <si>
    <t>ZONA BANANERA</t>
  </si>
  <si>
    <t>VILLAMARIA</t>
  </si>
  <si>
    <t>SAN MARCOS</t>
  </si>
  <si>
    <t>BARANOA</t>
  </si>
  <si>
    <t>Atlantico</t>
  </si>
  <si>
    <t>GIRARDOTA</t>
  </si>
  <si>
    <t>PAMPLONA</t>
  </si>
  <si>
    <t>Norte de Santander</t>
  </si>
  <si>
    <t>VALLEDUPAR</t>
  </si>
  <si>
    <t>Cesar</t>
  </si>
  <si>
    <t>RIOACHA</t>
  </si>
  <si>
    <t>La Guajira</t>
  </si>
  <si>
    <t>VILLAVICENCIO</t>
  </si>
  <si>
    <t>Meta</t>
  </si>
  <si>
    <t>PASTO</t>
  </si>
  <si>
    <t>Narino</t>
  </si>
  <si>
    <t>CUCUTA</t>
  </si>
  <si>
    <t>RAMIRIQUI</t>
  </si>
  <si>
    <t>GACHETA</t>
  </si>
  <si>
    <t>JENESANO</t>
  </si>
  <si>
    <t>CHOCONTA</t>
  </si>
  <si>
    <t>CAJICA</t>
  </si>
  <si>
    <t>VILLA DE LEYVA</t>
  </si>
  <si>
    <t>BOYACA</t>
  </si>
  <si>
    <t>BELLO</t>
  </si>
  <si>
    <t>PACHO</t>
  </si>
  <si>
    <t>PALMIRA</t>
  </si>
  <si>
    <t>Valle del Cauca</t>
  </si>
  <si>
    <t>NEIVA</t>
  </si>
  <si>
    <t>POPAYAN</t>
  </si>
  <si>
    <t>Cauca</t>
  </si>
  <si>
    <t>BUENAVENTURA</t>
  </si>
  <si>
    <t>FLORENCIA</t>
  </si>
  <si>
    <t>Caqueta</t>
  </si>
  <si>
    <t>TUMACO</t>
  </si>
  <si>
    <t>BUCARAMANGA</t>
  </si>
  <si>
    <t>Santander</t>
  </si>
  <si>
    <t>MANIZALES</t>
  </si>
  <si>
    <t>QUIBDO</t>
  </si>
  <si>
    <t>Choco</t>
  </si>
  <si>
    <t>SOLEDAD</t>
  </si>
  <si>
    <t>SOACHA</t>
  </si>
  <si>
    <t>ITAGUI</t>
  </si>
  <si>
    <t>FLORIDABLANCA</t>
  </si>
  <si>
    <t>ENVIGADO</t>
  </si>
  <si>
    <t>TULUA</t>
  </si>
  <si>
    <t>FACATATIVA</t>
  </si>
  <si>
    <t>DOSQUEBRADAS</t>
  </si>
  <si>
    <t>APARTADO</t>
  </si>
  <si>
    <t>GIRON</t>
  </si>
  <si>
    <t>URIBIA</t>
  </si>
  <si>
    <t>TURBO</t>
  </si>
  <si>
    <t>MAICAO</t>
  </si>
  <si>
    <t>PIEDECUESTA</t>
  </si>
  <si>
    <t>YOPAL</t>
  </si>
  <si>
    <t>Casanare</t>
  </si>
  <si>
    <t>IPIALES</t>
  </si>
  <si>
    <t>FUSAGASUGA</t>
  </si>
  <si>
    <t>PITALITO</t>
  </si>
  <si>
    <t>CARTAGO</t>
  </si>
  <si>
    <t>JAMUNDI</t>
  </si>
  <si>
    <t>YUMBO</t>
  </si>
  <si>
    <t>MALAMBO</t>
  </si>
  <si>
    <t>RIONEGRO</t>
  </si>
  <si>
    <t>CAUCASIA</t>
  </si>
  <si>
    <t>MANAURE</t>
  </si>
  <si>
    <t>MAGANGUE</t>
  </si>
  <si>
    <t>Bolivar</t>
  </si>
  <si>
    <t>LORICA</t>
  </si>
  <si>
    <t>DUITAMA</t>
  </si>
  <si>
    <t>GUADALAJARA DE BUGA</t>
  </si>
  <si>
    <t>TIERRALTA</t>
  </si>
  <si>
    <t>SOGAMOSO</t>
  </si>
  <si>
    <t>CIENAGA</t>
  </si>
  <si>
    <t>SABANALARGA</t>
  </si>
  <si>
    <t>OCANA</t>
  </si>
  <si>
    <t>SANTANDER DE QUILICHAO</t>
  </si>
  <si>
    <t>VILLA DEL ROSARIO</t>
  </si>
  <si>
    <t>GARZON</t>
  </si>
  <si>
    <t>AGUACHICA</t>
  </si>
  <si>
    <t>CERETE</t>
  </si>
  <si>
    <t>ARAUCA</t>
  </si>
  <si>
    <t>Arauca</t>
  </si>
  <si>
    <t>MOSQUERA</t>
  </si>
  <si>
    <t>SAHAGUN</t>
  </si>
  <si>
    <t>CANDELARIA</t>
  </si>
  <si>
    <t>CHIGORODO</t>
  </si>
  <si>
    <t>MADRID</t>
  </si>
  <si>
    <t>CALDAS</t>
  </si>
  <si>
    <t>LOS PATIOS</t>
  </si>
  <si>
    <t>EL CARMEN DE BOLIVAR</t>
  </si>
  <si>
    <t>CALARCA</t>
  </si>
  <si>
    <t>Quindio</t>
  </si>
  <si>
    <t>ARJONA</t>
  </si>
  <si>
    <t>LA DORADA</t>
  </si>
  <si>
    <t>TURBACO</t>
  </si>
  <si>
    <t>ACACIAS</t>
  </si>
  <si>
    <t>ESPINAL</t>
  </si>
  <si>
    <t>Tolima</t>
  </si>
  <si>
    <t>COPACABANA</t>
  </si>
  <si>
    <t>SAN VICENTE DEL CAGUAN</t>
  </si>
  <si>
    <t>MEDELLIN</t>
  </si>
  <si>
    <t>CALI</t>
  </si>
  <si>
    <t>BARRANQUILLA</t>
  </si>
  <si>
    <t>CHIA</t>
  </si>
  <si>
    <t>TUNJA</t>
  </si>
  <si>
    <t>BARRANCABERMEJA</t>
  </si>
  <si>
    <t>ZIPAQUIRA</t>
  </si>
  <si>
    <t>SANTA MARTA</t>
  </si>
  <si>
    <t>CARTAGENA</t>
  </si>
  <si>
    <t>SINCELEJO</t>
  </si>
  <si>
    <t>MONTERIA</t>
  </si>
  <si>
    <t>PEREIRA</t>
  </si>
  <si>
    <t>ARMENIA</t>
  </si>
  <si>
    <t>CAJAMARCA</t>
  </si>
  <si>
    <t>IBAGUE</t>
  </si>
  <si>
    <t>FUNZA</t>
  </si>
  <si>
    <t>GIRARDOT</t>
  </si>
  <si>
    <t>ANAPOIMA</t>
  </si>
  <si>
    <t>TOCAIMA</t>
  </si>
  <si>
    <t>TABIO</t>
  </si>
  <si>
    <t>ORITO</t>
  </si>
  <si>
    <t>FLORIDA</t>
  </si>
  <si>
    <t>EL CERRITO</t>
  </si>
  <si>
    <t>PRADERA</t>
  </si>
  <si>
    <t>FUNDACION</t>
  </si>
  <si>
    <t>MARINILLA</t>
  </si>
  <si>
    <t>PUERTO BOYACA</t>
  </si>
  <si>
    <t>EL BANCO</t>
  </si>
  <si>
    <t>AYAPEL</t>
  </si>
  <si>
    <t>LA CEJA</t>
  </si>
  <si>
    <t>PUERTO LIBERTADOR</t>
  </si>
  <si>
    <t>SABANETA</t>
  </si>
  <si>
    <t>TAME</t>
  </si>
  <si>
    <t>VALLE DEL GUAMUEZ</t>
  </si>
  <si>
    <t>BARBOSA</t>
  </si>
  <si>
    <t>SAN ONOFRE</t>
  </si>
  <si>
    <t>GUARNE</t>
  </si>
  <si>
    <t>EL BAGRE</t>
  </si>
  <si>
    <t>PUERTO BERRIO</t>
  </si>
  <si>
    <t>CIMITARRA</t>
  </si>
  <si>
    <t>CHINU</t>
  </si>
  <si>
    <t>CHINCHINA</t>
  </si>
  <si>
    <t>MARIA LA BAJA</t>
  </si>
  <si>
    <t>YARUMAL</t>
  </si>
  <si>
    <t>EL CARMEN DE VIBORAL</t>
  </si>
  <si>
    <t>SAMANIEGO</t>
  </si>
  <si>
    <t>SARAVENA</t>
  </si>
  <si>
    <t>TARAZA</t>
  </si>
  <si>
    <t>AGUSTIN CODAZZI</t>
  </si>
  <si>
    <t>GALAPA</t>
  </si>
  <si>
    <t>SAN ANDRES SOTAVENTO</t>
  </si>
  <si>
    <t>EL TAMBO</t>
  </si>
  <si>
    <t>VALENCIA</t>
  </si>
  <si>
    <t>LA VEGA</t>
  </si>
  <si>
    <t>ANDES</t>
  </si>
  <si>
    <t>URRAO</t>
  </si>
  <si>
    <t>ZARZAL</t>
  </si>
  <si>
    <t>CHAPARRAL</t>
  </si>
  <si>
    <t>LA TEBAIDA</t>
  </si>
  <si>
    <t>SANTA ROSA DEL SUR</t>
  </si>
  <si>
    <t>PIENDAMO</t>
  </si>
  <si>
    <t>MOCOA</t>
  </si>
  <si>
    <t>PUERTO TEJADA</t>
  </si>
  <si>
    <t>SAN GIL</t>
  </si>
  <si>
    <t>SAN PELAYO</t>
  </si>
  <si>
    <t>ARBOLETES</t>
  </si>
  <si>
    <t>MOMPOS</t>
  </si>
  <si>
    <t>BOLIVAR</t>
  </si>
  <si>
    <t>AGUAZUL</t>
  </si>
  <si>
    <t>EL CHARCO</t>
  </si>
  <si>
    <t>SEVILLA</t>
  </si>
  <si>
    <t>ARAUQUITA</t>
  </si>
  <si>
    <t>MIRANDA</t>
  </si>
  <si>
    <t>CACERES</t>
  </si>
  <si>
    <t>LETICIA</t>
  </si>
  <si>
    <t>Amazonas</t>
  </si>
  <si>
    <t>LEBRIJA</t>
  </si>
  <si>
    <t>SEGOVIA</t>
  </si>
  <si>
    <t>PUEBLO NUEVO</t>
  </si>
  <si>
    <t>TUCHIN</t>
  </si>
  <si>
    <t>BARBACOAS</t>
  </si>
  <si>
    <t>MONTENEGRO</t>
  </si>
  <si>
    <t>SIBATE</t>
  </si>
  <si>
    <t>ARACATACA</t>
  </si>
  <si>
    <t>GUADUAS</t>
  </si>
  <si>
    <t>ALTO BAUDO</t>
  </si>
  <si>
    <t>CUMARIBO</t>
  </si>
  <si>
    <t>Vichada</t>
  </si>
  <si>
    <t>CUMBAL</t>
  </si>
  <si>
    <t>LA UNION</t>
  </si>
  <si>
    <t>BOSCONIA</t>
  </si>
  <si>
    <t>SAN JUAN DEL CESAR</t>
  </si>
  <si>
    <t>TUQUERRES</t>
  </si>
  <si>
    <t>ABREGO</t>
  </si>
  <si>
    <t>VILLA DE SAN DIEGO DE UBATE</t>
  </si>
  <si>
    <t>LIBANO</t>
  </si>
  <si>
    <t>DIBULLA</t>
  </si>
  <si>
    <t>CAJIBIO</t>
  </si>
  <si>
    <t>SAMPUES</t>
  </si>
  <si>
    <t>SABANAGRANDE</t>
  </si>
  <si>
    <t>VILLANUEVA</t>
  </si>
  <si>
    <t>LA MESA</t>
  </si>
  <si>
    <t>Porcentaje de viejitos</t>
  </si>
  <si>
    <t>Cantidad de viejitos</t>
  </si>
  <si>
    <t>Capacidad</t>
  </si>
  <si>
    <t>Costo</t>
  </si>
  <si>
    <t>Operación</t>
  </si>
  <si>
    <t>Cantidad de viejitos y no tan viejitos</t>
  </si>
  <si>
    <t>Demanda</t>
  </si>
  <si>
    <t>Total 60</t>
  </si>
  <si>
    <t>Total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</si>
</sst>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1" xfId="0" applyBorder="1"/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sabanaedu-my.sharepoint.com/personal/davidmorme_unisabana_edu_co/Documents/Datos%20Parci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SB_Demografia-PiramideBogotaLocalidad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Hoja1"/>
      <sheetName val="Hoja2"/>
    </sheetNames>
    <sheetDataSet>
      <sheetData sheetId="0"/>
      <sheetData sheetId="1"/>
      <sheetData sheetId="2">
        <row r="7">
          <cell r="G7" t="str">
            <v>Bogota D.C.</v>
          </cell>
          <cell r="H7">
            <v>0.13700000000000001</v>
          </cell>
        </row>
        <row r="8">
          <cell r="G8" t="str">
            <v>Antioquia</v>
          </cell>
          <cell r="H8">
            <v>0.14499999999999999</v>
          </cell>
        </row>
        <row r="9">
          <cell r="G9" t="str">
            <v>Valle del Cauca</v>
          </cell>
          <cell r="H9">
            <v>0.158</v>
          </cell>
        </row>
        <row r="10">
          <cell r="G10" t="str">
            <v>Cundinamarca</v>
          </cell>
          <cell r="H10">
            <v>0.13400000000000001</v>
          </cell>
        </row>
        <row r="11">
          <cell r="G11" t="str">
            <v>Santander</v>
          </cell>
          <cell r="H11">
            <v>0.14499999999999999</v>
          </cell>
        </row>
        <row r="12">
          <cell r="G12" t="str">
            <v>Atlantico</v>
          </cell>
          <cell r="H12">
            <v>0.122</v>
          </cell>
        </row>
        <row r="13">
          <cell r="G13" t="str">
            <v>Bolivar</v>
          </cell>
          <cell r="H13">
            <v>0.11899999999999999</v>
          </cell>
        </row>
        <row r="14">
          <cell r="G14" t="str">
            <v>Cordoba</v>
          </cell>
          <cell r="H14">
            <v>0.128</v>
          </cell>
        </row>
        <row r="15">
          <cell r="G15" t="str">
            <v>Narino</v>
          </cell>
          <cell r="H15">
            <v>0.14099999999999999</v>
          </cell>
        </row>
        <row r="16">
          <cell r="G16" t="str">
            <v>Tolima</v>
          </cell>
          <cell r="H16">
            <v>0.17199999999999999</v>
          </cell>
        </row>
        <row r="17">
          <cell r="G17" t="str">
            <v>Boyaca</v>
          </cell>
          <cell r="H17">
            <v>0.16500000000000001</v>
          </cell>
        </row>
        <row r="18">
          <cell r="G18" t="str">
            <v>Cauca</v>
          </cell>
          <cell r="H18">
            <v>0.13200000000000001</v>
          </cell>
        </row>
        <row r="19">
          <cell r="G19" t="str">
            <v>Norte de Santander</v>
          </cell>
          <cell r="H19">
            <v>0.11899999999999999</v>
          </cell>
        </row>
        <row r="20">
          <cell r="G20" t="str">
            <v>Caldas</v>
          </cell>
          <cell r="H20">
            <v>0.187</v>
          </cell>
        </row>
        <row r="21">
          <cell r="G21" t="str">
            <v>Risaralda</v>
          </cell>
          <cell r="H21">
            <v>0.17799999999999999</v>
          </cell>
        </row>
        <row r="22">
          <cell r="G22" t="str">
            <v>Magdalena</v>
          </cell>
          <cell r="H22">
            <v>0.11</v>
          </cell>
        </row>
        <row r="23">
          <cell r="G23" t="str">
            <v>Huila</v>
          </cell>
          <cell r="H23">
            <v>0.125</v>
          </cell>
        </row>
        <row r="24">
          <cell r="G24" t="str">
            <v>Meta</v>
          </cell>
          <cell r="H24">
            <v>0.115</v>
          </cell>
        </row>
        <row r="25">
          <cell r="G25" t="str">
            <v>Cesar</v>
          </cell>
          <cell r="H25">
            <v>9.5000000000000001E-2</v>
          </cell>
        </row>
        <row r="26">
          <cell r="G26" t="str">
            <v>Sucre</v>
          </cell>
          <cell r="H26">
            <v>0.126</v>
          </cell>
        </row>
        <row r="27">
          <cell r="G27" t="str">
            <v>Quindio</v>
          </cell>
          <cell r="H27">
            <v>0.192</v>
          </cell>
        </row>
        <row r="28">
          <cell r="G28" t="str">
            <v>La Guajira</v>
          </cell>
          <cell r="H28">
            <v>7.4999999999999997E-2</v>
          </cell>
        </row>
        <row r="29">
          <cell r="G29" t="str">
            <v>Choco</v>
          </cell>
          <cell r="H29">
            <v>9.0999999999999998E-2</v>
          </cell>
        </row>
        <row r="30">
          <cell r="G30" t="str">
            <v>Caqueta</v>
          </cell>
          <cell r="H30">
            <v>9.7000000000000003E-2</v>
          </cell>
        </row>
        <row r="31">
          <cell r="G31" t="str">
            <v>Casanare</v>
          </cell>
          <cell r="H31">
            <v>8.7999999999999995E-2</v>
          </cell>
        </row>
        <row r="32">
          <cell r="G32" t="str">
            <v>Putumayo</v>
          </cell>
          <cell r="H32">
            <v>9.6000000000000002E-2</v>
          </cell>
        </row>
        <row r="33">
          <cell r="G33" t="str">
            <v>Arauca</v>
          </cell>
          <cell r="H33">
            <v>8.6999999999999994E-2</v>
          </cell>
        </row>
        <row r="34">
          <cell r="G34" t="str">
            <v>Archipielago de San Andres</v>
          </cell>
          <cell r="H34">
            <v>0.13500000000000001</v>
          </cell>
        </row>
        <row r="35">
          <cell r="G35" t="str">
            <v>Guaviare</v>
          </cell>
          <cell r="H35">
            <v>8.4000000000000005E-2</v>
          </cell>
        </row>
        <row r="36">
          <cell r="G36" t="str">
            <v>Vichada</v>
          </cell>
          <cell r="H36">
            <v>5.8000000000000003E-2</v>
          </cell>
        </row>
        <row r="37">
          <cell r="G37" t="str">
            <v>Amazonas</v>
          </cell>
          <cell r="H37">
            <v>7.4999999999999997E-2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SB_Demografia-PiramideBogotaLo"/>
    </sheetNames>
    <sheetDataSet>
      <sheetData sheetId="0">
        <row r="17">
          <cell r="AD17">
            <v>0.853617764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1"/>
  <sheetViews>
    <sheetView tabSelected="1" topLeftCell="B1" workbookViewId="0">
      <selection activeCell="H2" sqref="H2"/>
    </sheetView>
  </sheetViews>
  <sheetFormatPr baseColWidth="10" defaultColWidth="9.140625" defaultRowHeight="15" x14ac:dyDescent="0.25"/>
  <cols>
    <col min="1" max="1" width="28.28515625" bestFit="1" customWidth="1"/>
    <col min="5" max="5" width="18.42578125" bestFit="1" customWidth="1"/>
    <col min="6" max="6" width="20.42578125" bestFit="1" customWidth="1"/>
    <col min="7" max="7" width="18.7109375" bestFit="1" customWidth="1"/>
    <col min="8" max="8" width="33.57031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235</v>
      </c>
      <c r="G1" s="2" t="s">
        <v>236</v>
      </c>
      <c r="H1" s="4" t="s">
        <v>240</v>
      </c>
      <c r="K1" s="5" t="s">
        <v>242</v>
      </c>
      <c r="M1" t="s">
        <v>243</v>
      </c>
    </row>
    <row r="2" spans="1:14" x14ac:dyDescent="0.25">
      <c r="A2" s="1" t="s">
        <v>5</v>
      </c>
      <c r="B2" s="3">
        <v>-74.08175</v>
      </c>
      <c r="C2" s="3">
        <v>4.6097099999999998</v>
      </c>
      <c r="D2" s="3">
        <v>7743955</v>
      </c>
      <c r="E2" s="3" t="s">
        <v>6</v>
      </c>
      <c r="F2" s="3">
        <f>+_xlfn.XLOOKUP(E2,[1]Hoja2!$G$7:$G$37,[1]Hoja2!$H$7:$H$37,,0)</f>
        <v>0.13700000000000001</v>
      </c>
      <c r="G2" s="3">
        <f>F2*D2</f>
        <v>1060921.8350000002</v>
      </c>
      <c r="H2" s="3">
        <f>ROUND(G2*(1+'[2]OSB_Demografia-PiramideBogotaLo'!$AD$17),0)</f>
        <v>1966544</v>
      </c>
      <c r="K2">
        <f>SUM(G2:G201)</f>
        <v>5128884.3060000064</v>
      </c>
      <c r="M2">
        <f>SUM(H2:H201)</f>
        <v>9506993</v>
      </c>
      <c r="N2">
        <f>+K4/M2</f>
        <v>0.50479834223081965</v>
      </c>
    </row>
    <row r="3" spans="1:14" x14ac:dyDescent="0.25">
      <c r="A3" s="1" t="s">
        <v>7</v>
      </c>
      <c r="B3" s="3">
        <v>-75.621390000000005</v>
      </c>
      <c r="C3" s="3">
        <v>4.8680599999999998</v>
      </c>
      <c r="D3" s="3">
        <v>73231</v>
      </c>
      <c r="E3" s="3" t="s">
        <v>8</v>
      </c>
      <c r="F3" s="3">
        <f>+_xlfn.XLOOKUP(E3,[1]Hoja2!$G$7:$G$37,[1]Hoja2!$H$7:$H$37,,0)</f>
        <v>0.17799999999999999</v>
      </c>
      <c r="G3" s="3">
        <f t="shared" ref="G3:G66" si="0">F3*D3</f>
        <v>13035.117999999999</v>
      </c>
      <c r="H3" s="3">
        <f>ROUND(G3*(1+'[2]OSB_Demografia-PiramideBogotaLo'!$AD$17),0)</f>
        <v>24162</v>
      </c>
      <c r="K3">
        <v>329770</v>
      </c>
    </row>
    <row r="4" spans="1:14" x14ac:dyDescent="0.25">
      <c r="A4" s="1" t="s">
        <v>9</v>
      </c>
      <c r="B4" s="3">
        <v>-76.789259999999999</v>
      </c>
      <c r="C4" s="3">
        <v>8.4262700000000006</v>
      </c>
      <c r="D4" s="3">
        <v>70824</v>
      </c>
      <c r="E4" s="3" t="s">
        <v>10</v>
      </c>
      <c r="F4" s="3">
        <f>+_xlfn.XLOOKUP(E4,[1]Hoja2!$G$7:$G$37,[1]Hoja2!$H$7:$H$37,,0)</f>
        <v>0.14499999999999999</v>
      </c>
      <c r="G4" s="3">
        <f t="shared" si="0"/>
        <v>10269.48</v>
      </c>
      <c r="H4" s="3">
        <f>ROUND(G4*(1+'[2]OSB_Demografia-PiramideBogotaLo'!$AD$17),0)</f>
        <v>19036</v>
      </c>
      <c r="K4">
        <f>+K2-K3</f>
        <v>4799114.3060000064</v>
      </c>
    </row>
    <row r="5" spans="1:14" x14ac:dyDescent="0.25">
      <c r="A5" s="1" t="s">
        <v>11</v>
      </c>
      <c r="B5" s="3">
        <v>-75.620279999999994</v>
      </c>
      <c r="C5" s="3">
        <v>8.8744300000000003</v>
      </c>
      <c r="D5" s="3">
        <v>70326</v>
      </c>
      <c r="E5" s="3" t="s">
        <v>12</v>
      </c>
      <c r="F5" s="3">
        <f>+_xlfn.XLOOKUP(E5,[1]Hoja2!$G$7:$G$37,[1]Hoja2!$H$7:$H$37,,0)</f>
        <v>0.128</v>
      </c>
      <c r="G5" s="3">
        <f t="shared" si="0"/>
        <v>9001.728000000001</v>
      </c>
      <c r="H5" s="3">
        <f>ROUND(G5*(1+'[2]OSB_Demografia-PiramideBogotaLo'!$AD$17),0)</f>
        <v>16686</v>
      </c>
    </row>
    <row r="6" spans="1:14" x14ac:dyDescent="0.25">
      <c r="A6" s="1" t="s">
        <v>13</v>
      </c>
      <c r="B6" s="3">
        <v>-73.817480000000003</v>
      </c>
      <c r="C6" s="3">
        <v>5.6163699999999999</v>
      </c>
      <c r="D6" s="3">
        <v>70127</v>
      </c>
      <c r="E6" s="3" t="s">
        <v>14</v>
      </c>
      <c r="F6" s="3">
        <f>+_xlfn.XLOOKUP(E6,[1]Hoja2!$G$7:$G$37,[1]Hoja2!$H$7:$H$37,,0)</f>
        <v>0.16500000000000001</v>
      </c>
      <c r="G6" s="3">
        <f t="shared" si="0"/>
        <v>11570.955</v>
      </c>
      <c r="H6" s="3">
        <f>ROUND(G6*(1+'[2]OSB_Demografia-PiramideBogotaLo'!$AD$17),0)</f>
        <v>21448</v>
      </c>
    </row>
    <row r="7" spans="1:14" x14ac:dyDescent="0.25">
      <c r="A7" s="1" t="s">
        <v>15</v>
      </c>
      <c r="B7" s="3">
        <v>-72.645910000000001</v>
      </c>
      <c r="C7" s="3">
        <v>2.5728599999999999</v>
      </c>
      <c r="D7" s="3">
        <v>70019</v>
      </c>
      <c r="E7" s="3" t="s">
        <v>16</v>
      </c>
      <c r="F7" s="3">
        <f>+_xlfn.XLOOKUP(E7,[1]Hoja2!$G$7:$G$37,[1]Hoja2!$H$7:$H$37,,0)</f>
        <v>8.4000000000000005E-2</v>
      </c>
      <c r="G7" s="3">
        <f t="shared" si="0"/>
        <v>5881.5960000000005</v>
      </c>
      <c r="H7" s="3">
        <f>ROUND(G7*(1+'[2]OSB_Demografia-PiramideBogotaLo'!$AD$17),0)</f>
        <v>10902</v>
      </c>
    </row>
    <row r="8" spans="1:14" x14ac:dyDescent="0.25">
      <c r="A8" s="1" t="s">
        <v>17</v>
      </c>
      <c r="B8" s="3">
        <v>-75.585080000000005</v>
      </c>
      <c r="C8" s="3">
        <v>8.4115000000000002</v>
      </c>
      <c r="D8" s="3">
        <v>69708</v>
      </c>
      <c r="E8" s="3" t="s">
        <v>12</v>
      </c>
      <c r="F8" s="3">
        <f>+_xlfn.XLOOKUP(E8,[1]Hoja2!$G$7:$G$37,[1]Hoja2!$H$7:$H$37,,0)</f>
        <v>0.128</v>
      </c>
      <c r="G8" s="3">
        <f t="shared" si="0"/>
        <v>8922.6239999999998</v>
      </c>
      <c r="H8" s="3">
        <f>ROUND(G8*(1+'[2]OSB_Demografia-PiramideBogotaLo'!$AD$17),0)</f>
        <v>16539</v>
      </c>
    </row>
    <row r="9" spans="1:14" x14ac:dyDescent="0.25">
      <c r="A9" s="1" t="s">
        <v>18</v>
      </c>
      <c r="B9" s="3">
        <v>-73.706869999999995</v>
      </c>
      <c r="C9" s="3">
        <v>3.5462500000000001</v>
      </c>
      <c r="D9" s="3">
        <v>68446</v>
      </c>
      <c r="E9" s="3" t="s">
        <v>19</v>
      </c>
      <c r="F9" s="3">
        <f>+_xlfn.XLOOKUP(E9,[1]Hoja2!$G$7:$G$37,[1]Hoja2!$H$7:$H$37,,0)</f>
        <v>0.13400000000000001</v>
      </c>
      <c r="G9" s="3">
        <f t="shared" si="0"/>
        <v>9171.764000000001</v>
      </c>
      <c r="H9" s="3">
        <f>ROUND(G9*(1+'[2]OSB_Demografia-PiramideBogotaLo'!$AD$17),0)</f>
        <v>17001</v>
      </c>
    </row>
    <row r="10" spans="1:14" x14ac:dyDescent="0.25">
      <c r="A10" s="1" t="s">
        <v>20</v>
      </c>
      <c r="B10" s="3">
        <v>-75.892319999999998</v>
      </c>
      <c r="C10" s="3">
        <v>2.3934099999999998</v>
      </c>
      <c r="D10" s="3">
        <v>68372</v>
      </c>
      <c r="E10" s="3" t="s">
        <v>21</v>
      </c>
      <c r="F10" s="3">
        <f>+_xlfn.XLOOKUP(E10,[1]Hoja2!$G$7:$G$37,[1]Hoja2!$H$7:$H$37,,0)</f>
        <v>0.125</v>
      </c>
      <c r="G10" s="3">
        <f t="shared" si="0"/>
        <v>8546.5</v>
      </c>
      <c r="H10" s="3">
        <f>ROUND(G10*(1+'[2]OSB_Demografia-PiramideBogotaLo'!$AD$17),0)</f>
        <v>15842</v>
      </c>
    </row>
    <row r="11" spans="1:14" x14ac:dyDescent="0.25">
      <c r="A11" s="1" t="s">
        <v>22</v>
      </c>
      <c r="B11" s="3">
        <v>-75.643169999999998</v>
      </c>
      <c r="C11" s="3">
        <v>6.1576899999999997</v>
      </c>
      <c r="D11" s="3">
        <v>67254</v>
      </c>
      <c r="E11" s="3" t="s">
        <v>10</v>
      </c>
      <c r="F11" s="3">
        <f>+_xlfn.XLOOKUP(E11,[1]Hoja2!$G$7:$G$37,[1]Hoja2!$H$7:$H$37,,0)</f>
        <v>0.14499999999999999</v>
      </c>
      <c r="G11" s="3">
        <f t="shared" si="0"/>
        <v>9751.83</v>
      </c>
      <c r="H11" s="3">
        <f>ROUND(G11*(1+'[2]OSB_Demografia-PiramideBogotaLo'!$AD$17),0)</f>
        <v>18076</v>
      </c>
    </row>
    <row r="12" spans="1:14" x14ac:dyDescent="0.25">
      <c r="A12" s="1" t="s">
        <v>23</v>
      </c>
      <c r="B12" s="3">
        <v>-75.703180000000003</v>
      </c>
      <c r="C12" s="3">
        <v>5.42164</v>
      </c>
      <c r="D12" s="3">
        <v>65372</v>
      </c>
      <c r="E12" s="3" t="s">
        <v>24</v>
      </c>
      <c r="F12" s="3">
        <f>+_xlfn.XLOOKUP(E12,[1]Hoja2!$G$7:$G$37,[1]Hoja2!$H$7:$H$37,,0)</f>
        <v>0.187</v>
      </c>
      <c r="G12" s="3">
        <f t="shared" si="0"/>
        <v>12224.564</v>
      </c>
      <c r="H12" s="3">
        <f>ROUND(G12*(1+'[2]OSB_Demografia-PiramideBogotaLo'!$AD$17),0)</f>
        <v>22660</v>
      </c>
    </row>
    <row r="13" spans="1:14" x14ac:dyDescent="0.25">
      <c r="A13" s="1" t="s">
        <v>25</v>
      </c>
      <c r="B13" s="3">
        <v>-75.293300000000002</v>
      </c>
      <c r="C13" s="3">
        <v>9.3184699999999996</v>
      </c>
      <c r="D13" s="3">
        <v>64497</v>
      </c>
      <c r="E13" s="3" t="s">
        <v>26</v>
      </c>
      <c r="F13" s="3">
        <f>+_xlfn.XLOOKUP(E13,[1]Hoja2!$G$7:$G$37,[1]Hoja2!$H$7:$H$37,,0)</f>
        <v>0.126</v>
      </c>
      <c r="G13" s="3">
        <f t="shared" si="0"/>
        <v>8126.6220000000003</v>
      </c>
      <c r="H13" s="3">
        <f>ROUND(G13*(1+'[2]OSB_Demografia-PiramideBogotaLo'!$AD$17),0)</f>
        <v>15064</v>
      </c>
    </row>
    <row r="14" spans="1:14" x14ac:dyDescent="0.25">
      <c r="A14" s="1" t="s">
        <v>27</v>
      </c>
      <c r="B14" s="3">
        <v>-76.495710000000003</v>
      </c>
      <c r="C14" s="3">
        <v>0.50514000000000003</v>
      </c>
      <c r="D14" s="3">
        <v>63953</v>
      </c>
      <c r="E14" s="3" t="s">
        <v>28</v>
      </c>
      <c r="F14" s="3">
        <f>+_xlfn.XLOOKUP(E14,[1]Hoja2!$G$7:$G$37,[1]Hoja2!$H$7:$H$37,,0)</f>
        <v>9.6000000000000002E-2</v>
      </c>
      <c r="G14" s="3">
        <f t="shared" si="0"/>
        <v>6139.4880000000003</v>
      </c>
      <c r="H14" s="3">
        <f>ROUND(G14*(1+'[2]OSB_Demografia-PiramideBogotaLo'!$AD$17),0)</f>
        <v>11380</v>
      </c>
    </row>
    <row r="15" spans="1:14" x14ac:dyDescent="0.25">
      <c r="A15" s="1" t="s">
        <v>29</v>
      </c>
      <c r="B15" s="3">
        <v>-76.652550000000005</v>
      </c>
      <c r="C15" s="3">
        <v>0.75849</v>
      </c>
      <c r="D15" s="3">
        <v>63141</v>
      </c>
      <c r="E15" s="3" t="s">
        <v>10</v>
      </c>
      <c r="F15" s="3">
        <f>+_xlfn.XLOOKUP(E15,[1]Hoja2!$G$7:$G$37,[1]Hoja2!$H$7:$H$37,,0)</f>
        <v>0.14499999999999999</v>
      </c>
      <c r="G15" s="3">
        <f t="shared" si="0"/>
        <v>9155.4449999999997</v>
      </c>
      <c r="H15" s="3">
        <f>ROUND(G15*(1+'[2]OSB_Demografia-PiramideBogotaLo'!$AD$17),0)</f>
        <v>16971</v>
      </c>
    </row>
    <row r="16" spans="1:14" x14ac:dyDescent="0.25">
      <c r="A16" s="1" t="s">
        <v>30</v>
      </c>
      <c r="B16" s="3">
        <v>-74.782439999999994</v>
      </c>
      <c r="C16" s="3">
        <v>9.7902900000000006</v>
      </c>
      <c r="D16" s="3">
        <v>62904</v>
      </c>
      <c r="E16" s="3" t="s">
        <v>31</v>
      </c>
      <c r="F16" s="3">
        <f>+_xlfn.XLOOKUP(E16,[1]Hoja2!$G$7:$G$37,[1]Hoja2!$H$7:$H$37,,0)</f>
        <v>0.11</v>
      </c>
      <c r="G16" s="3">
        <f t="shared" si="0"/>
        <v>6919.44</v>
      </c>
      <c r="H16" s="3">
        <f>ROUND(G16*(1+'[2]OSB_Demografia-PiramideBogotaLo'!$AD$17),0)</f>
        <v>12826</v>
      </c>
    </row>
    <row r="17" spans="1:8" x14ac:dyDescent="0.25">
      <c r="A17" s="1" t="s">
        <v>32</v>
      </c>
      <c r="B17" s="3">
        <v>-74.166799999999995</v>
      </c>
      <c r="C17" s="3">
        <v>10.6523</v>
      </c>
      <c r="D17" s="3">
        <v>62806</v>
      </c>
      <c r="E17" s="3" t="s">
        <v>31</v>
      </c>
      <c r="F17" s="3">
        <f>+_xlfn.XLOOKUP(E17,[1]Hoja2!$G$7:$G$37,[1]Hoja2!$H$7:$H$37,,0)</f>
        <v>0.11</v>
      </c>
      <c r="G17" s="3">
        <f t="shared" si="0"/>
        <v>6908.66</v>
      </c>
      <c r="H17" s="3">
        <f>ROUND(G17*(1+'[2]OSB_Demografia-PiramideBogotaLo'!$AD$17),0)</f>
        <v>12806</v>
      </c>
    </row>
    <row r="18" spans="1:8" x14ac:dyDescent="0.25">
      <c r="A18" s="1" t="s">
        <v>33</v>
      </c>
      <c r="B18" s="3">
        <v>-75.514740000000003</v>
      </c>
      <c r="C18" s="3">
        <v>5.0456500000000002</v>
      </c>
      <c r="D18" s="3">
        <v>61871</v>
      </c>
      <c r="E18" s="3" t="s">
        <v>24</v>
      </c>
      <c r="F18" s="3">
        <f>+_xlfn.XLOOKUP(E18,[1]Hoja2!$G$7:$G$37,[1]Hoja2!$H$7:$H$37,,0)</f>
        <v>0.187</v>
      </c>
      <c r="G18" s="3">
        <f t="shared" si="0"/>
        <v>11569.877</v>
      </c>
      <c r="H18" s="3">
        <f>ROUND(G18*(1+'[2]OSB_Demografia-PiramideBogotaLo'!$AD$17),0)</f>
        <v>21446</v>
      </c>
    </row>
    <row r="19" spans="1:8" x14ac:dyDescent="0.25">
      <c r="A19" s="1" t="s">
        <v>34</v>
      </c>
      <c r="B19" s="3">
        <v>-75.12809</v>
      </c>
      <c r="C19" s="3">
        <v>8.6597200000000001</v>
      </c>
      <c r="D19" s="3">
        <v>60735</v>
      </c>
      <c r="E19" s="3" t="s">
        <v>26</v>
      </c>
      <c r="F19" s="3">
        <f>+_xlfn.XLOOKUP(E19,[1]Hoja2!$G$7:$G$37,[1]Hoja2!$H$7:$H$37,,0)</f>
        <v>0.126</v>
      </c>
      <c r="G19" s="3">
        <f t="shared" si="0"/>
        <v>7652.61</v>
      </c>
      <c r="H19" s="3">
        <f>ROUND(G19*(1+'[2]OSB_Demografia-PiramideBogotaLo'!$AD$17),0)</f>
        <v>14185</v>
      </c>
    </row>
    <row r="20" spans="1:8" x14ac:dyDescent="0.25">
      <c r="A20" s="1" t="s">
        <v>35</v>
      </c>
      <c r="B20" s="3">
        <v>-74.916399999999996</v>
      </c>
      <c r="C20" s="3">
        <v>10.794079999999999</v>
      </c>
      <c r="D20" s="3">
        <v>60634</v>
      </c>
      <c r="E20" s="3" t="s">
        <v>36</v>
      </c>
      <c r="F20" s="3">
        <f>+_xlfn.XLOOKUP(E20,[1]Hoja2!$G$7:$G$37,[1]Hoja2!$H$7:$H$37,,0)</f>
        <v>0.122</v>
      </c>
      <c r="G20" s="3">
        <f t="shared" si="0"/>
        <v>7397.348</v>
      </c>
      <c r="H20" s="3">
        <f>ROUND(G20*(1+'[2]OSB_Demografia-PiramideBogotaLo'!$AD$17),0)</f>
        <v>13712</v>
      </c>
    </row>
    <row r="21" spans="1:8" x14ac:dyDescent="0.25">
      <c r="A21" s="1" t="s">
        <v>37</v>
      </c>
      <c r="B21" s="3">
        <v>-75.448830000000001</v>
      </c>
      <c r="C21" s="3">
        <v>6.3774699999999998</v>
      </c>
      <c r="D21" s="3">
        <v>60611</v>
      </c>
      <c r="E21" s="3" t="s">
        <v>10</v>
      </c>
      <c r="F21" s="3">
        <f>+_xlfn.XLOOKUP(E21,[1]Hoja2!$G$7:$G$37,[1]Hoja2!$H$7:$H$37,,0)</f>
        <v>0.14499999999999999</v>
      </c>
      <c r="G21" s="3">
        <f t="shared" si="0"/>
        <v>8788.5949999999993</v>
      </c>
      <c r="H21" s="3">
        <f>ROUND(G21*(1+'[2]OSB_Demografia-PiramideBogotaLo'!$AD$17),0)</f>
        <v>16291</v>
      </c>
    </row>
    <row r="22" spans="1:8" x14ac:dyDescent="0.25">
      <c r="A22" s="1" t="s">
        <v>38</v>
      </c>
      <c r="B22" s="3">
        <v>-72.647949999999994</v>
      </c>
      <c r="C22" s="3">
        <v>7.3756500000000003</v>
      </c>
      <c r="D22" s="3">
        <v>59334</v>
      </c>
      <c r="E22" s="3" t="s">
        <v>39</v>
      </c>
      <c r="F22" s="3">
        <f>+_xlfn.XLOOKUP(E22,[1]Hoja2!$G$7:$G$37,[1]Hoja2!$H$7:$H$37,,0)</f>
        <v>0.11899999999999999</v>
      </c>
      <c r="G22" s="3">
        <f t="shared" si="0"/>
        <v>7060.7460000000001</v>
      </c>
      <c r="H22" s="3">
        <f>ROUND(G22*(1+'[2]OSB_Demografia-PiramideBogotaLo'!$AD$17),0)</f>
        <v>13088</v>
      </c>
    </row>
    <row r="23" spans="1:8" x14ac:dyDescent="0.25">
      <c r="A23" s="1" t="s">
        <v>40</v>
      </c>
      <c r="B23" s="3">
        <v>-73.253219999999999</v>
      </c>
      <c r="C23" s="3">
        <v>10.463139999999999</v>
      </c>
      <c r="D23" s="3">
        <v>490075</v>
      </c>
      <c r="E23" s="3" t="s">
        <v>41</v>
      </c>
      <c r="F23" s="3">
        <f>+_xlfn.XLOOKUP(E23,[1]Hoja2!$G$7:$G$37,[1]Hoja2!$H$7:$H$37,,0)</f>
        <v>9.5000000000000001E-2</v>
      </c>
      <c r="G23" s="3">
        <f t="shared" si="0"/>
        <v>46557.125</v>
      </c>
      <c r="H23" s="3">
        <f>ROUND(G23*(1+'[2]OSB_Demografia-PiramideBogotaLo'!$AD$17),0)</f>
        <v>86299</v>
      </c>
    </row>
    <row r="24" spans="1:8" x14ac:dyDescent="0.25">
      <c r="A24" s="1" t="s">
        <v>42</v>
      </c>
      <c r="B24" s="3">
        <v>-72.907219999999995</v>
      </c>
      <c r="C24" s="3">
        <v>11.54444</v>
      </c>
      <c r="D24" s="3">
        <v>188014</v>
      </c>
      <c r="E24" s="3" t="s">
        <v>43</v>
      </c>
      <c r="F24" s="3">
        <f>+_xlfn.XLOOKUP(E24,[1]Hoja2!$G$7:$G$37,[1]Hoja2!$H$7:$H$37,,0)</f>
        <v>7.4999999999999997E-2</v>
      </c>
      <c r="G24" s="3">
        <f t="shared" si="0"/>
        <v>14101.05</v>
      </c>
      <c r="H24" s="3">
        <f>ROUND(G24*(1+'[2]OSB_Demografia-PiramideBogotaLo'!$AD$17),0)</f>
        <v>26138</v>
      </c>
    </row>
    <row r="25" spans="1:8" x14ac:dyDescent="0.25">
      <c r="A25" s="1" t="s">
        <v>44</v>
      </c>
      <c r="B25" s="3">
        <v>-73.626639999999995</v>
      </c>
      <c r="C25" s="3">
        <v>4.1420000000000003</v>
      </c>
      <c r="D25" s="3">
        <v>531275</v>
      </c>
      <c r="E25" s="3" t="s">
        <v>45</v>
      </c>
      <c r="F25" s="3">
        <f>+_xlfn.XLOOKUP(E25,[1]Hoja2!$G$7:$G$37,[1]Hoja2!$H$7:$H$37,,0)</f>
        <v>0.115</v>
      </c>
      <c r="G25" s="3">
        <f t="shared" si="0"/>
        <v>61096.625</v>
      </c>
      <c r="H25" s="3">
        <f>ROUND(G25*(1+'[2]OSB_Demografia-PiramideBogotaLo'!$AD$17),0)</f>
        <v>113250</v>
      </c>
    </row>
    <row r="26" spans="1:8" x14ac:dyDescent="0.25">
      <c r="A26" s="1" t="s">
        <v>46</v>
      </c>
      <c r="B26" s="3">
        <v>-77.281109999999998</v>
      </c>
      <c r="C26" s="3">
        <v>1.2136100000000001</v>
      </c>
      <c r="D26" s="3">
        <v>392930</v>
      </c>
      <c r="E26" s="3" t="s">
        <v>47</v>
      </c>
      <c r="F26" s="3">
        <f>+_xlfn.XLOOKUP(E26,[1]Hoja2!$G$7:$G$37,[1]Hoja2!$H$7:$H$37,,0)</f>
        <v>0.14099999999999999</v>
      </c>
      <c r="G26" s="3">
        <f t="shared" si="0"/>
        <v>55403.13</v>
      </c>
      <c r="H26" s="3">
        <f>ROUND(G26*(1+'[2]OSB_Demografia-PiramideBogotaLo'!$AD$17),0)</f>
        <v>102696</v>
      </c>
    </row>
    <row r="27" spans="1:8" x14ac:dyDescent="0.25">
      <c r="A27" s="1" t="s">
        <v>48</v>
      </c>
      <c r="B27" s="3">
        <v>-72.507819999999995</v>
      </c>
      <c r="C27" s="3">
        <v>7.89391</v>
      </c>
      <c r="D27" s="3">
        <v>711715</v>
      </c>
      <c r="E27" s="3" t="s">
        <v>39</v>
      </c>
      <c r="F27" s="3">
        <f>+_xlfn.XLOOKUP(E27,[1]Hoja2!$G$7:$G$37,[1]Hoja2!$H$7:$H$37,,0)</f>
        <v>0.11899999999999999</v>
      </c>
      <c r="G27" s="3">
        <f t="shared" si="0"/>
        <v>84694.084999999992</v>
      </c>
      <c r="H27" s="3">
        <f>ROUND(G27*(1+'[2]OSB_Demografia-PiramideBogotaLo'!$AD$17),0)</f>
        <v>156990</v>
      </c>
    </row>
    <row r="28" spans="1:8" x14ac:dyDescent="0.25">
      <c r="A28" s="1" t="s">
        <v>49</v>
      </c>
      <c r="B28" s="3">
        <v>-73.335440000000006</v>
      </c>
      <c r="C28" s="3">
        <v>5.4001999999999999</v>
      </c>
      <c r="D28" s="3">
        <v>10015</v>
      </c>
      <c r="E28" s="3" t="s">
        <v>14</v>
      </c>
      <c r="F28" s="3">
        <f>+_xlfn.XLOOKUP(E28,[1]Hoja2!$G$7:$G$37,[1]Hoja2!$H$7:$H$37,,0)</f>
        <v>0.16500000000000001</v>
      </c>
      <c r="G28" s="3">
        <f t="shared" si="0"/>
        <v>1652.4750000000001</v>
      </c>
      <c r="H28" s="3">
        <f>ROUND(G28*(1+'[2]OSB_Demografia-PiramideBogotaLo'!$AD$17),0)</f>
        <v>3063</v>
      </c>
    </row>
    <row r="29" spans="1:8" x14ac:dyDescent="0.25">
      <c r="A29" s="1" t="s">
        <v>50</v>
      </c>
      <c r="B29" s="3">
        <v>-73.636589999999998</v>
      </c>
      <c r="C29" s="3">
        <v>4.8185399999999996</v>
      </c>
      <c r="D29" s="3">
        <v>11086</v>
      </c>
      <c r="E29" s="3" t="s">
        <v>19</v>
      </c>
      <c r="F29" s="3">
        <f>+_xlfn.XLOOKUP(E29,[1]Hoja2!$G$7:$G$37,[1]Hoja2!$H$7:$H$37,,0)</f>
        <v>0.13400000000000001</v>
      </c>
      <c r="G29" s="3">
        <f t="shared" si="0"/>
        <v>1485.5240000000001</v>
      </c>
      <c r="H29" s="3">
        <f>ROUND(G29*(1+'[2]OSB_Demografia-PiramideBogotaLo'!$AD$17),0)</f>
        <v>2754</v>
      </c>
    </row>
    <row r="30" spans="1:8" x14ac:dyDescent="0.25">
      <c r="A30" s="1" t="s">
        <v>51</v>
      </c>
      <c r="B30" s="3">
        <v>-73.363640000000004</v>
      </c>
      <c r="C30" s="3">
        <v>5.3854100000000003</v>
      </c>
      <c r="D30" s="3">
        <v>7640</v>
      </c>
      <c r="E30" s="3" t="s">
        <v>14</v>
      </c>
      <c r="F30" s="3">
        <f>+_xlfn.XLOOKUP(E30,[1]Hoja2!$G$7:$G$37,[1]Hoja2!$H$7:$H$37,,0)</f>
        <v>0.16500000000000001</v>
      </c>
      <c r="G30" s="3">
        <f t="shared" si="0"/>
        <v>1260.6000000000001</v>
      </c>
      <c r="H30" s="3">
        <f>ROUND(G30*(1+'[2]OSB_Demografia-PiramideBogotaLo'!$AD$17),0)</f>
        <v>2337</v>
      </c>
    </row>
    <row r="31" spans="1:8" x14ac:dyDescent="0.25">
      <c r="A31" s="1" t="s">
        <v>52</v>
      </c>
      <c r="B31" s="3">
        <v>-73.685779999999994</v>
      </c>
      <c r="C31" s="3">
        <v>5.1446800000000001</v>
      </c>
      <c r="D31" s="3">
        <v>25257</v>
      </c>
      <c r="E31" s="3" t="s">
        <v>19</v>
      </c>
      <c r="F31" s="3">
        <f>+_xlfn.XLOOKUP(E31,[1]Hoja2!$G$7:$G$37,[1]Hoja2!$H$7:$H$37,,0)</f>
        <v>0.13400000000000001</v>
      </c>
      <c r="G31" s="3">
        <f t="shared" si="0"/>
        <v>3384.4380000000001</v>
      </c>
      <c r="H31" s="3">
        <f>ROUND(G31*(1+'[2]OSB_Demografia-PiramideBogotaLo'!$AD$17),0)</f>
        <v>6273</v>
      </c>
    </row>
    <row r="32" spans="1:8" x14ac:dyDescent="0.25">
      <c r="A32" s="1" t="s">
        <v>53</v>
      </c>
      <c r="B32" s="3">
        <v>-74.027990000000003</v>
      </c>
      <c r="C32" s="3">
        <v>4.9185699999999999</v>
      </c>
      <c r="D32" s="3">
        <v>56875</v>
      </c>
      <c r="E32" s="3" t="s">
        <v>19</v>
      </c>
      <c r="F32" s="3">
        <f>+_xlfn.XLOOKUP(E32,[1]Hoja2!$G$7:$G$37,[1]Hoja2!$H$7:$H$37,,0)</f>
        <v>0.13400000000000001</v>
      </c>
      <c r="G32" s="3">
        <f t="shared" si="0"/>
        <v>7621.25</v>
      </c>
      <c r="H32" s="3">
        <f>ROUND(G32*(1+'[2]OSB_Demografia-PiramideBogotaLo'!$AD$17),0)</f>
        <v>14127</v>
      </c>
    </row>
    <row r="33" spans="1:8" x14ac:dyDescent="0.25">
      <c r="A33" s="1" t="s">
        <v>54</v>
      </c>
      <c r="B33" s="3">
        <v>-73.524379999999994</v>
      </c>
      <c r="C33" s="3">
        <v>5.6341299999999999</v>
      </c>
      <c r="D33" s="3">
        <v>16984</v>
      </c>
      <c r="E33" s="3" t="s">
        <v>14</v>
      </c>
      <c r="F33" s="3">
        <f>+_xlfn.XLOOKUP(E33,[1]Hoja2!$G$7:$G$37,[1]Hoja2!$H$7:$H$37,,0)</f>
        <v>0.16500000000000001</v>
      </c>
      <c r="G33" s="3">
        <f t="shared" si="0"/>
        <v>2802.36</v>
      </c>
      <c r="H33" s="3">
        <f>ROUND(G33*(1+'[2]OSB_Demografia-PiramideBogotaLo'!$AD$17),0)</f>
        <v>5195</v>
      </c>
    </row>
    <row r="34" spans="1:8" x14ac:dyDescent="0.25">
      <c r="A34" s="1" t="s">
        <v>55</v>
      </c>
      <c r="B34" s="3">
        <v>-73.362499999999997</v>
      </c>
      <c r="C34" s="3">
        <v>5.4537100000000001</v>
      </c>
      <c r="D34" s="3">
        <v>4472</v>
      </c>
      <c r="E34" s="3" t="s">
        <v>14</v>
      </c>
      <c r="F34" s="3">
        <f>+_xlfn.XLOOKUP(E34,[1]Hoja2!$G$7:$G$37,[1]Hoja2!$H$7:$H$37,,0)</f>
        <v>0.16500000000000001</v>
      </c>
      <c r="G34" s="3">
        <f t="shared" si="0"/>
        <v>737.88</v>
      </c>
      <c r="H34" s="3">
        <f>ROUND(G34*(1+'[2]OSB_Demografia-PiramideBogotaLo'!$AD$17),0)</f>
        <v>1368</v>
      </c>
    </row>
    <row r="35" spans="1:8" x14ac:dyDescent="0.25">
      <c r="A35" s="1" t="s">
        <v>56</v>
      </c>
      <c r="B35" s="3">
        <v>-75.557950000000005</v>
      </c>
      <c r="C35" s="3">
        <v>6.3373200000000001</v>
      </c>
      <c r="D35" s="3">
        <v>552154</v>
      </c>
      <c r="E35" s="3" t="s">
        <v>10</v>
      </c>
      <c r="F35" s="3">
        <f>+_xlfn.XLOOKUP(E35,[1]Hoja2!$G$7:$G$37,[1]Hoja2!$H$7:$H$37,,0)</f>
        <v>0.14499999999999999</v>
      </c>
      <c r="G35" s="3">
        <f t="shared" si="0"/>
        <v>80062.33</v>
      </c>
      <c r="H35" s="3">
        <f>ROUND(G35*(1+'[2]OSB_Demografia-PiramideBogotaLo'!$AD$17),0)</f>
        <v>148405</v>
      </c>
    </row>
    <row r="36" spans="1:8" x14ac:dyDescent="0.25">
      <c r="A36" s="1" t="s">
        <v>57</v>
      </c>
      <c r="B36" s="3">
        <v>-74.159769999999995</v>
      </c>
      <c r="C36" s="3">
        <v>5.1327800000000003</v>
      </c>
      <c r="D36" s="3">
        <v>27179</v>
      </c>
      <c r="E36" s="3" t="s">
        <v>19</v>
      </c>
      <c r="F36" s="3">
        <f>+_xlfn.XLOOKUP(E36,[1]Hoja2!$G$7:$G$37,[1]Hoja2!$H$7:$H$37,,0)</f>
        <v>0.13400000000000001</v>
      </c>
      <c r="G36" s="3">
        <f t="shared" si="0"/>
        <v>3641.9860000000003</v>
      </c>
      <c r="H36" s="3">
        <f>ROUND(G36*(1+'[2]OSB_Demografia-PiramideBogotaLo'!$AD$17),0)</f>
        <v>6751</v>
      </c>
    </row>
    <row r="37" spans="1:8" x14ac:dyDescent="0.25">
      <c r="A37" s="1" t="s">
        <v>58</v>
      </c>
      <c r="B37" s="3">
        <v>-76.303610000000006</v>
      </c>
      <c r="C37" s="3">
        <v>3.5394399999999999</v>
      </c>
      <c r="D37" s="3">
        <v>312519</v>
      </c>
      <c r="E37" s="3" t="s">
        <v>59</v>
      </c>
      <c r="F37" s="3">
        <f>+_xlfn.XLOOKUP(E37,[1]Hoja2!$G$7:$G$37,[1]Hoja2!$H$7:$H$37,,0)</f>
        <v>0.158</v>
      </c>
      <c r="G37" s="3">
        <f t="shared" si="0"/>
        <v>49378.002</v>
      </c>
      <c r="H37" s="3">
        <f>ROUND(G37*(1+'[2]OSB_Demografia-PiramideBogotaLo'!$AD$17),0)</f>
        <v>91528</v>
      </c>
    </row>
    <row r="38" spans="1:8" x14ac:dyDescent="0.25">
      <c r="A38" s="1" t="s">
        <v>60</v>
      </c>
      <c r="B38" s="3">
        <v>-75.281890000000004</v>
      </c>
      <c r="C38" s="3">
        <v>2.9272999999999998</v>
      </c>
      <c r="D38" s="3">
        <v>364408</v>
      </c>
      <c r="E38" s="3" t="s">
        <v>21</v>
      </c>
      <c r="F38" s="3">
        <f>+_xlfn.XLOOKUP(E38,[1]Hoja2!$G$7:$G$37,[1]Hoja2!$H$7:$H$37,,0)</f>
        <v>0.125</v>
      </c>
      <c r="G38" s="3">
        <f t="shared" si="0"/>
        <v>45551</v>
      </c>
      <c r="H38" s="3">
        <f>ROUND(G38*(1+'[2]OSB_Demografia-PiramideBogotaLo'!$AD$17),0)</f>
        <v>84434</v>
      </c>
    </row>
    <row r="39" spans="1:8" x14ac:dyDescent="0.25">
      <c r="A39" s="1" t="s">
        <v>61</v>
      </c>
      <c r="B39" s="3">
        <v>-76.613159999999993</v>
      </c>
      <c r="C39" s="3">
        <v>2.4382299999999999</v>
      </c>
      <c r="D39" s="3">
        <v>318059</v>
      </c>
      <c r="E39" s="3" t="s">
        <v>62</v>
      </c>
      <c r="F39" s="3">
        <f>+_xlfn.XLOOKUP(E39,[1]Hoja2!$G$7:$G$37,[1]Hoja2!$H$7:$H$37,,0)</f>
        <v>0.13200000000000001</v>
      </c>
      <c r="G39" s="3">
        <f t="shared" si="0"/>
        <v>41983.788</v>
      </c>
      <c r="H39" s="3">
        <f>ROUND(G39*(1+'[2]OSB_Demografia-PiramideBogotaLo'!$AD$17),0)</f>
        <v>77822</v>
      </c>
    </row>
    <row r="40" spans="1:8" x14ac:dyDescent="0.25">
      <c r="A40" s="1" t="s">
        <v>63</v>
      </c>
      <c r="B40" s="3">
        <v>-77.03116</v>
      </c>
      <c r="C40" s="3">
        <v>3.8801000000000001</v>
      </c>
      <c r="D40" s="3">
        <v>311827</v>
      </c>
      <c r="E40" s="3" t="s">
        <v>59</v>
      </c>
      <c r="F40" s="3">
        <f>+_xlfn.XLOOKUP(E40,[1]Hoja2!$G$7:$G$37,[1]Hoja2!$H$7:$H$37,,0)</f>
        <v>0.158</v>
      </c>
      <c r="G40" s="3">
        <f t="shared" si="0"/>
        <v>49268.665999999997</v>
      </c>
      <c r="H40" s="3">
        <f>ROUND(G40*(1+'[2]OSB_Demografia-PiramideBogotaLo'!$AD$17),0)</f>
        <v>91325</v>
      </c>
    </row>
    <row r="41" spans="1:8" x14ac:dyDescent="0.25">
      <c r="A41" s="1" t="s">
        <v>64</v>
      </c>
      <c r="B41" s="3">
        <v>-75.606229999999996</v>
      </c>
      <c r="C41" s="3">
        <v>1.6143799999999999</v>
      </c>
      <c r="D41" s="3">
        <v>173011</v>
      </c>
      <c r="E41" s="3" t="s">
        <v>65</v>
      </c>
      <c r="F41" s="3">
        <f>+_xlfn.XLOOKUP(E41,[1]Hoja2!$G$7:$G$37,[1]Hoja2!$H$7:$H$37,,0)</f>
        <v>9.7000000000000003E-2</v>
      </c>
      <c r="G41" s="3">
        <f t="shared" si="0"/>
        <v>16782.066999999999</v>
      </c>
      <c r="H41" s="3">
        <f>ROUND(G41*(1+'[2]OSB_Demografia-PiramideBogotaLo'!$AD$17),0)</f>
        <v>31108</v>
      </c>
    </row>
    <row r="42" spans="1:8" x14ac:dyDescent="0.25">
      <c r="A42" s="1" t="s">
        <v>66</v>
      </c>
      <c r="B42" s="3">
        <v>-78.792749999999998</v>
      </c>
      <c r="C42" s="3">
        <v>1.79112</v>
      </c>
      <c r="D42" s="3">
        <v>257052</v>
      </c>
      <c r="E42" s="3" t="s">
        <v>47</v>
      </c>
      <c r="F42" s="3">
        <f>+_xlfn.XLOOKUP(E42,[1]Hoja2!$G$7:$G$37,[1]Hoja2!$H$7:$H$37,,0)</f>
        <v>0.14099999999999999</v>
      </c>
      <c r="G42" s="3">
        <f t="shared" si="0"/>
        <v>36244.331999999995</v>
      </c>
      <c r="H42" s="3">
        <f>ROUND(G42*(1+'[2]OSB_Demografia-PiramideBogotaLo'!$AD$17),0)</f>
        <v>67183</v>
      </c>
    </row>
    <row r="43" spans="1:8" x14ac:dyDescent="0.25">
      <c r="A43" s="1" t="s">
        <v>67</v>
      </c>
      <c r="B43" s="3">
        <v>-73.119799999999998</v>
      </c>
      <c r="C43" s="3">
        <v>7.1253900000000003</v>
      </c>
      <c r="D43" s="3">
        <v>528572</v>
      </c>
      <c r="E43" s="3" t="s">
        <v>68</v>
      </c>
      <c r="F43" s="3">
        <f>+_xlfn.XLOOKUP(E43,[1]Hoja2!$G$7:$G$37,[1]Hoja2!$H$7:$H$37,,0)</f>
        <v>0.14499999999999999</v>
      </c>
      <c r="G43" s="3">
        <f t="shared" si="0"/>
        <v>76642.939999999988</v>
      </c>
      <c r="H43" s="3">
        <f>ROUND(G43*(1+'[2]OSB_Demografia-PiramideBogotaLo'!$AD$17),0)</f>
        <v>142067</v>
      </c>
    </row>
    <row r="44" spans="1:8" x14ac:dyDescent="0.25">
      <c r="A44" s="1" t="s">
        <v>69</v>
      </c>
      <c r="B44" s="3">
        <v>-75.517380000000003</v>
      </c>
      <c r="C44" s="3">
        <v>5.0688899999999997</v>
      </c>
      <c r="D44" s="3">
        <v>434403</v>
      </c>
      <c r="E44" s="3" t="s">
        <v>24</v>
      </c>
      <c r="F44" s="3">
        <f>+_xlfn.XLOOKUP(E44,[1]Hoja2!$G$7:$G$37,[1]Hoja2!$H$7:$H$37,,0)</f>
        <v>0.187</v>
      </c>
      <c r="G44" s="3">
        <f t="shared" si="0"/>
        <v>81233.361000000004</v>
      </c>
      <c r="H44" s="3">
        <f>ROUND(G44*(1+'[2]OSB_Demografia-PiramideBogotaLo'!$AD$17),0)</f>
        <v>150576</v>
      </c>
    </row>
    <row r="45" spans="1:8" x14ac:dyDescent="0.25">
      <c r="A45" s="1" t="s">
        <v>70</v>
      </c>
      <c r="B45" s="3">
        <v>-76.658349999999999</v>
      </c>
      <c r="C45" s="3">
        <v>5.6918800000000003</v>
      </c>
      <c r="D45" s="3">
        <v>129237</v>
      </c>
      <c r="E45" s="3" t="s">
        <v>71</v>
      </c>
      <c r="F45" s="3">
        <f>+_xlfn.XLOOKUP(E45,[1]Hoja2!$G$7:$G$37,[1]Hoja2!$H$7:$H$37,,0)</f>
        <v>9.0999999999999998E-2</v>
      </c>
      <c r="G45" s="3">
        <f t="shared" si="0"/>
        <v>11760.566999999999</v>
      </c>
      <c r="H45" s="3">
        <f>ROUND(G45*(1+'[2]OSB_Demografia-PiramideBogotaLo'!$AD$17),0)</f>
        <v>21800</v>
      </c>
    </row>
    <row r="46" spans="1:8" x14ac:dyDescent="0.25">
      <c r="A46" s="1" t="s">
        <v>72</v>
      </c>
      <c r="B46" s="3">
        <v>-74.764589999999998</v>
      </c>
      <c r="C46" s="3">
        <v>10.918430000000001</v>
      </c>
      <c r="D46" s="3">
        <v>700970</v>
      </c>
      <c r="E46" s="3" t="s">
        <v>36</v>
      </c>
      <c r="F46" s="3">
        <f>+_xlfn.XLOOKUP(E46,[1]Hoja2!$G$7:$G$37,[1]Hoja2!$H$7:$H$37,,0)</f>
        <v>0.122</v>
      </c>
      <c r="G46" s="3">
        <f t="shared" si="0"/>
        <v>85518.34</v>
      </c>
      <c r="H46" s="3">
        <f>ROUND(G46*(1+'[2]OSB_Demografia-PiramideBogotaLo'!$AD$17),0)</f>
        <v>158518</v>
      </c>
    </row>
    <row r="47" spans="1:8" x14ac:dyDescent="0.25">
      <c r="A47" s="1" t="s">
        <v>73</v>
      </c>
      <c r="B47" s="3">
        <v>-74.216819999999998</v>
      </c>
      <c r="C47" s="3">
        <v>4.5793699999999999</v>
      </c>
      <c r="D47" s="3">
        <v>567546</v>
      </c>
      <c r="E47" s="3" t="s">
        <v>19</v>
      </c>
      <c r="F47" s="3">
        <f>+_xlfn.XLOOKUP(E47,[1]Hoja2!$G$7:$G$37,[1]Hoja2!$H$7:$H$37,,0)</f>
        <v>0.13400000000000001</v>
      </c>
      <c r="G47" s="3">
        <f t="shared" si="0"/>
        <v>76051.164000000004</v>
      </c>
      <c r="H47" s="3">
        <f>ROUND(G47*(1+'[2]OSB_Demografia-PiramideBogotaLo'!$AD$17),0)</f>
        <v>140970</v>
      </c>
    </row>
    <row r="48" spans="1:8" x14ac:dyDescent="0.25">
      <c r="A48" s="1" t="s">
        <v>74</v>
      </c>
      <c r="B48" s="3">
        <v>-75.599130000000002</v>
      </c>
      <c r="C48" s="3">
        <v>6.1846100000000002</v>
      </c>
      <c r="D48" s="3">
        <v>282815</v>
      </c>
      <c r="E48" s="3" t="s">
        <v>10</v>
      </c>
      <c r="F48" s="3">
        <f>+_xlfn.XLOOKUP(E48,[1]Hoja2!$G$7:$G$37,[1]Hoja2!$H$7:$H$37,,0)</f>
        <v>0.14499999999999999</v>
      </c>
      <c r="G48" s="3">
        <f t="shared" si="0"/>
        <v>41008.174999999996</v>
      </c>
      <c r="H48" s="3">
        <f>ROUND(G48*(1+'[2]OSB_Demografia-PiramideBogotaLo'!$AD$17),0)</f>
        <v>76013</v>
      </c>
    </row>
    <row r="49" spans="1:8" x14ac:dyDescent="0.25">
      <c r="A49" s="1" t="s">
        <v>75</v>
      </c>
      <c r="B49" s="3">
        <v>-71.086439999999996</v>
      </c>
      <c r="C49" s="3">
        <v>7.0622199999999999</v>
      </c>
      <c r="D49" s="3">
        <v>267936</v>
      </c>
      <c r="E49" s="3" t="s">
        <v>68</v>
      </c>
      <c r="F49" s="3">
        <f>+_xlfn.XLOOKUP(E49,[1]Hoja2!$G$7:$G$37,[1]Hoja2!$H$7:$H$37,,0)</f>
        <v>0.14499999999999999</v>
      </c>
      <c r="G49" s="3">
        <f t="shared" si="0"/>
        <v>38850.719999999994</v>
      </c>
      <c r="H49" s="3">
        <f>ROUND(G49*(1+'[2]OSB_Demografia-PiramideBogotaLo'!$AD$17),0)</f>
        <v>72014</v>
      </c>
    </row>
    <row r="50" spans="1:8" x14ac:dyDescent="0.25">
      <c r="A50" s="1" t="s">
        <v>76</v>
      </c>
      <c r="B50" s="3">
        <v>-75.591740000000001</v>
      </c>
      <c r="C50" s="3">
        <v>6.17591</v>
      </c>
      <c r="D50" s="3">
        <v>249009</v>
      </c>
      <c r="E50" s="3" t="s">
        <v>10</v>
      </c>
      <c r="F50" s="3">
        <f>+_xlfn.XLOOKUP(E50,[1]Hoja2!$G$7:$G$37,[1]Hoja2!$H$7:$H$37,,0)</f>
        <v>0.14499999999999999</v>
      </c>
      <c r="G50" s="3">
        <f t="shared" si="0"/>
        <v>36106.305</v>
      </c>
      <c r="H50" s="3">
        <f>ROUND(G50*(1+'[2]OSB_Demografia-PiramideBogotaLo'!$AD$17),0)</f>
        <v>66927</v>
      </c>
    </row>
    <row r="51" spans="1:8" x14ac:dyDescent="0.25">
      <c r="A51" s="1" t="s">
        <v>77</v>
      </c>
      <c r="B51" s="3">
        <v>-76.195359999999994</v>
      </c>
      <c r="C51" s="3">
        <v>4.0846600000000004</v>
      </c>
      <c r="D51" s="3">
        <v>224257</v>
      </c>
      <c r="E51" s="3" t="s">
        <v>59</v>
      </c>
      <c r="F51" s="3">
        <f>+_xlfn.XLOOKUP(E51,[1]Hoja2!$G$7:$G$37,[1]Hoja2!$H$7:$H$37,,0)</f>
        <v>0.158</v>
      </c>
      <c r="G51" s="3">
        <f t="shared" si="0"/>
        <v>35432.606</v>
      </c>
      <c r="H51" s="3">
        <f>ROUND(G51*(1+'[2]OSB_Demografia-PiramideBogotaLo'!$AD$17),0)</f>
        <v>65679</v>
      </c>
    </row>
    <row r="52" spans="1:8" x14ac:dyDescent="0.25">
      <c r="A52" s="1" t="s">
        <v>78</v>
      </c>
      <c r="B52" s="3">
        <v>-74.354529999999997</v>
      </c>
      <c r="C52" s="3">
        <v>4.8136700000000001</v>
      </c>
      <c r="D52" s="3">
        <v>144149</v>
      </c>
      <c r="E52" s="3" t="s">
        <v>19</v>
      </c>
      <c r="F52" s="3">
        <f>+_xlfn.XLOOKUP(E52,[1]Hoja2!$G$7:$G$37,[1]Hoja2!$H$7:$H$37,,0)</f>
        <v>0.13400000000000001</v>
      </c>
      <c r="G52" s="3">
        <f t="shared" si="0"/>
        <v>19315.966</v>
      </c>
      <c r="H52" s="3">
        <f>ROUND(G52*(1+'[2]OSB_Demografia-PiramideBogotaLo'!$AD$17),0)</f>
        <v>35804</v>
      </c>
    </row>
    <row r="53" spans="1:8" x14ac:dyDescent="0.25">
      <c r="A53" s="1" t="s">
        <v>79</v>
      </c>
      <c r="B53" s="3">
        <v>-75.667270000000002</v>
      </c>
      <c r="C53" s="3">
        <v>4.8391599999999997</v>
      </c>
      <c r="D53" s="3">
        <v>208646</v>
      </c>
      <c r="E53" s="3" t="s">
        <v>8</v>
      </c>
      <c r="F53" s="3">
        <f>+_xlfn.XLOOKUP(E53,[1]Hoja2!$G$7:$G$37,[1]Hoja2!$H$7:$H$37,,0)</f>
        <v>0.17799999999999999</v>
      </c>
      <c r="G53" s="3">
        <f t="shared" si="0"/>
        <v>37138.987999999998</v>
      </c>
      <c r="H53" s="3">
        <f>ROUND(G53*(1+'[2]OSB_Demografia-PiramideBogotaLo'!$AD$17),0)</f>
        <v>68841</v>
      </c>
    </row>
    <row r="54" spans="1:8" x14ac:dyDescent="0.25">
      <c r="A54" s="1" t="s">
        <v>80</v>
      </c>
      <c r="B54" s="3">
        <v>-76.625870000000006</v>
      </c>
      <c r="C54" s="3">
        <v>7.8829900000000004</v>
      </c>
      <c r="D54" s="3">
        <v>206885</v>
      </c>
      <c r="E54" s="3" t="s">
        <v>10</v>
      </c>
      <c r="F54" s="3">
        <f>+_xlfn.XLOOKUP(E54,[1]Hoja2!$G$7:$G$37,[1]Hoja2!$H$7:$H$37,,0)</f>
        <v>0.14499999999999999</v>
      </c>
      <c r="G54" s="3">
        <f t="shared" si="0"/>
        <v>29998.324999999997</v>
      </c>
      <c r="H54" s="3">
        <f>ROUND(G54*(1+'[2]OSB_Demografia-PiramideBogotaLo'!$AD$17),0)</f>
        <v>55605</v>
      </c>
    </row>
    <row r="55" spans="1:8" x14ac:dyDescent="0.25">
      <c r="A55" s="1" t="s">
        <v>81</v>
      </c>
      <c r="B55" s="3">
        <v>-73.169809999999998</v>
      </c>
      <c r="C55" s="3">
        <v>7.0682</v>
      </c>
      <c r="D55" s="3">
        <v>206005</v>
      </c>
      <c r="E55" s="3" t="s">
        <v>68</v>
      </c>
      <c r="F55" s="3">
        <f>+_xlfn.XLOOKUP(E55,[1]Hoja2!$G$7:$G$37,[1]Hoja2!$H$7:$H$37,,0)</f>
        <v>0.14499999999999999</v>
      </c>
      <c r="G55" s="3">
        <f t="shared" si="0"/>
        <v>29870.724999999999</v>
      </c>
      <c r="H55" s="3">
        <f>ROUND(G55*(1+'[2]OSB_Demografia-PiramideBogotaLo'!$AD$17),0)</f>
        <v>55369</v>
      </c>
    </row>
    <row r="56" spans="1:8" x14ac:dyDescent="0.25">
      <c r="A56" s="1" t="s">
        <v>82</v>
      </c>
      <c r="B56" s="3">
        <v>-72.265919999999994</v>
      </c>
      <c r="C56" s="3">
        <v>11.71505</v>
      </c>
      <c r="D56" s="3">
        <v>205051</v>
      </c>
      <c r="E56" s="3" t="s">
        <v>43</v>
      </c>
      <c r="F56" s="3">
        <f>+_xlfn.XLOOKUP(E56,[1]Hoja2!$G$7:$G$37,[1]Hoja2!$H$7:$H$37,,0)</f>
        <v>7.4999999999999997E-2</v>
      </c>
      <c r="G56" s="3">
        <f t="shared" si="0"/>
        <v>15378.824999999999</v>
      </c>
      <c r="H56" s="3">
        <f>ROUND(G56*(1+'[2]OSB_Demografia-PiramideBogotaLo'!$AD$17),0)</f>
        <v>28506</v>
      </c>
    </row>
    <row r="57" spans="1:8" x14ac:dyDescent="0.25">
      <c r="A57" s="1" t="s">
        <v>83</v>
      </c>
      <c r="B57" s="3">
        <v>-76.728219999999993</v>
      </c>
      <c r="C57" s="3">
        <v>8.0926299999999998</v>
      </c>
      <c r="D57" s="3">
        <v>181377</v>
      </c>
      <c r="E57" s="3" t="s">
        <v>10</v>
      </c>
      <c r="F57" s="3">
        <f>+_xlfn.XLOOKUP(E57,[1]Hoja2!$G$7:$G$37,[1]Hoja2!$H$7:$H$37,,0)</f>
        <v>0.14499999999999999</v>
      </c>
      <c r="G57" s="3">
        <f t="shared" si="0"/>
        <v>26299.664999999997</v>
      </c>
      <c r="H57" s="3">
        <f>ROUND(G57*(1+'[2]OSB_Demografia-PiramideBogotaLo'!$AD$17),0)</f>
        <v>48750</v>
      </c>
    </row>
    <row r="58" spans="1:8" x14ac:dyDescent="0.25">
      <c r="A58" s="1" t="s">
        <v>84</v>
      </c>
      <c r="B58" s="3">
        <v>-72.239500000000007</v>
      </c>
      <c r="C58" s="3">
        <v>11.37837</v>
      </c>
      <c r="D58" s="3">
        <v>168658</v>
      </c>
      <c r="E58" s="3" t="s">
        <v>43</v>
      </c>
      <c r="F58" s="3">
        <f>+_xlfn.XLOOKUP(E58,[1]Hoja2!$G$7:$G$37,[1]Hoja2!$H$7:$H$37,,0)</f>
        <v>7.4999999999999997E-2</v>
      </c>
      <c r="G58" s="3">
        <f t="shared" si="0"/>
        <v>12649.35</v>
      </c>
      <c r="H58" s="3">
        <f>ROUND(G58*(1+'[2]OSB_Demografia-PiramideBogotaLo'!$AD$17),0)</f>
        <v>23447</v>
      </c>
    </row>
    <row r="59" spans="1:8" x14ac:dyDescent="0.25">
      <c r="A59" s="1" t="s">
        <v>85</v>
      </c>
      <c r="B59" s="3">
        <v>-73.049530000000004</v>
      </c>
      <c r="C59" s="3">
        <v>6.9878900000000002</v>
      </c>
      <c r="D59" s="3">
        <v>166971</v>
      </c>
      <c r="E59" s="3" t="s">
        <v>68</v>
      </c>
      <c r="F59" s="3">
        <f>+_xlfn.XLOOKUP(E59,[1]Hoja2!$G$7:$G$37,[1]Hoja2!$H$7:$H$37,,0)</f>
        <v>0.14499999999999999</v>
      </c>
      <c r="G59" s="3">
        <f t="shared" si="0"/>
        <v>24210.794999999998</v>
      </c>
      <c r="H59" s="3">
        <f>ROUND(G59*(1+'[2]OSB_Demografia-PiramideBogotaLo'!$AD$17),0)</f>
        <v>44878</v>
      </c>
    </row>
    <row r="60" spans="1:8" x14ac:dyDescent="0.25">
      <c r="A60" s="1" t="s">
        <v>86</v>
      </c>
      <c r="B60" s="3">
        <v>-72.395859999999999</v>
      </c>
      <c r="C60" s="3">
        <v>5.3377499999999998</v>
      </c>
      <c r="D60" s="3">
        <v>155882</v>
      </c>
      <c r="E60" s="3" t="s">
        <v>87</v>
      </c>
      <c r="F60" s="3">
        <f>+_xlfn.XLOOKUP(E60,[1]Hoja2!$G$7:$G$37,[1]Hoja2!$H$7:$H$37,,0)</f>
        <v>8.7999999999999995E-2</v>
      </c>
      <c r="G60" s="3">
        <f t="shared" si="0"/>
        <v>13717.616</v>
      </c>
      <c r="H60" s="3">
        <f>ROUND(G60*(1+'[2]OSB_Demografia-PiramideBogotaLo'!$AD$17),0)</f>
        <v>25427</v>
      </c>
    </row>
    <row r="61" spans="1:8" x14ac:dyDescent="0.25">
      <c r="A61" s="1" t="s">
        <v>88</v>
      </c>
      <c r="B61" s="3">
        <v>-77.639660000000006</v>
      </c>
      <c r="C61" s="3">
        <v>0.82501000000000002</v>
      </c>
      <c r="D61" s="3">
        <v>154767</v>
      </c>
      <c r="E61" s="3" t="s">
        <v>47</v>
      </c>
      <c r="F61" s="3">
        <f>+_xlfn.XLOOKUP(E61,[1]Hoja2!$G$7:$G$37,[1]Hoja2!$H$7:$H$37,,0)</f>
        <v>0.14099999999999999</v>
      </c>
      <c r="G61" s="3">
        <f t="shared" si="0"/>
        <v>21822.146999999997</v>
      </c>
      <c r="H61" s="3">
        <f>ROUND(G61*(1+'[2]OSB_Demografia-PiramideBogotaLo'!$AD$17),0)</f>
        <v>40450</v>
      </c>
    </row>
    <row r="62" spans="1:8" x14ac:dyDescent="0.25">
      <c r="A62" s="1" t="s">
        <v>89</v>
      </c>
      <c r="B62" s="3">
        <v>-74.363780000000006</v>
      </c>
      <c r="C62" s="3">
        <v>4.3364599999999998</v>
      </c>
      <c r="D62" s="3">
        <v>147631</v>
      </c>
      <c r="E62" s="3" t="s">
        <v>19</v>
      </c>
      <c r="F62" s="3">
        <f>+_xlfn.XLOOKUP(E62,[1]Hoja2!$G$7:$G$37,[1]Hoja2!$H$7:$H$37,,0)</f>
        <v>0.13400000000000001</v>
      </c>
      <c r="G62" s="3">
        <f t="shared" si="0"/>
        <v>19782.554</v>
      </c>
      <c r="H62" s="3">
        <f>ROUND(G62*(1+'[2]OSB_Demografia-PiramideBogotaLo'!$AD$17),0)</f>
        <v>36669</v>
      </c>
    </row>
    <row r="63" spans="1:8" x14ac:dyDescent="0.25">
      <c r="A63" s="1" t="s">
        <v>90</v>
      </c>
      <c r="B63" s="3">
        <v>-76.050709999999995</v>
      </c>
      <c r="C63" s="3">
        <v>1.85371</v>
      </c>
      <c r="D63" s="3">
        <v>138229</v>
      </c>
      <c r="E63" s="3" t="s">
        <v>21</v>
      </c>
      <c r="F63" s="3">
        <f>+_xlfn.XLOOKUP(E63,[1]Hoja2!$G$7:$G$37,[1]Hoja2!$H$7:$H$37,,0)</f>
        <v>0.125</v>
      </c>
      <c r="G63" s="3">
        <f t="shared" si="0"/>
        <v>17278.625</v>
      </c>
      <c r="H63" s="3">
        <f>ROUND(G63*(1+'[2]OSB_Demografia-PiramideBogotaLo'!$AD$17),0)</f>
        <v>32028</v>
      </c>
    </row>
    <row r="64" spans="1:8" x14ac:dyDescent="0.25">
      <c r="A64" s="1" t="s">
        <v>91</v>
      </c>
      <c r="B64" s="3">
        <v>-75.911670000000001</v>
      </c>
      <c r="C64" s="3">
        <v>4.7463899999999999</v>
      </c>
      <c r="D64" s="3">
        <v>135621</v>
      </c>
      <c r="E64" s="3" t="s">
        <v>59</v>
      </c>
      <c r="F64" s="3">
        <f>+_xlfn.XLOOKUP(E64,[1]Hoja2!$G$7:$G$37,[1]Hoja2!$H$7:$H$37,,0)</f>
        <v>0.158</v>
      </c>
      <c r="G64" s="3">
        <f t="shared" si="0"/>
        <v>21428.117999999999</v>
      </c>
      <c r="H64" s="3">
        <f>ROUND(G64*(1+'[2]OSB_Demografia-PiramideBogotaLo'!$AD$17),0)</f>
        <v>39720</v>
      </c>
    </row>
    <row r="65" spans="1:8" x14ac:dyDescent="0.25">
      <c r="A65" s="1" t="s">
        <v>92</v>
      </c>
      <c r="B65" s="3">
        <v>-76.538399999999996</v>
      </c>
      <c r="C65" s="3">
        <v>3.2628900000000001</v>
      </c>
      <c r="D65" s="3">
        <v>132540</v>
      </c>
      <c r="E65" s="3" t="s">
        <v>59</v>
      </c>
      <c r="F65" s="3">
        <f>+_xlfn.XLOOKUP(E65,[1]Hoja2!$G$7:$G$37,[1]Hoja2!$H$7:$H$37,,0)</f>
        <v>0.158</v>
      </c>
      <c r="G65" s="3">
        <f t="shared" si="0"/>
        <v>20941.32</v>
      </c>
      <c r="H65" s="3">
        <f>ROUND(G65*(1+'[2]OSB_Demografia-PiramideBogotaLo'!$AD$17),0)</f>
        <v>38817</v>
      </c>
    </row>
    <row r="66" spans="1:8" x14ac:dyDescent="0.25">
      <c r="A66" s="1" t="s">
        <v>93</v>
      </c>
      <c r="B66" s="3">
        <v>-76.491460000000004</v>
      </c>
      <c r="C66" s="3">
        <v>3.5823399999999999</v>
      </c>
      <c r="D66" s="3">
        <v>131593</v>
      </c>
      <c r="E66" s="3" t="s">
        <v>59</v>
      </c>
      <c r="F66" s="3">
        <f>+_xlfn.XLOOKUP(E66,[1]Hoja2!$G$7:$G$37,[1]Hoja2!$H$7:$H$37,,0)</f>
        <v>0.158</v>
      </c>
      <c r="G66" s="3">
        <f t="shared" si="0"/>
        <v>20791.694</v>
      </c>
      <c r="H66" s="3">
        <f>ROUND(G66*(1+'[2]OSB_Demografia-PiramideBogotaLo'!$AD$17),0)</f>
        <v>38540</v>
      </c>
    </row>
    <row r="67" spans="1:8" x14ac:dyDescent="0.25">
      <c r="A67" s="1" t="s">
        <v>94</v>
      </c>
      <c r="B67" s="3">
        <v>-74.773859999999999</v>
      </c>
      <c r="C67" s="3">
        <v>10.859529999999999</v>
      </c>
      <c r="D67" s="3">
        <v>131083</v>
      </c>
      <c r="E67" s="3" t="s">
        <v>36</v>
      </c>
      <c r="F67" s="3">
        <f>+_xlfn.XLOOKUP(E67,[1]Hoja2!$G$7:$G$37,[1]Hoja2!$H$7:$H$37,,0)</f>
        <v>0.122</v>
      </c>
      <c r="G67" s="3">
        <f t="shared" ref="G67:G130" si="1">F67*D67</f>
        <v>15992.126</v>
      </c>
      <c r="H67" s="3">
        <f>ROUND(G67*(1+'[2]OSB_Demografia-PiramideBogotaLo'!$AD$17),0)</f>
        <v>29643</v>
      </c>
    </row>
    <row r="68" spans="1:8" x14ac:dyDescent="0.25">
      <c r="A68" s="1" t="s">
        <v>95</v>
      </c>
      <c r="B68" s="3">
        <v>-75.373710000000003</v>
      </c>
      <c r="C68" s="3">
        <v>6.1551499999999999</v>
      </c>
      <c r="D68" s="3">
        <v>130108</v>
      </c>
      <c r="E68" s="3" t="s">
        <v>10</v>
      </c>
      <c r="F68" s="3">
        <f>+_xlfn.XLOOKUP(E68,[1]Hoja2!$G$7:$G$37,[1]Hoja2!$H$7:$H$37,,0)</f>
        <v>0.14499999999999999</v>
      </c>
      <c r="G68" s="3">
        <f t="shared" si="1"/>
        <v>18865.66</v>
      </c>
      <c r="H68" s="3">
        <f>ROUND(G68*(1+'[2]OSB_Demografia-PiramideBogotaLo'!$AD$17),0)</f>
        <v>34970</v>
      </c>
    </row>
    <row r="69" spans="1:8" x14ac:dyDescent="0.25">
      <c r="A69" s="1" t="s">
        <v>96</v>
      </c>
      <c r="B69" s="3">
        <v>-75.193489999999997</v>
      </c>
      <c r="C69" s="3">
        <v>7.9865399999999998</v>
      </c>
      <c r="D69" s="3">
        <v>126161</v>
      </c>
      <c r="E69" s="3" t="s">
        <v>10</v>
      </c>
      <c r="F69" s="3">
        <f>+_xlfn.XLOOKUP(E69,[1]Hoja2!$G$7:$G$37,[1]Hoja2!$H$7:$H$37,,0)</f>
        <v>0.14499999999999999</v>
      </c>
      <c r="G69" s="3">
        <f t="shared" si="1"/>
        <v>18293.344999999998</v>
      </c>
      <c r="H69" s="3">
        <f>ROUND(G69*(1+'[2]OSB_Demografia-PiramideBogotaLo'!$AD$17),0)</f>
        <v>33909</v>
      </c>
    </row>
    <row r="70" spans="1:8" x14ac:dyDescent="0.25">
      <c r="A70" s="1" t="s">
        <v>97</v>
      </c>
      <c r="B70" s="3">
        <v>-72.444469999999995</v>
      </c>
      <c r="C70" s="3">
        <v>11.77505</v>
      </c>
      <c r="D70" s="3">
        <v>124619</v>
      </c>
      <c r="E70" s="3" t="s">
        <v>41</v>
      </c>
      <c r="F70" s="3">
        <f>+_xlfn.XLOOKUP(E70,[1]Hoja2!$G$7:$G$37,[1]Hoja2!$H$7:$H$37,,0)</f>
        <v>9.5000000000000001E-2</v>
      </c>
      <c r="G70" s="3">
        <f t="shared" si="1"/>
        <v>11838.805</v>
      </c>
      <c r="H70" s="3">
        <f>ROUND(G70*(1+'[2]OSB_Demografia-PiramideBogotaLo'!$AD$17),0)</f>
        <v>21945</v>
      </c>
    </row>
    <row r="71" spans="1:8" x14ac:dyDescent="0.25">
      <c r="A71" s="1" t="s">
        <v>98</v>
      </c>
      <c r="B71" s="3">
        <v>-74.766099999999994</v>
      </c>
      <c r="C71" s="3">
        <v>9.2505500000000005</v>
      </c>
      <c r="D71" s="3">
        <v>123986</v>
      </c>
      <c r="E71" s="3" t="s">
        <v>99</v>
      </c>
      <c r="F71" s="3">
        <f>+_xlfn.XLOOKUP(E71,[1]Hoja2!$G$7:$G$37,[1]Hoja2!$H$7:$H$37,,0)</f>
        <v>0.11899999999999999</v>
      </c>
      <c r="G71" s="3">
        <f t="shared" si="1"/>
        <v>14754.333999999999</v>
      </c>
      <c r="H71" s="3">
        <f>ROUND(G71*(1+'[2]OSB_Demografia-PiramideBogotaLo'!$AD$17),0)</f>
        <v>27349</v>
      </c>
    </row>
    <row r="72" spans="1:8" x14ac:dyDescent="0.25">
      <c r="A72" s="1" t="s">
        <v>100</v>
      </c>
      <c r="B72" s="3">
        <v>-75.813500000000005</v>
      </c>
      <c r="C72" s="3">
        <v>9.2364800000000002</v>
      </c>
      <c r="D72" s="3">
        <v>121793</v>
      </c>
      <c r="E72" s="3" t="s">
        <v>12</v>
      </c>
      <c r="F72" s="3">
        <f>+_xlfn.XLOOKUP(E72,[1]Hoja2!$G$7:$G$37,[1]Hoja2!$H$7:$H$37,,0)</f>
        <v>0.128</v>
      </c>
      <c r="G72" s="3">
        <f t="shared" si="1"/>
        <v>15589.504000000001</v>
      </c>
      <c r="H72" s="3">
        <f>ROUND(G72*(1+'[2]OSB_Demografia-PiramideBogotaLo'!$AD$17),0)</f>
        <v>28897</v>
      </c>
    </row>
    <row r="73" spans="1:8" x14ac:dyDescent="0.25">
      <c r="A73" s="1" t="s">
        <v>101</v>
      </c>
      <c r="B73" s="3">
        <v>-73.034080000000003</v>
      </c>
      <c r="C73" s="3">
        <v>5.8244999999999996</v>
      </c>
      <c r="D73" s="3">
        <v>114877</v>
      </c>
      <c r="E73" s="3" t="s">
        <v>14</v>
      </c>
      <c r="F73" s="3">
        <f>+_xlfn.XLOOKUP(E73,[1]Hoja2!$G$7:$G$37,[1]Hoja2!$H$7:$H$37,,0)</f>
        <v>0.16500000000000001</v>
      </c>
      <c r="G73" s="3">
        <f t="shared" si="1"/>
        <v>18954.705000000002</v>
      </c>
      <c r="H73" s="3">
        <f>ROUND(G73*(1+'[2]OSB_Demografia-PiramideBogotaLo'!$AD$17),0)</f>
        <v>35135</v>
      </c>
    </row>
    <row r="74" spans="1:8" x14ac:dyDescent="0.25">
      <c r="A74" s="1" t="s">
        <v>102</v>
      </c>
      <c r="B74" s="3">
        <v>-76.297830000000005</v>
      </c>
      <c r="C74" s="3">
        <v>3.90089</v>
      </c>
      <c r="D74" s="3">
        <v>114053</v>
      </c>
      <c r="E74" s="3" t="s">
        <v>59</v>
      </c>
      <c r="F74" s="3">
        <f>+_xlfn.XLOOKUP(E74,[1]Hoja2!$G$7:$G$37,[1]Hoja2!$H$7:$H$37,,0)</f>
        <v>0.158</v>
      </c>
      <c r="G74" s="3">
        <f t="shared" si="1"/>
        <v>18020.374</v>
      </c>
      <c r="H74" s="3">
        <f>ROUND(G74*(1+'[2]OSB_Demografia-PiramideBogotaLo'!$AD$17),0)</f>
        <v>33403</v>
      </c>
    </row>
    <row r="75" spans="1:8" x14ac:dyDescent="0.25">
      <c r="A75" s="1" t="s">
        <v>103</v>
      </c>
      <c r="B75" s="3">
        <v>-76.059169999999995</v>
      </c>
      <c r="C75" s="3">
        <v>8.17361</v>
      </c>
      <c r="D75" s="3">
        <v>112206</v>
      </c>
      <c r="E75" s="3" t="s">
        <v>12</v>
      </c>
      <c r="F75" s="3">
        <f>+_xlfn.XLOOKUP(E75,[1]Hoja2!$G$7:$G$37,[1]Hoja2!$H$7:$H$37,,0)</f>
        <v>0.128</v>
      </c>
      <c r="G75" s="3">
        <f t="shared" si="1"/>
        <v>14362.368</v>
      </c>
      <c r="H75" s="3">
        <f>ROUND(G75*(1+'[2]OSB_Demografia-PiramideBogotaLo'!$AD$17),0)</f>
        <v>26622</v>
      </c>
    </row>
    <row r="76" spans="1:8" x14ac:dyDescent="0.25">
      <c r="A76" s="1" t="s">
        <v>104</v>
      </c>
      <c r="B76" s="3">
        <v>-72.933909999999997</v>
      </c>
      <c r="C76" s="3">
        <v>5.71434</v>
      </c>
      <c r="D76" s="3">
        <v>110885</v>
      </c>
      <c r="E76" s="3" t="s">
        <v>14</v>
      </c>
      <c r="F76" s="3">
        <f>+_xlfn.XLOOKUP(E76,[1]Hoja2!$G$7:$G$37,[1]Hoja2!$H$7:$H$37,,0)</f>
        <v>0.16500000000000001</v>
      </c>
      <c r="G76" s="3">
        <f t="shared" si="1"/>
        <v>18296.025000000001</v>
      </c>
      <c r="H76" s="3">
        <f>ROUND(G76*(1+'[2]OSB_Demografia-PiramideBogotaLo'!$AD$17),0)</f>
        <v>33914</v>
      </c>
    </row>
    <row r="77" spans="1:8" x14ac:dyDescent="0.25">
      <c r="A77" s="1" t="s">
        <v>105</v>
      </c>
      <c r="B77" s="3">
        <v>-74.247649999999993</v>
      </c>
      <c r="C77" s="3">
        <v>11.00703</v>
      </c>
      <c r="D77" s="3">
        <v>105807</v>
      </c>
      <c r="E77" s="3" t="s">
        <v>31</v>
      </c>
      <c r="F77" s="3">
        <f>+_xlfn.XLOOKUP(E77,[1]Hoja2!$G$7:$G$37,[1]Hoja2!$H$7:$H$37,,0)</f>
        <v>0.11</v>
      </c>
      <c r="G77" s="3">
        <f t="shared" si="1"/>
        <v>11638.77</v>
      </c>
      <c r="H77" s="3">
        <f>ROUND(G77*(1+'[2]OSB_Demografia-PiramideBogotaLo'!$AD$17),0)</f>
        <v>21574</v>
      </c>
    </row>
    <row r="78" spans="1:8" x14ac:dyDescent="0.25">
      <c r="A78" s="1" t="s">
        <v>106</v>
      </c>
      <c r="B78" s="3">
        <v>-74.922139999999999</v>
      </c>
      <c r="C78" s="3">
        <v>10.63072</v>
      </c>
      <c r="D78" s="3">
        <v>103325</v>
      </c>
      <c r="E78" s="3" t="s">
        <v>10</v>
      </c>
      <c r="F78" s="3">
        <f>+_xlfn.XLOOKUP(E78,[1]Hoja2!$G$7:$G$37,[1]Hoja2!$H$7:$H$37,,0)</f>
        <v>0.14499999999999999</v>
      </c>
      <c r="G78" s="3">
        <f t="shared" si="1"/>
        <v>14982.124999999998</v>
      </c>
      <c r="H78" s="3">
        <f>ROUND(G78*(1+'[2]OSB_Demografia-PiramideBogotaLo'!$AD$17),0)</f>
        <v>27771</v>
      </c>
    </row>
    <row r="79" spans="1:8" x14ac:dyDescent="0.25">
      <c r="A79" s="1" t="s">
        <v>107</v>
      </c>
      <c r="B79" s="3">
        <v>-73.356039999999993</v>
      </c>
      <c r="C79" s="3">
        <v>8.2377300000000009</v>
      </c>
      <c r="D79" s="3">
        <v>101820</v>
      </c>
      <c r="E79" s="3" t="s">
        <v>39</v>
      </c>
      <c r="F79" s="3">
        <f>+_xlfn.XLOOKUP(E79,[1]Hoja2!$G$7:$G$37,[1]Hoja2!$H$7:$H$37,,0)</f>
        <v>0.11899999999999999</v>
      </c>
      <c r="G79" s="3">
        <f t="shared" si="1"/>
        <v>12116.58</v>
      </c>
      <c r="H79" s="3">
        <f>ROUND(G79*(1+'[2]OSB_Demografia-PiramideBogotaLo'!$AD$17),0)</f>
        <v>22460</v>
      </c>
    </row>
    <row r="80" spans="1:8" x14ac:dyDescent="0.25">
      <c r="A80" s="1" t="s">
        <v>108</v>
      </c>
      <c r="B80" s="3">
        <v>-76.484939999999995</v>
      </c>
      <c r="C80" s="3">
        <v>3.0094500000000002</v>
      </c>
      <c r="D80" s="3">
        <v>100681</v>
      </c>
      <c r="E80" s="3" t="s">
        <v>62</v>
      </c>
      <c r="F80" s="3">
        <f>+_xlfn.XLOOKUP(E80,[1]Hoja2!$G$7:$G$37,[1]Hoja2!$H$7:$H$37,,0)</f>
        <v>0.13200000000000001</v>
      </c>
      <c r="G80" s="3">
        <f t="shared" si="1"/>
        <v>13289.892</v>
      </c>
      <c r="H80" s="3">
        <f>ROUND(G80*(1+'[2]OSB_Demografia-PiramideBogotaLo'!$AD$17),0)</f>
        <v>24634</v>
      </c>
    </row>
    <row r="81" spans="1:8" x14ac:dyDescent="0.25">
      <c r="A81" s="1" t="s">
        <v>109</v>
      </c>
      <c r="B81" s="3">
        <v>-72.474170000000001</v>
      </c>
      <c r="C81" s="3">
        <v>7.8338900000000002</v>
      </c>
      <c r="D81" s="3">
        <v>99113</v>
      </c>
      <c r="E81" s="3" t="s">
        <v>39</v>
      </c>
      <c r="F81" s="3">
        <f>+_xlfn.XLOOKUP(E81,[1]Hoja2!$G$7:$G$37,[1]Hoja2!$H$7:$H$37,,0)</f>
        <v>0.11899999999999999</v>
      </c>
      <c r="G81" s="3">
        <f t="shared" si="1"/>
        <v>11794.447</v>
      </c>
      <c r="H81" s="3">
        <f>ROUND(G81*(1+'[2]OSB_Demografia-PiramideBogotaLo'!$AD$17),0)</f>
        <v>21862</v>
      </c>
    </row>
    <row r="82" spans="1:8" x14ac:dyDescent="0.25">
      <c r="A82" s="1" t="s">
        <v>110</v>
      </c>
      <c r="B82" s="3">
        <v>-75.627769999999998</v>
      </c>
      <c r="C82" s="3">
        <v>2.1959300000000002</v>
      </c>
      <c r="D82" s="3">
        <v>98383</v>
      </c>
      <c r="E82" s="3" t="s">
        <v>21</v>
      </c>
      <c r="F82" s="3">
        <f>+_xlfn.XLOOKUP(E82,[1]Hoja2!$G$7:$G$37,[1]Hoja2!$H$7:$H$37,,0)</f>
        <v>0.125</v>
      </c>
      <c r="G82" s="3">
        <f t="shared" si="1"/>
        <v>12297.875</v>
      </c>
      <c r="H82" s="3">
        <f>ROUND(G82*(1+'[2]OSB_Demografia-PiramideBogotaLo'!$AD$17),0)</f>
        <v>22796</v>
      </c>
    </row>
    <row r="83" spans="1:8" x14ac:dyDescent="0.25">
      <c r="A83" s="1" t="s">
        <v>111</v>
      </c>
      <c r="B83" s="3">
        <v>-73.616600000000005</v>
      </c>
      <c r="C83" s="3">
        <v>8.3084399999999992</v>
      </c>
      <c r="D83" s="3">
        <v>97525</v>
      </c>
      <c r="E83" s="3" t="s">
        <v>41</v>
      </c>
      <c r="F83" s="3">
        <f>+_xlfn.XLOOKUP(E83,[1]Hoja2!$G$7:$G$37,[1]Hoja2!$H$7:$H$37,,0)</f>
        <v>9.5000000000000001E-2</v>
      </c>
      <c r="G83" s="3">
        <f t="shared" si="1"/>
        <v>9264.875</v>
      </c>
      <c r="H83" s="3">
        <f>ROUND(G83*(1+'[2]OSB_Demografia-PiramideBogotaLo'!$AD$17),0)</f>
        <v>17174</v>
      </c>
    </row>
    <row r="84" spans="1:8" x14ac:dyDescent="0.25">
      <c r="A84" s="1" t="s">
        <v>112</v>
      </c>
      <c r="B84" s="3">
        <v>-75.790520000000001</v>
      </c>
      <c r="C84" s="3">
        <v>8.8847900000000006</v>
      </c>
      <c r="D84" s="3">
        <v>94935</v>
      </c>
      <c r="E84" s="3" t="s">
        <v>12</v>
      </c>
      <c r="F84" s="3">
        <f>+_xlfn.XLOOKUP(E84,[1]Hoja2!$G$7:$G$37,[1]Hoja2!$H$7:$H$37,,0)</f>
        <v>0.128</v>
      </c>
      <c r="G84" s="3">
        <f t="shared" si="1"/>
        <v>12151.68</v>
      </c>
      <c r="H84" s="3">
        <f>ROUND(G84*(1+'[2]OSB_Demografia-PiramideBogotaLo'!$AD$17),0)</f>
        <v>22525</v>
      </c>
    </row>
    <row r="85" spans="1:8" x14ac:dyDescent="0.25">
      <c r="A85" s="1" t="s">
        <v>113</v>
      </c>
      <c r="B85" s="3">
        <v>-70.759079999999997</v>
      </c>
      <c r="C85" s="3">
        <v>7.0847100000000003</v>
      </c>
      <c r="D85" s="3">
        <v>94377</v>
      </c>
      <c r="E85" s="3" t="s">
        <v>114</v>
      </c>
      <c r="F85" s="3">
        <f>+_xlfn.XLOOKUP(E85,[1]Hoja2!$G$7:$G$37,[1]Hoja2!$H$7:$H$37,,0)</f>
        <v>8.6999999999999994E-2</v>
      </c>
      <c r="G85" s="3">
        <f t="shared" si="1"/>
        <v>8210.7989999999991</v>
      </c>
      <c r="H85" s="3">
        <f>ROUND(G85*(1+'[2]OSB_Demografia-PiramideBogotaLo'!$AD$17),0)</f>
        <v>15220</v>
      </c>
    </row>
    <row r="86" spans="1:8" x14ac:dyDescent="0.25">
      <c r="A86" s="1" t="s">
        <v>115</v>
      </c>
      <c r="B86" s="3">
        <v>-74.23021</v>
      </c>
      <c r="C86" s="3">
        <v>4.7059199999999999</v>
      </c>
      <c r="D86" s="3">
        <v>93461</v>
      </c>
      <c r="E86" s="3" t="s">
        <v>19</v>
      </c>
      <c r="F86" s="3">
        <f>+_xlfn.XLOOKUP(E86,[1]Hoja2!$G$7:$G$37,[1]Hoja2!$H$7:$H$37,,0)</f>
        <v>0.13400000000000001</v>
      </c>
      <c r="G86" s="3">
        <f t="shared" si="1"/>
        <v>12523.774000000001</v>
      </c>
      <c r="H86" s="3">
        <f>ROUND(G86*(1+'[2]OSB_Demografia-PiramideBogotaLo'!$AD$17),0)</f>
        <v>23214</v>
      </c>
    </row>
    <row r="87" spans="1:8" x14ac:dyDescent="0.25">
      <c r="A87" s="1" t="s">
        <v>116</v>
      </c>
      <c r="B87" s="3">
        <v>-75.442750000000004</v>
      </c>
      <c r="C87" s="3">
        <v>8.9461700000000004</v>
      </c>
      <c r="D87" s="3">
        <v>90494</v>
      </c>
      <c r="E87" s="3" t="s">
        <v>12</v>
      </c>
      <c r="F87" s="3">
        <f>+_xlfn.XLOOKUP(E87,[1]Hoja2!$G$7:$G$37,[1]Hoja2!$H$7:$H$37,,0)</f>
        <v>0.128</v>
      </c>
      <c r="G87" s="3">
        <f t="shared" si="1"/>
        <v>11583.232</v>
      </c>
      <c r="H87" s="3">
        <f>ROUND(G87*(1+'[2]OSB_Demografia-PiramideBogotaLo'!$AD$17),0)</f>
        <v>21471</v>
      </c>
    </row>
    <row r="88" spans="1:8" x14ac:dyDescent="0.25">
      <c r="A88" s="1" t="s">
        <v>117</v>
      </c>
      <c r="B88" s="3">
        <v>-76.348190000000002</v>
      </c>
      <c r="C88" s="3">
        <v>3.4067099999999999</v>
      </c>
      <c r="D88" s="3">
        <v>87811</v>
      </c>
      <c r="E88" s="3" t="s">
        <v>36</v>
      </c>
      <c r="F88" s="3">
        <f>+_xlfn.XLOOKUP(E88,[1]Hoja2!$G$7:$G$37,[1]Hoja2!$H$7:$H$37,,0)</f>
        <v>0.122</v>
      </c>
      <c r="G88" s="3">
        <f t="shared" si="1"/>
        <v>10712.941999999999</v>
      </c>
      <c r="H88" s="3">
        <f>ROUND(G88*(1+'[2]OSB_Demografia-PiramideBogotaLo'!$AD$17),0)</f>
        <v>19858</v>
      </c>
    </row>
    <row r="89" spans="1:8" x14ac:dyDescent="0.25">
      <c r="A89" s="1" t="s">
        <v>118</v>
      </c>
      <c r="B89" s="3">
        <v>-76.681060000000002</v>
      </c>
      <c r="C89" s="3">
        <v>7.6663800000000002</v>
      </c>
      <c r="D89" s="3">
        <v>86239</v>
      </c>
      <c r="E89" s="3" t="s">
        <v>10</v>
      </c>
      <c r="F89" s="3">
        <f>+_xlfn.XLOOKUP(E89,[1]Hoja2!$G$7:$G$37,[1]Hoja2!$H$7:$H$37,,0)</f>
        <v>0.14499999999999999</v>
      </c>
      <c r="G89" s="3">
        <f t="shared" si="1"/>
        <v>12504.654999999999</v>
      </c>
      <c r="H89" s="3">
        <f>ROUND(G89*(1+'[2]OSB_Demografia-PiramideBogotaLo'!$AD$17),0)</f>
        <v>23179</v>
      </c>
    </row>
    <row r="90" spans="1:8" x14ac:dyDescent="0.25">
      <c r="A90" s="1" t="s">
        <v>119</v>
      </c>
      <c r="B90" s="3">
        <v>-74.264189999999999</v>
      </c>
      <c r="C90" s="3">
        <v>4.73245</v>
      </c>
      <c r="D90" s="3">
        <v>85090</v>
      </c>
      <c r="E90" s="3" t="s">
        <v>19</v>
      </c>
      <c r="F90" s="3">
        <f>+_xlfn.XLOOKUP(E90,[1]Hoja2!$G$7:$G$37,[1]Hoja2!$H$7:$H$37,,0)</f>
        <v>0.13400000000000001</v>
      </c>
      <c r="G90" s="3">
        <f t="shared" si="1"/>
        <v>11402.060000000001</v>
      </c>
      <c r="H90" s="3">
        <f>ROUND(G90*(1+'[2]OSB_Demografia-PiramideBogotaLo'!$AD$17),0)</f>
        <v>21135</v>
      </c>
    </row>
    <row r="91" spans="1:8" x14ac:dyDescent="0.25">
      <c r="A91" s="1" t="s">
        <v>120</v>
      </c>
      <c r="B91" s="3">
        <v>-75.635689999999997</v>
      </c>
      <c r="C91" s="3">
        <v>6.0910599999999997</v>
      </c>
      <c r="D91" s="3">
        <v>82234</v>
      </c>
      <c r="E91" s="3" t="s">
        <v>10</v>
      </c>
      <c r="F91" s="3">
        <f>+_xlfn.XLOOKUP(E91,[1]Hoja2!$G$7:$G$37,[1]Hoja2!$H$7:$H$37,,0)</f>
        <v>0.14499999999999999</v>
      </c>
      <c r="G91" s="3">
        <f t="shared" si="1"/>
        <v>11923.929999999998</v>
      </c>
      <c r="H91" s="3">
        <f>ROUND(G91*(1+'[2]OSB_Demografia-PiramideBogotaLo'!$AD$17),0)</f>
        <v>22102</v>
      </c>
    </row>
    <row r="92" spans="1:8" x14ac:dyDescent="0.25">
      <c r="A92" s="1" t="s">
        <v>121</v>
      </c>
      <c r="B92" s="3">
        <v>-72.503699999999995</v>
      </c>
      <c r="C92" s="3">
        <v>7.8379300000000001</v>
      </c>
      <c r="D92" s="3">
        <v>81122</v>
      </c>
      <c r="E92" s="3" t="s">
        <v>39</v>
      </c>
      <c r="F92" s="3">
        <f>+_xlfn.XLOOKUP(E92,[1]Hoja2!$G$7:$G$37,[1]Hoja2!$H$7:$H$37,,0)</f>
        <v>0.11899999999999999</v>
      </c>
      <c r="G92" s="3">
        <f t="shared" si="1"/>
        <v>9653.518</v>
      </c>
      <c r="H92" s="3">
        <f>ROUND(G92*(1+'[2]OSB_Demografia-PiramideBogotaLo'!$AD$17),0)</f>
        <v>17894</v>
      </c>
    </row>
    <row r="93" spans="1:8" x14ac:dyDescent="0.25">
      <c r="A93" s="1" t="s">
        <v>122</v>
      </c>
      <c r="B93" s="3">
        <v>-75.120230000000006</v>
      </c>
      <c r="C93" s="3">
        <v>9.7173999999999996</v>
      </c>
      <c r="D93" s="3">
        <v>79606</v>
      </c>
      <c r="E93" s="3" t="s">
        <v>99</v>
      </c>
      <c r="F93" s="3">
        <f>+_xlfn.XLOOKUP(E93,[1]Hoja2!$G$7:$G$37,[1]Hoja2!$H$7:$H$37,,0)</f>
        <v>0.11899999999999999</v>
      </c>
      <c r="G93" s="3">
        <f t="shared" si="1"/>
        <v>9473.1139999999996</v>
      </c>
      <c r="H93" s="3">
        <f>ROUND(G93*(1+'[2]OSB_Demografia-PiramideBogotaLo'!$AD$17),0)</f>
        <v>17560</v>
      </c>
    </row>
    <row r="94" spans="1:8" x14ac:dyDescent="0.25">
      <c r="A94" s="1" t="s">
        <v>123</v>
      </c>
      <c r="B94" s="3">
        <v>-75.640910000000005</v>
      </c>
      <c r="C94" s="3">
        <v>4.52949</v>
      </c>
      <c r="D94" s="3">
        <v>79569</v>
      </c>
      <c r="E94" s="3" t="s">
        <v>124</v>
      </c>
      <c r="F94" s="3">
        <f>+_xlfn.XLOOKUP(E94,[1]Hoja2!$G$7:$G$37,[1]Hoja2!$H$7:$H$37,,0)</f>
        <v>0.192</v>
      </c>
      <c r="G94" s="3">
        <f t="shared" si="1"/>
        <v>15277.248</v>
      </c>
      <c r="H94" s="3">
        <f>ROUND(G94*(1+'[2]OSB_Demografia-PiramideBogotaLo'!$AD$17),0)</f>
        <v>28318</v>
      </c>
    </row>
    <row r="95" spans="1:8" x14ac:dyDescent="0.25">
      <c r="A95" s="1" t="s">
        <v>125</v>
      </c>
      <c r="B95" s="3">
        <v>-75.343890000000002</v>
      </c>
      <c r="C95" s="3">
        <v>10.254440000000001</v>
      </c>
      <c r="D95" s="3">
        <v>79472</v>
      </c>
      <c r="E95" s="3" t="s">
        <v>99</v>
      </c>
      <c r="F95" s="3">
        <f>+_xlfn.XLOOKUP(E95,[1]Hoja2!$G$7:$G$37,[1]Hoja2!$H$7:$H$37,,0)</f>
        <v>0.11899999999999999</v>
      </c>
      <c r="G95" s="3">
        <f t="shared" si="1"/>
        <v>9457.1679999999997</v>
      </c>
      <c r="H95" s="3">
        <f>ROUND(G95*(1+'[2]OSB_Demografia-PiramideBogotaLo'!$AD$17),0)</f>
        <v>17530</v>
      </c>
    </row>
    <row r="96" spans="1:8" x14ac:dyDescent="0.25">
      <c r="A96" s="1" t="s">
        <v>126</v>
      </c>
      <c r="B96" s="3">
        <v>-74.663110000000003</v>
      </c>
      <c r="C96" s="3">
        <v>5.4478299999999997</v>
      </c>
      <c r="D96" s="3">
        <v>78949</v>
      </c>
      <c r="E96" s="3" t="s">
        <v>24</v>
      </c>
      <c r="F96" s="3">
        <f>+_xlfn.XLOOKUP(E96,[1]Hoja2!$G$7:$G$37,[1]Hoja2!$H$7:$H$37,,0)</f>
        <v>0.187</v>
      </c>
      <c r="G96" s="3">
        <f t="shared" si="1"/>
        <v>14763.463</v>
      </c>
      <c r="H96" s="3">
        <f>ROUND(G96*(1+'[2]OSB_Demografia-PiramideBogotaLo'!$AD$17),0)</f>
        <v>27366</v>
      </c>
    </row>
    <row r="97" spans="1:8" x14ac:dyDescent="0.25">
      <c r="A97" s="1" t="s">
        <v>127</v>
      </c>
      <c r="B97" s="3">
        <v>-75.411370000000005</v>
      </c>
      <c r="C97" s="3">
        <v>10.32944</v>
      </c>
      <c r="D97" s="3">
        <v>77181</v>
      </c>
      <c r="E97" s="3" t="s">
        <v>99</v>
      </c>
      <c r="F97" s="3">
        <f>+_xlfn.XLOOKUP(E97,[1]Hoja2!$G$7:$G$37,[1]Hoja2!$H$7:$H$37,,0)</f>
        <v>0.11899999999999999</v>
      </c>
      <c r="G97" s="3">
        <f t="shared" si="1"/>
        <v>9184.5389999999989</v>
      </c>
      <c r="H97" s="3">
        <f>ROUND(G97*(1+'[2]OSB_Demografia-PiramideBogotaLo'!$AD$17),0)</f>
        <v>17025</v>
      </c>
    </row>
    <row r="98" spans="1:8" x14ac:dyDescent="0.25">
      <c r="A98" s="1" t="s">
        <v>128</v>
      </c>
      <c r="B98" s="3">
        <v>-73.75797</v>
      </c>
      <c r="C98" s="3">
        <v>3.9869500000000002</v>
      </c>
      <c r="D98" s="3">
        <v>76873</v>
      </c>
      <c r="E98" s="3" t="s">
        <v>45</v>
      </c>
      <c r="F98" s="3">
        <f>+_xlfn.XLOOKUP(E98,[1]Hoja2!$G$7:$G$37,[1]Hoja2!$H$7:$H$37,,0)</f>
        <v>0.115</v>
      </c>
      <c r="G98" s="3">
        <f t="shared" si="1"/>
        <v>8840.3950000000004</v>
      </c>
      <c r="H98" s="3">
        <f>ROUND(G98*(1+'[2]OSB_Demografia-PiramideBogotaLo'!$AD$17),0)</f>
        <v>16387</v>
      </c>
    </row>
    <row r="99" spans="1:8" x14ac:dyDescent="0.25">
      <c r="A99" s="1" t="s">
        <v>129</v>
      </c>
      <c r="B99" s="3">
        <v>-74.884289999999993</v>
      </c>
      <c r="C99" s="3">
        <v>4.1492399999999998</v>
      </c>
      <c r="D99" s="3">
        <v>75692</v>
      </c>
      <c r="E99" s="3" t="s">
        <v>130</v>
      </c>
      <c r="F99" s="3">
        <f>+_xlfn.XLOOKUP(E99,[1]Hoja2!$G$7:$G$37,[1]Hoja2!$H$7:$H$37,,0)</f>
        <v>0.17199999999999999</v>
      </c>
      <c r="G99" s="3">
        <f t="shared" si="1"/>
        <v>13019.023999999999</v>
      </c>
      <c r="H99" s="3">
        <f>ROUND(G99*(1+'[2]OSB_Demografia-PiramideBogotaLo'!$AD$17),0)</f>
        <v>24132</v>
      </c>
    </row>
    <row r="100" spans="1:8" x14ac:dyDescent="0.25">
      <c r="A100" s="1" t="s">
        <v>131</v>
      </c>
      <c r="B100" s="3">
        <v>-75.508880000000005</v>
      </c>
      <c r="C100" s="3">
        <v>6.34633</v>
      </c>
      <c r="D100" s="3">
        <v>74408</v>
      </c>
      <c r="E100" s="3" t="s">
        <v>10</v>
      </c>
      <c r="F100" s="3">
        <f>+_xlfn.XLOOKUP(E100,[1]Hoja2!$G$7:$G$37,[1]Hoja2!$H$7:$H$37,,0)</f>
        <v>0.14499999999999999</v>
      </c>
      <c r="G100" s="3">
        <f t="shared" si="1"/>
        <v>10789.16</v>
      </c>
      <c r="H100" s="3">
        <f>ROUND(G100*(1+'[2]OSB_Demografia-PiramideBogotaLo'!$AD$17),0)</f>
        <v>19999</v>
      </c>
    </row>
    <row r="101" spans="1:8" x14ac:dyDescent="0.25">
      <c r="A101" s="1" t="s">
        <v>132</v>
      </c>
      <c r="B101" s="3">
        <v>-74.768600000000006</v>
      </c>
      <c r="C101" s="3">
        <v>2.1102799999999999</v>
      </c>
      <c r="D101" s="3">
        <v>74191</v>
      </c>
      <c r="E101" s="3" t="s">
        <v>65</v>
      </c>
      <c r="F101" s="3">
        <f>+_xlfn.XLOOKUP(E101,[1]Hoja2!$G$7:$G$37,[1]Hoja2!$H$7:$H$37,,0)</f>
        <v>9.7000000000000003E-2</v>
      </c>
      <c r="G101" s="3">
        <f t="shared" si="1"/>
        <v>7196.527</v>
      </c>
      <c r="H101" s="3">
        <f>ROUND(G101*(1+'[2]OSB_Demografia-PiramideBogotaLo'!$AD$17),0)</f>
        <v>13340</v>
      </c>
    </row>
    <row r="102" spans="1:8" x14ac:dyDescent="0.25">
      <c r="A102" s="1" t="s">
        <v>133</v>
      </c>
      <c r="B102" s="3">
        <v>-75.566999999999993</v>
      </c>
      <c r="C102" s="3">
        <v>6.2169999999999996</v>
      </c>
      <c r="D102" s="3">
        <v>2533424</v>
      </c>
      <c r="E102" s="3" t="s">
        <v>10</v>
      </c>
      <c r="F102" s="3">
        <f>+_xlfn.XLOOKUP(E102,[1]Hoja2!$G$7:$G$37,[1]Hoja2!$H$7:$H$37,,0)</f>
        <v>0.14499999999999999</v>
      </c>
      <c r="G102" s="3">
        <f t="shared" si="1"/>
        <v>367346.48</v>
      </c>
      <c r="H102" s="3">
        <f>ROUND(G102*(1+'[2]OSB_Demografia-PiramideBogotaLo'!$AD$17),0)</f>
        <v>680920</v>
      </c>
    </row>
    <row r="103" spans="1:8" x14ac:dyDescent="0.25">
      <c r="A103" s="1" t="s">
        <v>134</v>
      </c>
      <c r="B103" s="3">
        <v>-76.520499999999998</v>
      </c>
      <c r="C103" s="3">
        <v>3.4215800000000001</v>
      </c>
      <c r="D103" s="3">
        <v>2445281</v>
      </c>
      <c r="E103" s="3" t="s">
        <v>59</v>
      </c>
      <c r="F103" s="3">
        <f>+_xlfn.XLOOKUP(E103,[1]Hoja2!$G$7:$G$37,[1]Hoja2!$H$7:$H$37,,0)</f>
        <v>0.158</v>
      </c>
      <c r="G103" s="3">
        <f t="shared" si="1"/>
        <v>386354.39799999999</v>
      </c>
      <c r="H103" s="3">
        <f>ROUND(G103*(1+'[2]OSB_Demografia-PiramideBogotaLo'!$AD$17),0)</f>
        <v>716153</v>
      </c>
    </row>
    <row r="104" spans="1:8" x14ac:dyDescent="0.25">
      <c r="A104" s="1" t="s">
        <v>135</v>
      </c>
      <c r="B104" s="3">
        <v>-74.788899999999998</v>
      </c>
      <c r="C104" s="3">
        <v>10.9878</v>
      </c>
      <c r="D104" s="3">
        <v>1274250</v>
      </c>
      <c r="E104" s="3" t="s">
        <v>36</v>
      </c>
      <c r="F104" s="3">
        <f>+_xlfn.XLOOKUP(E104,[1]Hoja2!$G$7:$G$37,[1]Hoja2!$H$7:$H$37,,0)</f>
        <v>0.122</v>
      </c>
      <c r="G104" s="3">
        <f t="shared" si="1"/>
        <v>155458.5</v>
      </c>
      <c r="H104" s="3">
        <f>ROUND(G104*(1+'[2]OSB_Demografia-PiramideBogotaLo'!$AD$17),0)</f>
        <v>288161</v>
      </c>
    </row>
    <row r="105" spans="1:8" x14ac:dyDescent="0.25">
      <c r="A105" s="1" t="s">
        <v>136</v>
      </c>
      <c r="B105" s="3">
        <v>-74.05</v>
      </c>
      <c r="C105" s="3">
        <v>4.8499999999999996</v>
      </c>
      <c r="D105" s="3">
        <v>145752</v>
      </c>
      <c r="E105" s="3" t="s">
        <v>19</v>
      </c>
      <c r="F105" s="3">
        <f>+_xlfn.XLOOKUP(E105,[1]Hoja2!$G$7:$G$37,[1]Hoja2!$H$7:$H$37,,0)</f>
        <v>0.13400000000000001</v>
      </c>
      <c r="G105" s="3">
        <f t="shared" si="1"/>
        <v>19530.768</v>
      </c>
      <c r="H105" s="3">
        <f>ROUND(G105*(1+'[2]OSB_Demografia-PiramideBogotaLo'!$AD$17),0)</f>
        <v>36203</v>
      </c>
    </row>
    <row r="106" spans="1:8" x14ac:dyDescent="0.25">
      <c r="A106" s="1" t="s">
        <v>137</v>
      </c>
      <c r="B106" s="3">
        <v>-73.367779999999996</v>
      </c>
      <c r="C106" s="3">
        <v>5.5352800000000002</v>
      </c>
      <c r="D106" s="3">
        <v>180568</v>
      </c>
      <c r="E106" s="3" t="s">
        <v>14</v>
      </c>
      <c r="F106" s="3">
        <f>+_xlfn.XLOOKUP(E106,[1]Hoja2!$G$7:$G$37,[1]Hoja2!$H$7:$H$37,,0)</f>
        <v>0.16500000000000001</v>
      </c>
      <c r="G106" s="3">
        <f t="shared" si="1"/>
        <v>29793.72</v>
      </c>
      <c r="H106" s="3">
        <f>ROUND(G106*(1+'[2]OSB_Demografia-PiramideBogotaLo'!$AD$17),0)</f>
        <v>55226</v>
      </c>
    </row>
    <row r="107" spans="1:8" x14ac:dyDescent="0.25">
      <c r="A107" s="1" t="s">
        <v>138</v>
      </c>
      <c r="B107" s="3">
        <v>-73.85472</v>
      </c>
      <c r="C107" s="3">
        <v>7.0652799999999996</v>
      </c>
      <c r="D107" s="3">
        <v>210729</v>
      </c>
      <c r="E107" s="3" t="s">
        <v>68</v>
      </c>
      <c r="F107" s="3">
        <f>+_xlfn.XLOOKUP(E107,[1]Hoja2!$G$7:$G$37,[1]Hoja2!$H$7:$H$37,,0)</f>
        <v>0.14499999999999999</v>
      </c>
      <c r="G107" s="3">
        <f t="shared" si="1"/>
        <v>30555.704999999998</v>
      </c>
      <c r="H107" s="3">
        <f>ROUND(G107*(1+'[2]OSB_Demografia-PiramideBogotaLo'!$AD$17),0)</f>
        <v>56639</v>
      </c>
    </row>
    <row r="108" spans="1:8" x14ac:dyDescent="0.25">
      <c r="A108" s="1" t="s">
        <v>139</v>
      </c>
      <c r="B108" s="3">
        <v>-73.999200000000002</v>
      </c>
      <c r="C108" s="3">
        <v>5.0283600000000002</v>
      </c>
      <c r="D108" s="3">
        <v>130432</v>
      </c>
      <c r="E108" s="3" t="s">
        <v>19</v>
      </c>
      <c r="F108" s="3">
        <f>+_xlfn.XLOOKUP(E108,[1]Hoja2!$G$7:$G$37,[1]Hoja2!$H$7:$H$37,,0)</f>
        <v>0.13400000000000001</v>
      </c>
      <c r="G108" s="3">
        <f t="shared" si="1"/>
        <v>17477.888000000003</v>
      </c>
      <c r="H108" s="3">
        <f>ROUND(G108*(1+'[2]OSB_Demografia-PiramideBogotaLo'!$AD$17),0)</f>
        <v>32397</v>
      </c>
    </row>
    <row r="109" spans="1:8" x14ac:dyDescent="0.25">
      <c r="A109" s="1" t="s">
        <v>140</v>
      </c>
      <c r="B109" s="3">
        <v>-74.199039999999997</v>
      </c>
      <c r="C109" s="3">
        <v>11.240790000000001</v>
      </c>
      <c r="D109" s="3">
        <v>499192</v>
      </c>
      <c r="E109" s="3" t="s">
        <v>31</v>
      </c>
      <c r="F109" s="3">
        <f>+_xlfn.XLOOKUP(E109,[1]Hoja2!$G$7:$G$37,[1]Hoja2!$H$7:$H$37,,0)</f>
        <v>0.11</v>
      </c>
      <c r="G109" s="3">
        <f t="shared" si="1"/>
        <v>54911.12</v>
      </c>
      <c r="H109" s="3">
        <f>ROUND(G109*(1+'[2]OSB_Demografia-PiramideBogotaLo'!$AD$17),0)</f>
        <v>101784</v>
      </c>
    </row>
    <row r="110" spans="1:8" x14ac:dyDescent="0.25">
      <c r="A110" s="1" t="s">
        <v>141</v>
      </c>
      <c r="B110" s="3">
        <v>-75.514439999999993</v>
      </c>
      <c r="C110" s="3">
        <v>10.39972</v>
      </c>
      <c r="D110" s="3">
        <v>914552</v>
      </c>
      <c r="E110" s="3" t="s">
        <v>99</v>
      </c>
      <c r="F110" s="3">
        <f>+_xlfn.XLOOKUP(E110,[1]Hoja2!$G$7:$G$37,[1]Hoja2!$H$7:$H$37,,0)</f>
        <v>0.11899999999999999</v>
      </c>
      <c r="G110" s="3">
        <f t="shared" si="1"/>
        <v>108831.68799999999</v>
      </c>
      <c r="H110" s="3">
        <f>ROUND(G110*(1+'[2]OSB_Demografia-PiramideBogotaLo'!$AD$17),0)</f>
        <v>201732</v>
      </c>
    </row>
    <row r="111" spans="1:8" x14ac:dyDescent="0.25">
      <c r="A111" s="1" t="s">
        <v>142</v>
      </c>
      <c r="B111" s="3">
        <v>-75.397779999999997</v>
      </c>
      <c r="C111" s="3">
        <v>9.3047199999999997</v>
      </c>
      <c r="D111" s="3">
        <v>286716</v>
      </c>
      <c r="E111" s="3" t="s">
        <v>26</v>
      </c>
      <c r="F111" s="3">
        <f>+_xlfn.XLOOKUP(E111,[1]Hoja2!$G$7:$G$37,[1]Hoja2!$H$7:$H$37,,0)</f>
        <v>0.126</v>
      </c>
      <c r="G111" s="3">
        <f t="shared" si="1"/>
        <v>36126.216</v>
      </c>
      <c r="H111" s="3">
        <f>ROUND(G111*(1+'[2]OSB_Demografia-PiramideBogotaLo'!$AD$17),0)</f>
        <v>66964</v>
      </c>
    </row>
    <row r="112" spans="1:8" x14ac:dyDescent="0.25">
      <c r="A112" s="1" t="s">
        <v>143</v>
      </c>
      <c r="B112" s="3">
        <v>-75.881429999999995</v>
      </c>
      <c r="C112" s="3">
        <v>8.7479800000000001</v>
      </c>
      <c r="D112" s="3">
        <v>505334</v>
      </c>
      <c r="E112" s="3" t="s">
        <v>12</v>
      </c>
      <c r="F112" s="3">
        <f>+_xlfn.XLOOKUP(E112,[1]Hoja2!$G$7:$G$37,[1]Hoja2!$H$7:$H$37,,0)</f>
        <v>0.128</v>
      </c>
      <c r="G112" s="3">
        <f t="shared" si="1"/>
        <v>64682.752</v>
      </c>
      <c r="H112" s="3">
        <f>ROUND(G112*(1+'[2]OSB_Demografia-PiramideBogotaLo'!$AD$17),0)</f>
        <v>119897</v>
      </c>
    </row>
    <row r="113" spans="1:8" x14ac:dyDescent="0.25">
      <c r="A113" s="1" t="s">
        <v>144</v>
      </c>
      <c r="B113" s="3">
        <v>-75.696110000000004</v>
      </c>
      <c r="C113" s="3">
        <v>4.8133299999999997</v>
      </c>
      <c r="D113" s="3">
        <v>477027</v>
      </c>
      <c r="E113" s="3" t="s">
        <v>8</v>
      </c>
      <c r="F113" s="3">
        <f>+_xlfn.XLOOKUP(E113,[1]Hoja2!$G$7:$G$37,[1]Hoja2!$H$7:$H$37,,0)</f>
        <v>0.17799999999999999</v>
      </c>
      <c r="G113" s="3">
        <f t="shared" si="1"/>
        <v>84910.805999999997</v>
      </c>
      <c r="H113" s="3">
        <f>ROUND(G113*(1+'[2]OSB_Demografia-PiramideBogotaLo'!$AD$17),0)</f>
        <v>157392</v>
      </c>
    </row>
    <row r="114" spans="1:8" x14ac:dyDescent="0.25">
      <c r="A114" s="1" t="s">
        <v>145</v>
      </c>
      <c r="B114" s="3">
        <v>-75.681110000000004</v>
      </c>
      <c r="C114" s="3">
        <v>4.5338900000000004</v>
      </c>
      <c r="D114" s="3">
        <v>304314</v>
      </c>
      <c r="E114" s="3" t="s">
        <v>10</v>
      </c>
      <c r="F114" s="3">
        <f>+_xlfn.XLOOKUP(E114,[1]Hoja2!$G$7:$G$37,[1]Hoja2!$H$7:$H$37,,0)</f>
        <v>0.14499999999999999</v>
      </c>
      <c r="G114" s="3">
        <f t="shared" si="1"/>
        <v>44125.53</v>
      </c>
      <c r="H114" s="3">
        <f>ROUND(G114*(1+'[2]OSB_Demografia-PiramideBogotaLo'!$AD$17),0)</f>
        <v>81792</v>
      </c>
    </row>
    <row r="115" spans="1:8" x14ac:dyDescent="0.25">
      <c r="A115" s="1" t="s">
        <v>146</v>
      </c>
      <c r="B115" s="3">
        <v>-75.428740000000005</v>
      </c>
      <c r="C115" s="3">
        <v>4.4423399999999997</v>
      </c>
      <c r="D115" s="3">
        <v>19656</v>
      </c>
      <c r="E115" s="3" t="s">
        <v>130</v>
      </c>
      <c r="F115" s="3">
        <f>+_xlfn.XLOOKUP(E115,[1]Hoja2!$G$7:$G$37,[1]Hoja2!$H$7:$H$37,,0)</f>
        <v>0.17199999999999999</v>
      </c>
      <c r="G115" s="3">
        <f t="shared" si="1"/>
        <v>3380.8319999999999</v>
      </c>
      <c r="H115" s="3">
        <f>ROUND(G115*(1+'[2]OSB_Demografia-PiramideBogotaLo'!$AD$17),0)</f>
        <v>6267</v>
      </c>
    </row>
    <row r="116" spans="1:8" x14ac:dyDescent="0.25">
      <c r="A116" s="1" t="s">
        <v>147</v>
      </c>
      <c r="B116" s="3">
        <v>-75.232219999999998</v>
      </c>
      <c r="C116" s="3">
        <v>4.4388899999999998</v>
      </c>
      <c r="D116" s="3">
        <v>541101</v>
      </c>
      <c r="E116" s="3" t="s">
        <v>130</v>
      </c>
      <c r="F116" s="3">
        <f>+_xlfn.XLOOKUP(E116,[1]Hoja2!$G$7:$G$37,[1]Hoja2!$H$7:$H$37,,0)</f>
        <v>0.17199999999999999</v>
      </c>
      <c r="G116" s="3">
        <f t="shared" si="1"/>
        <v>93069.371999999988</v>
      </c>
      <c r="H116" s="3">
        <f>ROUND(G116*(1+'[2]OSB_Demografia-PiramideBogotaLo'!$AD$17),0)</f>
        <v>172515</v>
      </c>
    </row>
    <row r="117" spans="1:8" x14ac:dyDescent="0.25">
      <c r="A117" s="1" t="s">
        <v>148</v>
      </c>
      <c r="B117" s="3">
        <v>-74.211950000000002</v>
      </c>
      <c r="C117" s="3">
        <v>4.71638</v>
      </c>
      <c r="D117" s="3">
        <v>103509</v>
      </c>
      <c r="E117" s="3" t="s">
        <v>19</v>
      </c>
      <c r="F117" s="3">
        <f>+_xlfn.XLOOKUP(E117,[1]Hoja2!$G$7:$G$37,[1]Hoja2!$H$7:$H$37,,0)</f>
        <v>0.13400000000000001</v>
      </c>
      <c r="G117" s="3">
        <f t="shared" si="1"/>
        <v>13870.206</v>
      </c>
      <c r="H117" s="3">
        <f>ROUND(G117*(1+'[2]OSB_Demografia-PiramideBogotaLo'!$AD$17),0)</f>
        <v>25710</v>
      </c>
    </row>
    <row r="118" spans="1:8" x14ac:dyDescent="0.25">
      <c r="A118" s="1" t="s">
        <v>149</v>
      </c>
      <c r="B118" s="3">
        <v>-74.807540000000003</v>
      </c>
      <c r="C118" s="3">
        <v>4.3007900000000001</v>
      </c>
      <c r="D118" s="3">
        <v>101018</v>
      </c>
      <c r="E118" s="3" t="s">
        <v>19</v>
      </c>
      <c r="F118" s="3">
        <f>+_xlfn.XLOOKUP(E118,[1]Hoja2!$G$7:$G$37,[1]Hoja2!$H$7:$H$37,,0)</f>
        <v>0.13400000000000001</v>
      </c>
      <c r="G118" s="3">
        <f t="shared" si="1"/>
        <v>13536.412</v>
      </c>
      <c r="H118" s="3">
        <f>ROUND(G118*(1+'[2]OSB_Demografia-PiramideBogotaLo'!$AD$17),0)</f>
        <v>25091</v>
      </c>
    </row>
    <row r="119" spans="1:8" x14ac:dyDescent="0.25">
      <c r="A119" s="1" t="s">
        <v>150</v>
      </c>
      <c r="B119" s="3">
        <v>-74.535169999999994</v>
      </c>
      <c r="C119" s="3">
        <v>4.5509899999999996</v>
      </c>
      <c r="D119" s="3">
        <v>14519</v>
      </c>
      <c r="E119" s="3" t="s">
        <v>19</v>
      </c>
      <c r="F119" s="3">
        <f>+_xlfn.XLOOKUP(E119,[1]Hoja2!$G$7:$G$37,[1]Hoja2!$H$7:$H$37,,0)</f>
        <v>0.13400000000000001</v>
      </c>
      <c r="G119" s="3">
        <f t="shared" si="1"/>
        <v>1945.546</v>
      </c>
      <c r="H119" s="3">
        <f>ROUND(G119*(1+'[2]OSB_Demografia-PiramideBogotaLo'!$AD$17),0)</f>
        <v>3606</v>
      </c>
    </row>
    <row r="120" spans="1:8" x14ac:dyDescent="0.25">
      <c r="A120" s="1" t="s">
        <v>151</v>
      </c>
      <c r="B120" s="3">
        <v>-74.634339999999995</v>
      </c>
      <c r="C120" s="3">
        <v>4.4581999999999997</v>
      </c>
      <c r="D120" s="3">
        <v>18387</v>
      </c>
      <c r="E120" s="3" t="s">
        <v>19</v>
      </c>
      <c r="F120" s="3">
        <f>+_xlfn.XLOOKUP(E120,[1]Hoja2!$G$7:$G$37,[1]Hoja2!$H$7:$H$37,,0)</f>
        <v>0.13400000000000001</v>
      </c>
      <c r="G120" s="3">
        <f t="shared" si="1"/>
        <v>2463.8580000000002</v>
      </c>
      <c r="H120" s="3">
        <f>ROUND(G120*(1+'[2]OSB_Demografia-PiramideBogotaLo'!$AD$17),0)</f>
        <v>4567</v>
      </c>
    </row>
    <row r="121" spans="1:8" x14ac:dyDescent="0.25">
      <c r="A121" s="1" t="s">
        <v>152</v>
      </c>
      <c r="B121" s="3">
        <v>-74.093639999999994</v>
      </c>
      <c r="C121" s="3">
        <v>4.9172599999999997</v>
      </c>
      <c r="D121" s="3">
        <v>27033</v>
      </c>
      <c r="E121" s="3" t="s">
        <v>19</v>
      </c>
      <c r="F121" s="3">
        <f>+_xlfn.XLOOKUP(E121,[1]Hoja2!$G$7:$G$37,[1]Hoja2!$H$7:$H$37,,0)</f>
        <v>0.13400000000000001</v>
      </c>
      <c r="G121" s="3">
        <f t="shared" si="1"/>
        <v>3622.422</v>
      </c>
      <c r="H121" s="3">
        <f>ROUND(G121*(1+'[2]OSB_Demografia-PiramideBogotaLo'!$AD$17),0)</f>
        <v>6715</v>
      </c>
    </row>
    <row r="122" spans="1:8" x14ac:dyDescent="0.25">
      <c r="A122" s="1" t="s">
        <v>153</v>
      </c>
      <c r="B122" s="3">
        <v>-76.872969999999995</v>
      </c>
      <c r="C122" s="3">
        <v>0.66749000000000003</v>
      </c>
      <c r="D122" s="3">
        <v>59283</v>
      </c>
      <c r="E122" s="3" t="s">
        <v>28</v>
      </c>
      <c r="F122" s="3">
        <f>+_xlfn.XLOOKUP(E122,[1]Hoja2!$G$7:$G$37,[1]Hoja2!$H$7:$H$37,,0)</f>
        <v>9.6000000000000002E-2</v>
      </c>
      <c r="G122" s="3">
        <f t="shared" si="1"/>
        <v>5691.1679999999997</v>
      </c>
      <c r="H122" s="3">
        <f>ROUND(G122*(1+'[2]OSB_Demografia-PiramideBogotaLo'!$AD$17),0)</f>
        <v>10549</v>
      </c>
    </row>
    <row r="123" spans="1:8" x14ac:dyDescent="0.25">
      <c r="A123" s="1" t="s">
        <v>154</v>
      </c>
      <c r="B123" s="3">
        <v>-76.234800000000007</v>
      </c>
      <c r="C123" s="3">
        <v>3.3222999999999998</v>
      </c>
      <c r="D123" s="3">
        <v>59207</v>
      </c>
      <c r="E123" s="3" t="s">
        <v>59</v>
      </c>
      <c r="F123" s="3">
        <f>+_xlfn.XLOOKUP(E123,[1]Hoja2!$G$7:$G$37,[1]Hoja2!$H$7:$H$37,,0)</f>
        <v>0.158</v>
      </c>
      <c r="G123" s="3">
        <f t="shared" si="1"/>
        <v>9354.7060000000001</v>
      </c>
      <c r="H123" s="3">
        <f>ROUND(G123*(1+'[2]OSB_Demografia-PiramideBogotaLo'!$AD$17),0)</f>
        <v>17340</v>
      </c>
    </row>
    <row r="124" spans="1:8" x14ac:dyDescent="0.25">
      <c r="A124" s="1" t="s">
        <v>155</v>
      </c>
      <c r="B124" s="3">
        <v>-76.313720000000004</v>
      </c>
      <c r="C124" s="3">
        <v>3.6854900000000002</v>
      </c>
      <c r="D124" s="3">
        <v>58829</v>
      </c>
      <c r="E124" s="3" t="s">
        <v>59</v>
      </c>
      <c r="F124" s="3">
        <f>+_xlfn.XLOOKUP(E124,[1]Hoja2!$G$7:$G$37,[1]Hoja2!$H$7:$H$37,,0)</f>
        <v>0.158</v>
      </c>
      <c r="G124" s="3">
        <f t="shared" si="1"/>
        <v>9294.982</v>
      </c>
      <c r="H124" s="3">
        <f>ROUND(G124*(1+'[2]OSB_Demografia-PiramideBogotaLo'!$AD$17),0)</f>
        <v>17229</v>
      </c>
    </row>
    <row r="125" spans="1:8" x14ac:dyDescent="0.25">
      <c r="A125" s="1" t="s">
        <v>156</v>
      </c>
      <c r="B125" s="3">
        <v>-76.244720000000001</v>
      </c>
      <c r="C125" s="3">
        <v>3.4211100000000001</v>
      </c>
      <c r="D125" s="3">
        <v>58717</v>
      </c>
      <c r="E125" s="3" t="s">
        <v>59</v>
      </c>
      <c r="F125" s="3">
        <f>+_xlfn.XLOOKUP(E125,[1]Hoja2!$G$7:$G$37,[1]Hoja2!$H$7:$H$37,,0)</f>
        <v>0.158</v>
      </c>
      <c r="G125" s="3">
        <f t="shared" si="1"/>
        <v>9277.2860000000001</v>
      </c>
      <c r="H125" s="3">
        <f>ROUND(G125*(1+'[2]OSB_Demografia-PiramideBogotaLo'!$AD$17),0)</f>
        <v>17197</v>
      </c>
    </row>
    <row r="126" spans="1:8" x14ac:dyDescent="0.25">
      <c r="A126" s="1" t="s">
        <v>157</v>
      </c>
      <c r="B126" s="3">
        <v>-74.185040000000001</v>
      </c>
      <c r="C126" s="3">
        <v>10.520659999999999</v>
      </c>
      <c r="D126" s="3">
        <v>57677</v>
      </c>
      <c r="E126" s="3" t="s">
        <v>31</v>
      </c>
      <c r="F126" s="3">
        <f>+_xlfn.XLOOKUP(E126,[1]Hoja2!$G$7:$G$37,[1]Hoja2!$H$7:$H$37,,0)</f>
        <v>0.11</v>
      </c>
      <c r="G126" s="3">
        <f t="shared" si="1"/>
        <v>6344.47</v>
      </c>
      <c r="H126" s="3">
        <f>ROUND(G126*(1+'[2]OSB_Demografia-PiramideBogotaLo'!$AD$17),0)</f>
        <v>11760</v>
      </c>
    </row>
    <row r="127" spans="1:8" x14ac:dyDescent="0.25">
      <c r="A127" s="1" t="s">
        <v>158</v>
      </c>
      <c r="B127" s="3">
        <v>-75.336209999999994</v>
      </c>
      <c r="C127" s="3">
        <v>6.1735800000000003</v>
      </c>
      <c r="D127" s="3">
        <v>57403</v>
      </c>
      <c r="E127" s="3" t="s">
        <v>10</v>
      </c>
      <c r="F127" s="3">
        <f>+_xlfn.XLOOKUP(E127,[1]Hoja2!$G$7:$G$37,[1]Hoja2!$H$7:$H$37,,0)</f>
        <v>0.14499999999999999</v>
      </c>
      <c r="G127" s="3">
        <f t="shared" si="1"/>
        <v>8323.4349999999995</v>
      </c>
      <c r="H127" s="3">
        <f>ROUND(G127*(1+'[2]OSB_Demografia-PiramideBogotaLo'!$AD$17),0)</f>
        <v>15428</v>
      </c>
    </row>
    <row r="128" spans="1:8" x14ac:dyDescent="0.25">
      <c r="A128" s="1" t="s">
        <v>159</v>
      </c>
      <c r="B128" s="3">
        <v>-74.585160000000002</v>
      </c>
      <c r="C128" s="3">
        <v>5.976</v>
      </c>
      <c r="D128" s="3">
        <v>57348</v>
      </c>
      <c r="E128" s="3" t="s">
        <v>14</v>
      </c>
      <c r="F128" s="3">
        <f>+_xlfn.XLOOKUP(E128,[1]Hoja2!$G$7:$G$37,[1]Hoja2!$H$7:$H$37,,0)</f>
        <v>0.16500000000000001</v>
      </c>
      <c r="G128" s="3">
        <f t="shared" si="1"/>
        <v>9462.42</v>
      </c>
      <c r="H128" s="3">
        <f>ROUND(G128*(1+'[2]OSB_Demografia-PiramideBogotaLo'!$AD$17),0)</f>
        <v>17540</v>
      </c>
    </row>
    <row r="129" spans="1:8" x14ac:dyDescent="0.25">
      <c r="A129" s="1" t="s">
        <v>160</v>
      </c>
      <c r="B129" s="3">
        <v>-73.975809999999996</v>
      </c>
      <c r="C129" s="3">
        <v>9.0011399999999995</v>
      </c>
      <c r="D129" s="3">
        <v>56255</v>
      </c>
      <c r="E129" s="3" t="s">
        <v>31</v>
      </c>
      <c r="F129" s="3">
        <f>+_xlfn.XLOOKUP(E129,[1]Hoja2!$G$7:$G$37,[1]Hoja2!$H$7:$H$37,,0)</f>
        <v>0.11</v>
      </c>
      <c r="G129" s="3">
        <f t="shared" si="1"/>
        <v>6188.05</v>
      </c>
      <c r="H129" s="3">
        <f>ROUND(G129*(1+'[2]OSB_Demografia-PiramideBogotaLo'!$AD$17),0)</f>
        <v>11470</v>
      </c>
    </row>
    <row r="130" spans="1:8" x14ac:dyDescent="0.25">
      <c r="A130" s="1" t="s">
        <v>161</v>
      </c>
      <c r="B130" s="3">
        <v>-75.13982</v>
      </c>
      <c r="C130" s="3">
        <v>8.31372</v>
      </c>
      <c r="D130" s="3">
        <v>56082</v>
      </c>
      <c r="E130" s="3" t="s">
        <v>12</v>
      </c>
      <c r="F130" s="3">
        <f>+_xlfn.XLOOKUP(E130,[1]Hoja2!$G$7:$G$37,[1]Hoja2!$H$7:$H$37,,0)</f>
        <v>0.128</v>
      </c>
      <c r="G130" s="3">
        <f t="shared" si="1"/>
        <v>7178.4960000000001</v>
      </c>
      <c r="H130" s="3">
        <f>ROUND(G130*(1+'[2]OSB_Demografia-PiramideBogotaLo'!$AD$17),0)</f>
        <v>13306</v>
      </c>
    </row>
    <row r="131" spans="1:8" x14ac:dyDescent="0.25">
      <c r="A131" s="1" t="s">
        <v>162</v>
      </c>
      <c r="B131" s="3">
        <v>-75.433329999999998</v>
      </c>
      <c r="C131" s="3">
        <v>6.0313100000000004</v>
      </c>
      <c r="D131" s="3">
        <v>55843</v>
      </c>
      <c r="E131" s="3" t="s">
        <v>10</v>
      </c>
      <c r="F131" s="3">
        <f>+_xlfn.XLOOKUP(E131,[1]Hoja2!$G$7:$G$37,[1]Hoja2!$H$7:$H$37,,0)</f>
        <v>0.14499999999999999</v>
      </c>
      <c r="G131" s="3">
        <f t="shared" ref="G131:G194" si="2">F131*D131</f>
        <v>8097.2349999999997</v>
      </c>
      <c r="H131" s="3">
        <f>ROUND(G131*(1+'[2]OSB_Demografia-PiramideBogotaLo'!$AD$17),0)</f>
        <v>15009</v>
      </c>
    </row>
    <row r="132" spans="1:8" x14ac:dyDescent="0.25">
      <c r="A132" s="1" t="s">
        <v>163</v>
      </c>
      <c r="B132" s="3">
        <v>-75.670150000000007</v>
      </c>
      <c r="C132" s="3">
        <v>7.8894000000000002</v>
      </c>
      <c r="D132" s="3">
        <v>55622</v>
      </c>
      <c r="E132" s="3" t="s">
        <v>12</v>
      </c>
      <c r="F132" s="3">
        <f>+_xlfn.XLOOKUP(E132,[1]Hoja2!$G$7:$G$37,[1]Hoja2!$H$7:$H$37,,0)</f>
        <v>0.128</v>
      </c>
      <c r="G132" s="3">
        <f t="shared" si="2"/>
        <v>7119.616</v>
      </c>
      <c r="H132" s="3">
        <f>ROUND(G132*(1+'[2]OSB_Demografia-PiramideBogotaLo'!$AD$17),0)</f>
        <v>13197</v>
      </c>
    </row>
    <row r="133" spans="1:8" x14ac:dyDescent="0.25">
      <c r="A133" s="1" t="s">
        <v>164</v>
      </c>
      <c r="B133" s="3">
        <v>-75.616569999999996</v>
      </c>
      <c r="C133" s="3">
        <v>6.1515300000000002</v>
      </c>
      <c r="D133" s="3">
        <v>55230</v>
      </c>
      <c r="E133" s="3" t="s">
        <v>10</v>
      </c>
      <c r="F133" s="3">
        <f>+_xlfn.XLOOKUP(E133,[1]Hoja2!$G$7:$G$37,[1]Hoja2!$H$7:$H$37,,0)</f>
        <v>0.14499999999999999</v>
      </c>
      <c r="G133" s="3">
        <f t="shared" si="2"/>
        <v>8008.3499999999995</v>
      </c>
      <c r="H133" s="3">
        <f>ROUND(G133*(1+'[2]OSB_Demografia-PiramideBogotaLo'!$AD$17),0)</f>
        <v>14844</v>
      </c>
    </row>
    <row r="134" spans="1:8" x14ac:dyDescent="0.25">
      <c r="A134" s="1" t="s">
        <v>165</v>
      </c>
      <c r="B134" s="3">
        <v>-71.736180000000004</v>
      </c>
      <c r="C134" s="3">
        <v>6.4606500000000002</v>
      </c>
      <c r="D134" s="3">
        <v>55028</v>
      </c>
      <c r="E134" s="3" t="s">
        <v>114</v>
      </c>
      <c r="F134" s="3">
        <f>+_xlfn.XLOOKUP(E134,[1]Hoja2!$G$7:$G$37,[1]Hoja2!$H$7:$H$37,,0)</f>
        <v>8.6999999999999994E-2</v>
      </c>
      <c r="G134" s="3">
        <f t="shared" si="2"/>
        <v>4787.4359999999997</v>
      </c>
      <c r="H134" s="3">
        <f>ROUND(G134*(1+'[2]OSB_Demografia-PiramideBogotaLo'!$AD$17),0)</f>
        <v>8874</v>
      </c>
    </row>
    <row r="135" spans="1:8" x14ac:dyDescent="0.25">
      <c r="A135" s="1" t="s">
        <v>166</v>
      </c>
      <c r="B135" s="3">
        <v>-76.919169999999994</v>
      </c>
      <c r="C135" s="3">
        <v>0.45250000000000001</v>
      </c>
      <c r="D135" s="3">
        <v>54819</v>
      </c>
      <c r="E135" s="3" t="s">
        <v>28</v>
      </c>
      <c r="F135" s="3">
        <f>+_xlfn.XLOOKUP(E135,[1]Hoja2!$G$7:$G$37,[1]Hoja2!$H$7:$H$37,,0)</f>
        <v>9.6000000000000002E-2</v>
      </c>
      <c r="G135" s="3">
        <f t="shared" si="2"/>
        <v>5262.6239999999998</v>
      </c>
      <c r="H135" s="3">
        <f>ROUND(G135*(1+'[2]OSB_Demografia-PiramideBogotaLo'!$AD$17),0)</f>
        <v>9755</v>
      </c>
    </row>
    <row r="136" spans="1:8" x14ac:dyDescent="0.25">
      <c r="A136" s="1" t="s">
        <v>167</v>
      </c>
      <c r="B136" s="3">
        <v>-73.615070000000003</v>
      </c>
      <c r="C136" s="3">
        <v>5.9316800000000001</v>
      </c>
      <c r="D136" s="3">
        <v>53943</v>
      </c>
      <c r="E136" s="3" t="s">
        <v>10</v>
      </c>
      <c r="F136" s="3">
        <f>+_xlfn.XLOOKUP(E136,[1]Hoja2!$G$7:$G$37,[1]Hoja2!$H$7:$H$37,,0)</f>
        <v>0.14499999999999999</v>
      </c>
      <c r="G136" s="3">
        <f t="shared" si="2"/>
        <v>7821.7349999999997</v>
      </c>
      <c r="H136" s="3">
        <f>ROUND(G136*(1+'[2]OSB_Demografia-PiramideBogotaLo'!$AD$17),0)</f>
        <v>14499</v>
      </c>
    </row>
    <row r="137" spans="1:8" x14ac:dyDescent="0.25">
      <c r="A137" s="1" t="s">
        <v>168</v>
      </c>
      <c r="B137" s="3">
        <v>-75.526259999999994</v>
      </c>
      <c r="C137" s="3">
        <v>9.7358600000000006</v>
      </c>
      <c r="D137" s="3">
        <v>52463</v>
      </c>
      <c r="E137" s="3" t="s">
        <v>26</v>
      </c>
      <c r="F137" s="3">
        <f>+_xlfn.XLOOKUP(E137,[1]Hoja2!$G$7:$G$37,[1]Hoja2!$H$7:$H$37,,0)</f>
        <v>0.126</v>
      </c>
      <c r="G137" s="3">
        <f t="shared" si="2"/>
        <v>6610.3379999999997</v>
      </c>
      <c r="H137" s="3">
        <f>ROUND(G137*(1+'[2]OSB_Demografia-PiramideBogotaLo'!$AD$17),0)</f>
        <v>12253</v>
      </c>
    </row>
    <row r="138" spans="1:8" x14ac:dyDescent="0.25">
      <c r="A138" s="1" t="s">
        <v>169</v>
      </c>
      <c r="B138" s="3">
        <v>-75.443539999999999</v>
      </c>
      <c r="C138" s="3">
        <v>6.2804599999999997</v>
      </c>
      <c r="D138" s="3">
        <v>52129</v>
      </c>
      <c r="E138" s="3" t="s">
        <v>10</v>
      </c>
      <c r="F138" s="3">
        <f>+_xlfn.XLOOKUP(E138,[1]Hoja2!$G$7:$G$37,[1]Hoja2!$H$7:$H$37,,0)</f>
        <v>0.14499999999999999</v>
      </c>
      <c r="G138" s="3">
        <f t="shared" si="2"/>
        <v>7558.7049999999999</v>
      </c>
      <c r="H138" s="3">
        <f>ROUND(G138*(1+'[2]OSB_Demografia-PiramideBogotaLo'!$AD$17),0)</f>
        <v>14011</v>
      </c>
    </row>
    <row r="139" spans="1:8" x14ac:dyDescent="0.25">
      <c r="A139" s="1" t="s">
        <v>170</v>
      </c>
      <c r="B139" s="3">
        <v>-74.809510000000003</v>
      </c>
      <c r="C139" s="3">
        <v>7.6034699999999997</v>
      </c>
      <c r="D139" s="3">
        <v>51150</v>
      </c>
      <c r="E139" s="3" t="s">
        <v>10</v>
      </c>
      <c r="F139" s="3">
        <f>+_xlfn.XLOOKUP(E139,[1]Hoja2!$G$7:$G$37,[1]Hoja2!$H$7:$H$37,,0)</f>
        <v>0.14499999999999999</v>
      </c>
      <c r="G139" s="3">
        <f t="shared" si="2"/>
        <v>7416.7499999999991</v>
      </c>
      <c r="H139" s="3">
        <f>ROUND(G139*(1+'[2]OSB_Demografia-PiramideBogotaLo'!$AD$17),0)</f>
        <v>13748</v>
      </c>
    </row>
    <row r="140" spans="1:8" x14ac:dyDescent="0.25">
      <c r="A140" s="1" t="s">
        <v>171</v>
      </c>
      <c r="B140" s="3">
        <v>-74.403260000000003</v>
      </c>
      <c r="C140" s="3">
        <v>6.4915599999999998</v>
      </c>
      <c r="D140" s="3">
        <v>51079</v>
      </c>
      <c r="E140" s="3" t="s">
        <v>10</v>
      </c>
      <c r="F140" s="3">
        <f>+_xlfn.XLOOKUP(E140,[1]Hoja2!$G$7:$G$37,[1]Hoja2!$H$7:$H$37,,0)</f>
        <v>0.14499999999999999</v>
      </c>
      <c r="G140" s="3">
        <f t="shared" si="2"/>
        <v>7406.4549999999999</v>
      </c>
      <c r="H140" s="3">
        <f>ROUND(G140*(1+'[2]OSB_Demografia-PiramideBogotaLo'!$AD$17),0)</f>
        <v>13729</v>
      </c>
    </row>
    <row r="141" spans="1:8" x14ac:dyDescent="0.25">
      <c r="A141" s="1" t="s">
        <v>172</v>
      </c>
      <c r="B141" s="3">
        <v>-73.949680000000001</v>
      </c>
      <c r="C141" s="3">
        <v>6.31419</v>
      </c>
      <c r="D141" s="3">
        <v>50892</v>
      </c>
      <c r="E141" s="3" t="s">
        <v>68</v>
      </c>
      <c r="F141" s="3">
        <f>+_xlfn.XLOOKUP(E141,[1]Hoja2!$G$7:$G$37,[1]Hoja2!$H$7:$H$37,,0)</f>
        <v>0.14499999999999999</v>
      </c>
      <c r="G141" s="3">
        <f t="shared" si="2"/>
        <v>7379.3399999999992</v>
      </c>
      <c r="H141" s="3">
        <f>ROUND(G141*(1+'[2]OSB_Demografia-PiramideBogotaLo'!$AD$17),0)</f>
        <v>13678</v>
      </c>
    </row>
    <row r="142" spans="1:8" x14ac:dyDescent="0.25">
      <c r="A142" s="1" t="s">
        <v>173</v>
      </c>
      <c r="B142" s="3">
        <v>-75.398120000000006</v>
      </c>
      <c r="C142" s="3">
        <v>9.1056899999999992</v>
      </c>
      <c r="D142" s="3">
        <v>50743</v>
      </c>
      <c r="E142" s="3" t="s">
        <v>12</v>
      </c>
      <c r="F142" s="3">
        <f>+_xlfn.XLOOKUP(E142,[1]Hoja2!$G$7:$G$37,[1]Hoja2!$H$7:$H$37,,0)</f>
        <v>0.128</v>
      </c>
      <c r="G142" s="3">
        <f t="shared" si="2"/>
        <v>6495.1040000000003</v>
      </c>
      <c r="H142" s="3">
        <f>ROUND(G142*(1+'[2]OSB_Demografia-PiramideBogotaLo'!$AD$17),0)</f>
        <v>12039</v>
      </c>
    </row>
    <row r="143" spans="1:8" x14ac:dyDescent="0.25">
      <c r="A143" s="1" t="s">
        <v>174</v>
      </c>
      <c r="B143" s="3">
        <v>-75.603610000000003</v>
      </c>
      <c r="C143" s="3">
        <v>4.9824999999999999</v>
      </c>
      <c r="D143" s="3">
        <v>50474</v>
      </c>
      <c r="E143" s="3" t="s">
        <v>24</v>
      </c>
      <c r="F143" s="3">
        <f>+_xlfn.XLOOKUP(E143,[1]Hoja2!$G$7:$G$37,[1]Hoja2!$H$7:$H$37,,0)</f>
        <v>0.187</v>
      </c>
      <c r="G143" s="3">
        <f t="shared" si="2"/>
        <v>9438.6380000000008</v>
      </c>
      <c r="H143" s="3">
        <f>ROUND(G143*(1+'[2]OSB_Demografia-PiramideBogotaLo'!$AD$17),0)</f>
        <v>17496</v>
      </c>
    </row>
    <row r="144" spans="1:8" x14ac:dyDescent="0.25">
      <c r="A144" s="1" t="s">
        <v>175</v>
      </c>
      <c r="B144" s="3">
        <v>-75.301550000000006</v>
      </c>
      <c r="C144" s="3">
        <v>9.9832000000000001</v>
      </c>
      <c r="D144" s="3">
        <v>49774</v>
      </c>
      <c r="E144" s="3" t="s">
        <v>99</v>
      </c>
      <c r="F144" s="3">
        <f>+_xlfn.XLOOKUP(E144,[1]Hoja2!$G$7:$G$37,[1]Hoja2!$H$7:$H$37,,0)</f>
        <v>0.11899999999999999</v>
      </c>
      <c r="G144" s="3">
        <f t="shared" si="2"/>
        <v>5923.1059999999998</v>
      </c>
      <c r="H144" s="3">
        <f>ROUND(G144*(1+'[2]OSB_Demografia-PiramideBogotaLo'!$AD$17),0)</f>
        <v>10979</v>
      </c>
    </row>
    <row r="145" spans="1:8" x14ac:dyDescent="0.25">
      <c r="A145" s="1" t="s">
        <v>176</v>
      </c>
      <c r="B145" s="3">
        <v>-75.417379999999994</v>
      </c>
      <c r="C145" s="3">
        <v>6.9632100000000001</v>
      </c>
      <c r="D145" s="3">
        <v>49654</v>
      </c>
      <c r="E145" s="3" t="s">
        <v>10</v>
      </c>
      <c r="F145" s="3">
        <f>+_xlfn.XLOOKUP(E145,[1]Hoja2!$G$7:$G$37,[1]Hoja2!$H$7:$H$37,,0)</f>
        <v>0.14499999999999999</v>
      </c>
      <c r="G145" s="3">
        <f t="shared" si="2"/>
        <v>7199.83</v>
      </c>
      <c r="H145" s="3">
        <f>ROUND(G145*(1+'[2]OSB_Demografia-PiramideBogotaLo'!$AD$17),0)</f>
        <v>13346</v>
      </c>
    </row>
    <row r="146" spans="1:8" x14ac:dyDescent="0.25">
      <c r="A146" s="1" t="s">
        <v>177</v>
      </c>
      <c r="B146" s="3">
        <v>-75.335089999999994</v>
      </c>
      <c r="C146" s="3">
        <v>6.0823600000000004</v>
      </c>
      <c r="D146" s="3">
        <v>49642</v>
      </c>
      <c r="E146" s="3" t="s">
        <v>10</v>
      </c>
      <c r="F146" s="3">
        <f>+_xlfn.XLOOKUP(E146,[1]Hoja2!$G$7:$G$37,[1]Hoja2!$H$7:$H$37,,0)</f>
        <v>0.14499999999999999</v>
      </c>
      <c r="G146" s="3">
        <f t="shared" si="2"/>
        <v>7198.0899999999992</v>
      </c>
      <c r="H146" s="3">
        <f>ROUND(G146*(1+'[2]OSB_Demografia-PiramideBogotaLo'!$AD$17),0)</f>
        <v>13343</v>
      </c>
    </row>
    <row r="147" spans="1:8" x14ac:dyDescent="0.25">
      <c r="A147" s="1" t="s">
        <v>178</v>
      </c>
      <c r="B147" s="3">
        <v>-77.595699999999994</v>
      </c>
      <c r="C147" s="3">
        <v>1.33849</v>
      </c>
      <c r="D147" s="3">
        <v>49085</v>
      </c>
      <c r="E147" s="3" t="s">
        <v>47</v>
      </c>
      <c r="F147" s="3">
        <f>+_xlfn.XLOOKUP(E147,[1]Hoja2!$G$7:$G$37,[1]Hoja2!$H$7:$H$37,,0)</f>
        <v>0.14099999999999999</v>
      </c>
      <c r="G147" s="3">
        <f t="shared" si="2"/>
        <v>6920.9849999999997</v>
      </c>
      <c r="H147" s="3">
        <f>ROUND(G147*(1+'[2]OSB_Demografia-PiramideBogotaLo'!$AD$17),0)</f>
        <v>12829</v>
      </c>
    </row>
    <row r="148" spans="1:8" x14ac:dyDescent="0.25">
      <c r="A148" s="1" t="s">
        <v>179</v>
      </c>
      <c r="B148" s="3">
        <v>-71.882300000000001</v>
      </c>
      <c r="C148" s="3">
        <v>6.96319</v>
      </c>
      <c r="D148" s="3">
        <v>48968</v>
      </c>
      <c r="E148" s="3" t="s">
        <v>114</v>
      </c>
      <c r="F148" s="3">
        <f>+_xlfn.XLOOKUP(E148,[1]Hoja2!$G$7:$G$37,[1]Hoja2!$H$7:$H$37,,0)</f>
        <v>8.6999999999999994E-2</v>
      </c>
      <c r="G148" s="3">
        <f t="shared" si="2"/>
        <v>4260.2159999999994</v>
      </c>
      <c r="H148" s="3">
        <f>ROUND(G148*(1+'[2]OSB_Demografia-PiramideBogotaLo'!$AD$17),0)</f>
        <v>7897</v>
      </c>
    </row>
    <row r="149" spans="1:8" x14ac:dyDescent="0.25">
      <c r="A149" s="1" t="s">
        <v>180</v>
      </c>
      <c r="B149" s="3">
        <v>-75.400679999999994</v>
      </c>
      <c r="C149" s="3">
        <v>7.5835800000000004</v>
      </c>
      <c r="D149" s="3">
        <v>48926</v>
      </c>
      <c r="E149" s="3" t="s">
        <v>10</v>
      </c>
      <c r="F149" s="3">
        <f>+_xlfn.XLOOKUP(E149,[1]Hoja2!$G$7:$G$37,[1]Hoja2!$H$7:$H$37,,0)</f>
        <v>0.14499999999999999</v>
      </c>
      <c r="G149" s="3">
        <f t="shared" si="2"/>
        <v>7094.2699999999995</v>
      </c>
      <c r="H149" s="3">
        <f>ROUND(G149*(1+'[2]OSB_Demografia-PiramideBogotaLo'!$AD$17),0)</f>
        <v>13150</v>
      </c>
    </row>
    <row r="150" spans="1:8" x14ac:dyDescent="0.25">
      <c r="A150" s="1" t="s">
        <v>181</v>
      </c>
      <c r="B150" s="3">
        <v>-73.235579999999999</v>
      </c>
      <c r="C150" s="3">
        <v>10.036720000000001</v>
      </c>
      <c r="D150" s="3">
        <v>48805</v>
      </c>
      <c r="E150" s="3" t="s">
        <v>41</v>
      </c>
      <c r="F150" s="3">
        <f>+_xlfn.XLOOKUP(E150,[1]Hoja2!$G$7:$G$37,[1]Hoja2!$H$7:$H$37,,0)</f>
        <v>9.5000000000000001E-2</v>
      </c>
      <c r="G150" s="3">
        <f t="shared" si="2"/>
        <v>4636.4750000000004</v>
      </c>
      <c r="H150" s="3">
        <f>ROUND(G150*(1+'[2]OSB_Demografia-PiramideBogotaLo'!$AD$17),0)</f>
        <v>8594</v>
      </c>
    </row>
    <row r="151" spans="1:8" x14ac:dyDescent="0.25">
      <c r="A151" s="1" t="s">
        <v>182</v>
      </c>
      <c r="B151" s="3">
        <v>-74.885999999999996</v>
      </c>
      <c r="C151" s="3">
        <v>10.89686</v>
      </c>
      <c r="D151" s="3">
        <v>48799</v>
      </c>
      <c r="E151" s="3" t="s">
        <v>36</v>
      </c>
      <c r="F151" s="3">
        <f>+_xlfn.XLOOKUP(E151,[1]Hoja2!$G$7:$G$37,[1]Hoja2!$H$7:$H$37,,0)</f>
        <v>0.122</v>
      </c>
      <c r="G151" s="3">
        <f t="shared" si="2"/>
        <v>5953.4780000000001</v>
      </c>
      <c r="H151" s="3">
        <f>ROUND(G151*(1+'[2]OSB_Demografia-PiramideBogotaLo'!$AD$17),0)</f>
        <v>11035</v>
      </c>
    </row>
    <row r="152" spans="1:8" x14ac:dyDescent="0.25">
      <c r="A152" s="1" t="s">
        <v>183</v>
      </c>
      <c r="B152" s="3">
        <v>-75.508769999999998</v>
      </c>
      <c r="C152" s="3">
        <v>9.1447500000000002</v>
      </c>
      <c r="D152" s="3">
        <v>48404</v>
      </c>
      <c r="E152" s="3" t="s">
        <v>12</v>
      </c>
      <c r="F152" s="3">
        <f>+_xlfn.XLOOKUP(E152,[1]Hoja2!$G$7:$G$37,[1]Hoja2!$H$7:$H$37,,0)</f>
        <v>0.128</v>
      </c>
      <c r="G152" s="3">
        <f t="shared" si="2"/>
        <v>6195.7120000000004</v>
      </c>
      <c r="H152" s="3">
        <f>ROUND(G152*(1+'[2]OSB_Demografia-PiramideBogotaLo'!$AD$17),0)</f>
        <v>11484</v>
      </c>
    </row>
    <row r="153" spans="1:8" x14ac:dyDescent="0.25">
      <c r="A153" s="1" t="s">
        <v>184</v>
      </c>
      <c r="B153" s="3">
        <v>-76.810289999999995</v>
      </c>
      <c r="C153" s="3">
        <v>2.4519899999999999</v>
      </c>
      <c r="D153" s="3">
        <v>48226</v>
      </c>
      <c r="E153" s="3" t="s">
        <v>62</v>
      </c>
      <c r="F153" s="3">
        <f>+_xlfn.XLOOKUP(E153,[1]Hoja2!$G$7:$G$37,[1]Hoja2!$H$7:$H$37,,0)</f>
        <v>0.13200000000000001</v>
      </c>
      <c r="G153" s="3">
        <f t="shared" si="2"/>
        <v>6365.8320000000003</v>
      </c>
      <c r="H153" s="3">
        <f>ROUND(G153*(1+'[2]OSB_Demografia-PiramideBogotaLo'!$AD$17),0)</f>
        <v>11800</v>
      </c>
    </row>
    <row r="154" spans="1:8" x14ac:dyDescent="0.25">
      <c r="A154" s="1" t="s">
        <v>185</v>
      </c>
      <c r="B154" s="3">
        <v>-76.149280000000005</v>
      </c>
      <c r="C154" s="3">
        <v>8.2580100000000005</v>
      </c>
      <c r="D154" s="3">
        <v>47869</v>
      </c>
      <c r="E154" s="3" t="s">
        <v>12</v>
      </c>
      <c r="F154" s="3">
        <f>+_xlfn.XLOOKUP(E154,[1]Hoja2!$G$7:$G$37,[1]Hoja2!$H$7:$H$37,,0)</f>
        <v>0.128</v>
      </c>
      <c r="G154" s="3">
        <f t="shared" si="2"/>
        <v>6127.232</v>
      </c>
      <c r="H154" s="3">
        <f>ROUND(G154*(1+'[2]OSB_Demografia-PiramideBogotaLo'!$AD$17),0)</f>
        <v>11358</v>
      </c>
    </row>
    <row r="155" spans="1:8" x14ac:dyDescent="0.25">
      <c r="A155" s="1" t="s">
        <v>186</v>
      </c>
      <c r="B155" s="3">
        <v>-76.778899999999993</v>
      </c>
      <c r="C155" s="3">
        <v>2.0018699999999998</v>
      </c>
      <c r="D155" s="3">
        <v>47791</v>
      </c>
      <c r="E155" s="3" t="s">
        <v>62</v>
      </c>
      <c r="F155" s="3">
        <f>+_xlfn.XLOOKUP(E155,[1]Hoja2!$G$7:$G$37,[1]Hoja2!$H$7:$H$37,,0)</f>
        <v>0.13200000000000001</v>
      </c>
      <c r="G155" s="3">
        <f t="shared" si="2"/>
        <v>6308.4120000000003</v>
      </c>
      <c r="H155" s="3">
        <f>ROUND(G155*(1+'[2]OSB_Demografia-PiramideBogotaLo'!$AD$17),0)</f>
        <v>11693</v>
      </c>
    </row>
    <row r="156" spans="1:8" x14ac:dyDescent="0.25">
      <c r="A156" s="1" t="s">
        <v>187</v>
      </c>
      <c r="B156" s="3">
        <v>-75.878770000000003</v>
      </c>
      <c r="C156" s="3">
        <v>5.6561000000000003</v>
      </c>
      <c r="D156" s="3">
        <v>47747</v>
      </c>
      <c r="E156" s="3" t="s">
        <v>10</v>
      </c>
      <c r="F156" s="3">
        <f>+_xlfn.XLOOKUP(E156,[1]Hoja2!$G$7:$G$37,[1]Hoja2!$H$7:$H$37,,0)</f>
        <v>0.14499999999999999</v>
      </c>
      <c r="G156" s="3">
        <f t="shared" si="2"/>
        <v>6923.3149999999996</v>
      </c>
      <c r="H156" s="3">
        <f>ROUND(G156*(1+'[2]OSB_Demografia-PiramideBogotaLo'!$AD$17),0)</f>
        <v>12833</v>
      </c>
    </row>
    <row r="157" spans="1:8" x14ac:dyDescent="0.25">
      <c r="A157" s="1" t="s">
        <v>188</v>
      </c>
      <c r="B157" s="3">
        <v>-76.134200000000007</v>
      </c>
      <c r="C157" s="3">
        <v>6.3169599999999999</v>
      </c>
      <c r="D157" s="3">
        <v>47734</v>
      </c>
      <c r="E157" s="3" t="s">
        <v>10</v>
      </c>
      <c r="F157" s="3">
        <f>+_xlfn.XLOOKUP(E157,[1]Hoja2!$G$7:$G$37,[1]Hoja2!$H$7:$H$37,,0)</f>
        <v>0.14499999999999999</v>
      </c>
      <c r="G157" s="3">
        <f t="shared" si="2"/>
        <v>6921.4299999999994</v>
      </c>
      <c r="H157" s="3">
        <f>ROUND(G157*(1+'[2]OSB_Demografia-PiramideBogotaLo'!$AD$17),0)</f>
        <v>12830</v>
      </c>
    </row>
    <row r="158" spans="1:8" x14ac:dyDescent="0.25">
      <c r="A158" s="1" t="s">
        <v>189</v>
      </c>
      <c r="B158" s="3">
        <v>-76.0715</v>
      </c>
      <c r="C158" s="3">
        <v>4.3946199999999997</v>
      </c>
      <c r="D158" s="3">
        <v>47522</v>
      </c>
      <c r="E158" s="3" t="s">
        <v>59</v>
      </c>
      <c r="F158" s="3">
        <f>+_xlfn.XLOOKUP(E158,[1]Hoja2!$G$7:$G$37,[1]Hoja2!$H$7:$H$37,,0)</f>
        <v>0.158</v>
      </c>
      <c r="G158" s="3">
        <f t="shared" si="2"/>
        <v>7508.4759999999997</v>
      </c>
      <c r="H158" s="3">
        <f>ROUND(G158*(1+'[2]OSB_Demografia-PiramideBogotaLo'!$AD$17),0)</f>
        <v>13918</v>
      </c>
    </row>
    <row r="159" spans="1:8" x14ac:dyDescent="0.25">
      <c r="A159" s="1" t="s">
        <v>190</v>
      </c>
      <c r="B159" s="3">
        <v>-75.483159999999998</v>
      </c>
      <c r="C159" s="3">
        <v>3.72315</v>
      </c>
      <c r="D159" s="3">
        <v>47442</v>
      </c>
      <c r="E159" s="3" t="s">
        <v>130</v>
      </c>
      <c r="F159" s="3">
        <f>+_xlfn.XLOOKUP(E159,[1]Hoja2!$G$7:$G$37,[1]Hoja2!$H$7:$H$37,,0)</f>
        <v>0.17199999999999999</v>
      </c>
      <c r="G159" s="3">
        <f t="shared" si="2"/>
        <v>8160.0239999999994</v>
      </c>
      <c r="H159" s="3">
        <f>ROUND(G159*(1+'[2]OSB_Demografia-PiramideBogotaLo'!$AD$17),0)</f>
        <v>15126</v>
      </c>
    </row>
    <row r="160" spans="1:8" x14ac:dyDescent="0.25">
      <c r="A160" s="1" t="s">
        <v>191</v>
      </c>
      <c r="B160" s="3">
        <v>-75.787459999999996</v>
      </c>
      <c r="C160" s="3">
        <v>4.4526500000000002</v>
      </c>
      <c r="D160" s="3">
        <v>47412</v>
      </c>
      <c r="E160" s="3" t="s">
        <v>124</v>
      </c>
      <c r="F160" s="3">
        <f>+_xlfn.XLOOKUP(E160,[1]Hoja2!$G$7:$G$37,[1]Hoja2!$H$7:$H$37,,0)</f>
        <v>0.192</v>
      </c>
      <c r="G160" s="3">
        <f t="shared" si="2"/>
        <v>9103.1039999999994</v>
      </c>
      <c r="H160" s="3">
        <f>ROUND(G160*(1+'[2]OSB_Demografia-PiramideBogotaLo'!$AD$17),0)</f>
        <v>16874</v>
      </c>
    </row>
    <row r="161" spans="1:8" x14ac:dyDescent="0.25">
      <c r="A161" s="1" t="s">
        <v>192</v>
      </c>
      <c r="B161" s="3">
        <v>-74.05444</v>
      </c>
      <c r="C161" s="3">
        <v>7.9644399999999997</v>
      </c>
      <c r="D161" s="3">
        <v>47085</v>
      </c>
      <c r="E161" s="3" t="s">
        <v>99</v>
      </c>
      <c r="F161" s="3">
        <f>+_xlfn.XLOOKUP(E161,[1]Hoja2!$G$7:$G$37,[1]Hoja2!$H$7:$H$37,,0)</f>
        <v>0.11899999999999999</v>
      </c>
      <c r="G161" s="3">
        <f t="shared" si="2"/>
        <v>5603.1149999999998</v>
      </c>
      <c r="H161" s="3">
        <f>ROUND(G161*(1+'[2]OSB_Demografia-PiramideBogotaLo'!$AD$17),0)</f>
        <v>10386</v>
      </c>
    </row>
    <row r="162" spans="1:8" x14ac:dyDescent="0.25">
      <c r="A162" s="1" t="s">
        <v>193</v>
      </c>
      <c r="B162" s="3">
        <v>-76.530550000000005</v>
      </c>
      <c r="C162" s="3">
        <v>2.6391800000000001</v>
      </c>
      <c r="D162" s="3">
        <v>46943</v>
      </c>
      <c r="E162" s="3" t="s">
        <v>62</v>
      </c>
      <c r="F162" s="3">
        <f>+_xlfn.XLOOKUP(E162,[1]Hoja2!$G$7:$G$37,[1]Hoja2!$H$7:$H$37,,0)</f>
        <v>0.13200000000000001</v>
      </c>
      <c r="G162" s="3">
        <f t="shared" si="2"/>
        <v>6196.4760000000006</v>
      </c>
      <c r="H162" s="3">
        <f>ROUND(G162*(1+'[2]OSB_Demografia-PiramideBogotaLo'!$AD$17),0)</f>
        <v>11486</v>
      </c>
    </row>
    <row r="163" spans="1:8" x14ac:dyDescent="0.25">
      <c r="A163" s="1" t="s">
        <v>194</v>
      </c>
      <c r="B163" s="3">
        <v>-76.652079999999998</v>
      </c>
      <c r="C163" s="3">
        <v>1.1528400000000001</v>
      </c>
      <c r="D163" s="3">
        <v>46616</v>
      </c>
      <c r="E163" s="3" t="s">
        <v>28</v>
      </c>
      <c r="F163" s="3">
        <f>+_xlfn.XLOOKUP(E163,[1]Hoja2!$G$7:$G$37,[1]Hoja2!$H$7:$H$37,,0)</f>
        <v>9.6000000000000002E-2</v>
      </c>
      <c r="G163" s="3">
        <f t="shared" si="2"/>
        <v>4475.1360000000004</v>
      </c>
      <c r="H163" s="3">
        <f>ROUND(G163*(1+'[2]OSB_Demografia-PiramideBogotaLo'!$AD$17),0)</f>
        <v>8295</v>
      </c>
    </row>
    <row r="164" spans="1:8" x14ac:dyDescent="0.25">
      <c r="A164" s="1" t="s">
        <v>195</v>
      </c>
      <c r="B164" s="3">
        <v>-76.416679999999999</v>
      </c>
      <c r="C164" s="3">
        <v>3.2311399999999999</v>
      </c>
      <c r="D164" s="3">
        <v>46215</v>
      </c>
      <c r="E164" s="3" t="s">
        <v>62</v>
      </c>
      <c r="F164" s="3">
        <f>+_xlfn.XLOOKUP(E164,[1]Hoja2!$G$7:$G$37,[1]Hoja2!$H$7:$H$37,,0)</f>
        <v>0.13200000000000001</v>
      </c>
      <c r="G164" s="3">
        <f t="shared" si="2"/>
        <v>6100.38</v>
      </c>
      <c r="H164" s="3">
        <f>ROUND(G164*(1+'[2]OSB_Demografia-PiramideBogotaLo'!$AD$17),0)</f>
        <v>11308</v>
      </c>
    </row>
    <row r="165" spans="1:8" x14ac:dyDescent="0.25">
      <c r="A165" s="1" t="s">
        <v>196</v>
      </c>
      <c r="B165" s="3">
        <v>-73.136369999999999</v>
      </c>
      <c r="C165" s="3">
        <v>6.55952</v>
      </c>
      <c r="D165" s="3">
        <v>46152</v>
      </c>
      <c r="E165" s="3" t="s">
        <v>68</v>
      </c>
      <c r="F165" s="3">
        <f>+_xlfn.XLOOKUP(E165,[1]Hoja2!$G$7:$G$37,[1]Hoja2!$H$7:$H$37,,0)</f>
        <v>0.14499999999999999</v>
      </c>
      <c r="G165" s="3">
        <f t="shared" si="2"/>
        <v>6692.04</v>
      </c>
      <c r="H165" s="3">
        <f>ROUND(G165*(1+'[2]OSB_Demografia-PiramideBogotaLo'!$AD$17),0)</f>
        <v>12404</v>
      </c>
    </row>
    <row r="166" spans="1:8" x14ac:dyDescent="0.25">
      <c r="A166" s="1" t="s">
        <v>197</v>
      </c>
      <c r="B166" s="3">
        <v>-75.836269999999999</v>
      </c>
      <c r="C166" s="3">
        <v>8.9583300000000001</v>
      </c>
      <c r="D166" s="3">
        <v>45816</v>
      </c>
      <c r="E166" s="3" t="s">
        <v>12</v>
      </c>
      <c r="F166" s="3">
        <f>+_xlfn.XLOOKUP(E166,[1]Hoja2!$G$7:$G$37,[1]Hoja2!$H$7:$H$37,,0)</f>
        <v>0.128</v>
      </c>
      <c r="G166" s="3">
        <f t="shared" si="2"/>
        <v>5864.4480000000003</v>
      </c>
      <c r="H166" s="3">
        <f>ROUND(G166*(1+'[2]OSB_Demografia-PiramideBogotaLo'!$AD$17),0)</f>
        <v>10870</v>
      </c>
    </row>
    <row r="167" spans="1:8" x14ac:dyDescent="0.25">
      <c r="A167" s="1" t="s">
        <v>198</v>
      </c>
      <c r="B167" s="3">
        <v>-76.426940000000002</v>
      </c>
      <c r="C167" s="3">
        <v>8.8505099999999999</v>
      </c>
      <c r="D167" s="3">
        <v>45710</v>
      </c>
      <c r="E167" s="3" t="s">
        <v>10</v>
      </c>
      <c r="F167" s="3">
        <f>+_xlfn.XLOOKUP(E167,[1]Hoja2!$G$7:$G$37,[1]Hoja2!$H$7:$H$37,,0)</f>
        <v>0.14499999999999999</v>
      </c>
      <c r="G167" s="3">
        <f t="shared" si="2"/>
        <v>6627.95</v>
      </c>
      <c r="H167" s="3">
        <f>ROUND(G167*(1+'[2]OSB_Demografia-PiramideBogotaLo'!$AD$17),0)</f>
        <v>12286</v>
      </c>
    </row>
    <row r="168" spans="1:8" x14ac:dyDescent="0.25">
      <c r="A168" s="1" t="s">
        <v>199</v>
      </c>
      <c r="B168" s="3">
        <v>-74.426670000000001</v>
      </c>
      <c r="C168" s="3">
        <v>9.2419399999999996</v>
      </c>
      <c r="D168" s="3">
        <v>45706</v>
      </c>
      <c r="E168" s="3" t="s">
        <v>99</v>
      </c>
      <c r="F168" s="3">
        <f>+_xlfn.XLOOKUP(E168,[1]Hoja2!$G$7:$G$37,[1]Hoja2!$H$7:$H$37,,0)</f>
        <v>0.11899999999999999</v>
      </c>
      <c r="G168" s="3">
        <f t="shared" si="2"/>
        <v>5439.0140000000001</v>
      </c>
      <c r="H168" s="3">
        <f>ROUND(G168*(1+'[2]OSB_Demografia-PiramideBogotaLo'!$AD$17),0)</f>
        <v>10082</v>
      </c>
    </row>
    <row r="169" spans="1:8" x14ac:dyDescent="0.25">
      <c r="A169" s="1" t="s">
        <v>200</v>
      </c>
      <c r="B169" s="3">
        <v>-75.183419999999998</v>
      </c>
      <c r="C169" s="3">
        <v>4.3387000000000002</v>
      </c>
      <c r="D169" s="3">
        <v>44864</v>
      </c>
      <c r="E169" s="3" t="s">
        <v>62</v>
      </c>
      <c r="F169" s="3">
        <f>+_xlfn.XLOOKUP(E169,[1]Hoja2!$G$7:$G$37,[1]Hoja2!$H$7:$H$37,,0)</f>
        <v>0.13200000000000001</v>
      </c>
      <c r="G169" s="3">
        <f t="shared" si="2"/>
        <v>5922.0480000000007</v>
      </c>
      <c r="H169" s="3">
        <f>ROUND(G169*(1+'[2]OSB_Demografia-PiramideBogotaLo'!$AD$17),0)</f>
        <v>10977</v>
      </c>
    </row>
    <row r="170" spans="1:8" x14ac:dyDescent="0.25">
      <c r="A170" s="1" t="s">
        <v>201</v>
      </c>
      <c r="B170" s="3">
        <v>-72.547060000000002</v>
      </c>
      <c r="C170" s="3">
        <v>5.1728199999999998</v>
      </c>
      <c r="D170" s="3">
        <v>44381</v>
      </c>
      <c r="E170" s="3" t="s">
        <v>87</v>
      </c>
      <c r="F170" s="3">
        <f>+_xlfn.XLOOKUP(E170,[1]Hoja2!$G$7:$G$37,[1]Hoja2!$H$7:$H$37,,0)</f>
        <v>8.7999999999999995E-2</v>
      </c>
      <c r="G170" s="3">
        <f t="shared" si="2"/>
        <v>3905.5279999999998</v>
      </c>
      <c r="H170" s="3">
        <f>ROUND(G170*(1+'[2]OSB_Demografia-PiramideBogotaLo'!$AD$17),0)</f>
        <v>7239</v>
      </c>
    </row>
    <row r="171" spans="1:8" x14ac:dyDescent="0.25">
      <c r="A171" s="1" t="s">
        <v>202</v>
      </c>
      <c r="B171" s="3">
        <v>-78.109719999999996</v>
      </c>
      <c r="C171" s="3">
        <v>2.47926</v>
      </c>
      <c r="D171" s="3">
        <v>44035</v>
      </c>
      <c r="E171" s="3" t="s">
        <v>47</v>
      </c>
      <c r="F171" s="3">
        <f>+_xlfn.XLOOKUP(E171,[1]Hoja2!$G$7:$G$37,[1]Hoja2!$H$7:$H$37,,0)</f>
        <v>0.14099999999999999</v>
      </c>
      <c r="G171" s="3">
        <f t="shared" si="2"/>
        <v>6208.9349999999995</v>
      </c>
      <c r="H171" s="3">
        <f>ROUND(G171*(1+'[2]OSB_Demografia-PiramideBogotaLo'!$AD$17),0)</f>
        <v>11509</v>
      </c>
    </row>
    <row r="172" spans="1:8" x14ac:dyDescent="0.25">
      <c r="A172" s="1" t="s">
        <v>203</v>
      </c>
      <c r="B172" s="3">
        <v>-75.930850000000007</v>
      </c>
      <c r="C172" s="3">
        <v>4.2642499999999997</v>
      </c>
      <c r="D172" s="3">
        <v>43738</v>
      </c>
      <c r="E172" s="3" t="s">
        <v>59</v>
      </c>
      <c r="F172" s="3">
        <f>+_xlfn.XLOOKUP(E172,[1]Hoja2!$G$7:$G$37,[1]Hoja2!$H$7:$H$37,,0)</f>
        <v>0.158</v>
      </c>
      <c r="G172" s="3">
        <f t="shared" si="2"/>
        <v>6910.6040000000003</v>
      </c>
      <c r="H172" s="3">
        <f>ROUND(G172*(1+'[2]OSB_Demografia-PiramideBogotaLo'!$AD$17),0)</f>
        <v>12810</v>
      </c>
    </row>
    <row r="173" spans="1:8" x14ac:dyDescent="0.25">
      <c r="A173" s="1" t="s">
        <v>204</v>
      </c>
      <c r="B173" s="3">
        <v>-71.428060000000002</v>
      </c>
      <c r="C173" s="3">
        <v>7.0291699999999997</v>
      </c>
      <c r="D173" s="3">
        <v>43339</v>
      </c>
      <c r="E173" s="3" t="s">
        <v>114</v>
      </c>
      <c r="F173" s="3">
        <f>+_xlfn.XLOOKUP(E173,[1]Hoja2!$G$7:$G$37,[1]Hoja2!$H$7:$H$37,,0)</f>
        <v>8.6999999999999994E-2</v>
      </c>
      <c r="G173" s="3">
        <f t="shared" si="2"/>
        <v>3770.4929999999999</v>
      </c>
      <c r="H173" s="3">
        <f>ROUND(G173*(1+'[2]OSB_Demografia-PiramideBogotaLo'!$AD$17),0)</f>
        <v>6989</v>
      </c>
    </row>
    <row r="174" spans="1:8" x14ac:dyDescent="0.25">
      <c r="A174" s="1" t="s">
        <v>205</v>
      </c>
      <c r="B174" s="3">
        <v>-76.229240000000004</v>
      </c>
      <c r="C174" s="3">
        <v>3.2528299999999999</v>
      </c>
      <c r="D174" s="3">
        <v>43333</v>
      </c>
      <c r="E174" s="3" t="s">
        <v>62</v>
      </c>
      <c r="F174" s="3">
        <f>+_xlfn.XLOOKUP(E174,[1]Hoja2!$G$7:$G$37,[1]Hoja2!$H$7:$H$37,,0)</f>
        <v>0.13200000000000001</v>
      </c>
      <c r="G174" s="3">
        <f t="shared" si="2"/>
        <v>5719.9560000000001</v>
      </c>
      <c r="H174" s="3">
        <f>ROUND(G174*(1+'[2]OSB_Demografia-PiramideBogotaLo'!$AD$17),0)</f>
        <v>10603</v>
      </c>
    </row>
    <row r="175" spans="1:8" x14ac:dyDescent="0.25">
      <c r="A175" s="1" t="s">
        <v>206</v>
      </c>
      <c r="B175" s="3">
        <v>-75.348420000000004</v>
      </c>
      <c r="C175" s="3">
        <v>7.5807799999999999</v>
      </c>
      <c r="D175" s="3">
        <v>43239</v>
      </c>
      <c r="E175" s="3" t="s">
        <v>10</v>
      </c>
      <c r="F175" s="3">
        <f>+_xlfn.XLOOKUP(E175,[1]Hoja2!$G$7:$G$37,[1]Hoja2!$H$7:$H$37,,0)</f>
        <v>0.14499999999999999</v>
      </c>
      <c r="G175" s="3">
        <f t="shared" si="2"/>
        <v>6269.6549999999997</v>
      </c>
      <c r="H175" s="3">
        <f>ROUND(G175*(1+'[2]OSB_Demografia-PiramideBogotaLo'!$AD$17),0)</f>
        <v>11622</v>
      </c>
    </row>
    <row r="176" spans="1:8" x14ac:dyDescent="0.25">
      <c r="A176" s="1" t="s">
        <v>207</v>
      </c>
      <c r="B176" s="3">
        <v>-69.940560000000005</v>
      </c>
      <c r="C176" s="3">
        <v>-4.2152799999999999</v>
      </c>
      <c r="D176" s="3">
        <v>42956</v>
      </c>
      <c r="E176" s="3" t="s">
        <v>208</v>
      </c>
      <c r="F176" s="3">
        <f>+_xlfn.XLOOKUP(E176,[1]Hoja2!$G$7:$G$37,[1]Hoja2!$H$7:$H$37,,0)</f>
        <v>7.4999999999999997E-2</v>
      </c>
      <c r="G176" s="3">
        <f t="shared" si="2"/>
        <v>3221.7</v>
      </c>
      <c r="H176" s="3">
        <f>ROUND(G176*(1+'[2]OSB_Demografia-PiramideBogotaLo'!$AD$17),0)</f>
        <v>5972</v>
      </c>
    </row>
    <row r="177" spans="1:8" x14ac:dyDescent="0.25">
      <c r="A177" s="1" t="s">
        <v>209</v>
      </c>
      <c r="B177" s="3">
        <v>-73.217799999999997</v>
      </c>
      <c r="C177" s="3">
        <v>7.1131700000000002</v>
      </c>
      <c r="D177" s="3">
        <v>42895</v>
      </c>
      <c r="E177" s="3" t="s">
        <v>68</v>
      </c>
      <c r="F177" s="3">
        <f>+_xlfn.XLOOKUP(E177,[1]Hoja2!$G$7:$G$37,[1]Hoja2!$H$7:$H$37,,0)</f>
        <v>0.14499999999999999</v>
      </c>
      <c r="G177" s="3">
        <f t="shared" si="2"/>
        <v>6219.7749999999996</v>
      </c>
      <c r="H177" s="3">
        <f>ROUND(G177*(1+'[2]OSB_Demografia-PiramideBogotaLo'!$AD$17),0)</f>
        <v>11529</v>
      </c>
    </row>
    <row r="178" spans="1:8" x14ac:dyDescent="0.25">
      <c r="A178" s="1" t="s">
        <v>210</v>
      </c>
      <c r="B178" s="3">
        <v>-74.698899999999995</v>
      </c>
      <c r="C178" s="3">
        <v>7.0799300000000001</v>
      </c>
      <c r="D178" s="3">
        <v>42716</v>
      </c>
      <c r="E178" s="3" t="s">
        <v>10</v>
      </c>
      <c r="F178" s="3">
        <f>+_xlfn.XLOOKUP(E178,[1]Hoja2!$G$7:$G$37,[1]Hoja2!$H$7:$H$37,,0)</f>
        <v>0.14499999999999999</v>
      </c>
      <c r="G178" s="3">
        <f t="shared" si="2"/>
        <v>6193.82</v>
      </c>
      <c r="H178" s="3">
        <f>ROUND(G178*(1+'[2]OSB_Demografia-PiramideBogotaLo'!$AD$17),0)</f>
        <v>11481</v>
      </c>
    </row>
    <row r="179" spans="1:8" x14ac:dyDescent="0.25">
      <c r="A179" s="1" t="s">
        <v>211</v>
      </c>
      <c r="B179" s="3">
        <v>-74.958150000000003</v>
      </c>
      <c r="C179" s="3">
        <v>8.2410999999999994</v>
      </c>
      <c r="D179" s="3">
        <v>42446</v>
      </c>
      <c r="E179" s="3" t="s">
        <v>12</v>
      </c>
      <c r="F179" s="3">
        <f>+_xlfn.XLOOKUP(E179,[1]Hoja2!$G$7:$G$37,[1]Hoja2!$H$7:$H$37,,0)</f>
        <v>0.128</v>
      </c>
      <c r="G179" s="3">
        <f t="shared" si="2"/>
        <v>5433.0879999999997</v>
      </c>
      <c r="H179" s="3">
        <f>ROUND(G179*(1+'[2]OSB_Demografia-PiramideBogotaLo'!$AD$17),0)</f>
        <v>10071</v>
      </c>
    </row>
    <row r="180" spans="1:8" x14ac:dyDescent="0.25">
      <c r="A180" s="1" t="s">
        <v>212</v>
      </c>
      <c r="B180" s="3">
        <v>-75.554730000000006</v>
      </c>
      <c r="C180" s="3">
        <v>9.1866199999999996</v>
      </c>
      <c r="D180" s="3">
        <v>42255</v>
      </c>
      <c r="E180" s="3" t="s">
        <v>12</v>
      </c>
      <c r="F180" s="3">
        <f>+_xlfn.XLOOKUP(E180,[1]Hoja2!$G$7:$G$37,[1]Hoja2!$H$7:$H$37,,0)</f>
        <v>0.128</v>
      </c>
      <c r="G180" s="3">
        <f t="shared" si="2"/>
        <v>5408.64</v>
      </c>
      <c r="H180" s="3">
        <f>ROUND(G180*(1+'[2]OSB_Demografia-PiramideBogotaLo'!$AD$17),0)</f>
        <v>10026</v>
      </c>
    </row>
    <row r="181" spans="1:8" x14ac:dyDescent="0.25">
      <c r="A181" s="1" t="s">
        <v>213</v>
      </c>
      <c r="B181" s="3">
        <v>-78.139780000000002</v>
      </c>
      <c r="C181" s="3">
        <v>1.67154</v>
      </c>
      <c r="D181" s="3">
        <v>42193</v>
      </c>
      <c r="E181" s="3" t="s">
        <v>47</v>
      </c>
      <c r="F181" s="3">
        <f>+_xlfn.XLOOKUP(E181,[1]Hoja2!$G$7:$G$37,[1]Hoja2!$H$7:$H$37,,0)</f>
        <v>0.14099999999999999</v>
      </c>
      <c r="G181" s="3">
        <f t="shared" si="2"/>
        <v>5949.2129999999997</v>
      </c>
      <c r="H181" s="3">
        <f>ROUND(G181*(1+'[2]OSB_Demografia-PiramideBogotaLo'!$AD$17),0)</f>
        <v>11028</v>
      </c>
    </row>
    <row r="182" spans="1:8" x14ac:dyDescent="0.25">
      <c r="A182" s="1" t="s">
        <v>214</v>
      </c>
      <c r="B182" s="3">
        <v>-75.751109999999997</v>
      </c>
      <c r="C182" s="3">
        <v>4.5663900000000002</v>
      </c>
      <c r="D182" s="3">
        <v>41996</v>
      </c>
      <c r="E182" s="3" t="s">
        <v>124</v>
      </c>
      <c r="F182" s="3">
        <f>+_xlfn.XLOOKUP(E182,[1]Hoja2!$G$7:$G$37,[1]Hoja2!$H$7:$H$37,,0)</f>
        <v>0.192</v>
      </c>
      <c r="G182" s="3">
        <f t="shared" si="2"/>
        <v>8063.232</v>
      </c>
      <c r="H182" s="3">
        <f>ROUND(G182*(1+'[2]OSB_Demografia-PiramideBogotaLo'!$AD$17),0)</f>
        <v>14946</v>
      </c>
    </row>
    <row r="183" spans="1:8" x14ac:dyDescent="0.25">
      <c r="A183" s="1" t="s">
        <v>215</v>
      </c>
      <c r="B183" s="3">
        <v>-74.259569999999997</v>
      </c>
      <c r="C183" s="3">
        <v>4.4915399999999996</v>
      </c>
      <c r="D183" s="3">
        <v>41975</v>
      </c>
      <c r="E183" s="3" t="s">
        <v>19</v>
      </c>
      <c r="F183" s="3">
        <f>+_xlfn.XLOOKUP(E183,[1]Hoja2!$G$7:$G$37,[1]Hoja2!$H$7:$H$37,,0)</f>
        <v>0.13400000000000001</v>
      </c>
      <c r="G183" s="3">
        <f t="shared" si="2"/>
        <v>5624.6500000000005</v>
      </c>
      <c r="H183" s="3">
        <f>ROUND(G183*(1+'[2]OSB_Demografia-PiramideBogotaLo'!$AD$17),0)</f>
        <v>10426</v>
      </c>
    </row>
    <row r="184" spans="1:8" x14ac:dyDescent="0.25">
      <c r="A184" s="1" t="s">
        <v>216</v>
      </c>
      <c r="B184" s="3">
        <v>-74.189830000000001</v>
      </c>
      <c r="C184" s="3">
        <v>10.591810000000001</v>
      </c>
      <c r="D184" s="3">
        <v>41872</v>
      </c>
      <c r="E184" s="3" t="s">
        <v>31</v>
      </c>
      <c r="F184" s="3">
        <f>+_xlfn.XLOOKUP(E184,[1]Hoja2!$G$7:$G$37,[1]Hoja2!$H$7:$H$37,,0)</f>
        <v>0.11</v>
      </c>
      <c r="G184" s="3">
        <f t="shared" si="2"/>
        <v>4605.92</v>
      </c>
      <c r="H184" s="3">
        <f>ROUND(G184*(1+'[2]OSB_Demografia-PiramideBogotaLo'!$AD$17),0)</f>
        <v>8538</v>
      </c>
    </row>
    <row r="185" spans="1:8" x14ac:dyDescent="0.25">
      <c r="A185" s="1" t="s">
        <v>217</v>
      </c>
      <c r="B185" s="3">
        <v>-74.594989999999996</v>
      </c>
      <c r="C185" s="3">
        <v>5.0669199999999996</v>
      </c>
      <c r="D185" s="3">
        <v>41838</v>
      </c>
      <c r="E185" s="3" t="s">
        <v>19</v>
      </c>
      <c r="F185" s="3">
        <f>+_xlfn.XLOOKUP(E185,[1]Hoja2!$G$7:$G$37,[1]Hoja2!$H$7:$H$37,,0)</f>
        <v>0.13400000000000001</v>
      </c>
      <c r="G185" s="3">
        <f t="shared" si="2"/>
        <v>5606.2920000000004</v>
      </c>
      <c r="H185" s="3">
        <f>ROUND(G185*(1+'[2]OSB_Demografia-PiramideBogotaLo'!$AD$17),0)</f>
        <v>10392</v>
      </c>
    </row>
    <row r="186" spans="1:8" x14ac:dyDescent="0.25">
      <c r="A186" s="1" t="s">
        <v>218</v>
      </c>
      <c r="B186" s="3">
        <v>-76.991200000000006</v>
      </c>
      <c r="C186" s="3">
        <v>5.5261199999999997</v>
      </c>
      <c r="D186" s="3">
        <v>41785</v>
      </c>
      <c r="E186" s="3" t="s">
        <v>71</v>
      </c>
      <c r="F186" s="3">
        <f>+_xlfn.XLOOKUP(E186,[1]Hoja2!$G$7:$G$37,[1]Hoja2!$H$7:$H$37,,0)</f>
        <v>9.0999999999999998E-2</v>
      </c>
      <c r="G186" s="3">
        <f t="shared" si="2"/>
        <v>3802.4349999999999</v>
      </c>
      <c r="H186" s="3">
        <f>ROUND(G186*(1+'[2]OSB_Demografia-PiramideBogotaLo'!$AD$17),0)</f>
        <v>7048</v>
      </c>
    </row>
    <row r="187" spans="1:8" x14ac:dyDescent="0.25">
      <c r="A187" s="1" t="s">
        <v>219</v>
      </c>
      <c r="B187" s="3">
        <v>-69.798969999999997</v>
      </c>
      <c r="C187" s="3">
        <v>4.4455200000000001</v>
      </c>
      <c r="D187" s="3">
        <v>41459</v>
      </c>
      <c r="E187" s="3" t="s">
        <v>220</v>
      </c>
      <c r="F187" s="3">
        <f>+_xlfn.XLOOKUP(E187,[1]Hoja2!$G$7:$G$37,[1]Hoja2!$H$7:$H$37,,0)</f>
        <v>5.8000000000000003E-2</v>
      </c>
      <c r="G187" s="3">
        <f t="shared" si="2"/>
        <v>2404.6220000000003</v>
      </c>
      <c r="H187" s="3">
        <f>ROUND(G187*(1+'[2]OSB_Demografia-PiramideBogotaLo'!$AD$17),0)</f>
        <v>4457</v>
      </c>
    </row>
    <row r="188" spans="1:8" x14ac:dyDescent="0.25">
      <c r="A188" s="1" t="s">
        <v>221</v>
      </c>
      <c r="B188" s="3">
        <v>-77.791449999999998</v>
      </c>
      <c r="C188" s="3">
        <v>0.90874999999999995</v>
      </c>
      <c r="D188" s="3">
        <v>41205</v>
      </c>
      <c r="E188" s="3" t="s">
        <v>47</v>
      </c>
      <c r="F188" s="3">
        <f>+_xlfn.XLOOKUP(E188,[1]Hoja2!$G$7:$G$37,[1]Hoja2!$H$7:$H$37,,0)</f>
        <v>0.14099999999999999</v>
      </c>
      <c r="G188" s="3">
        <f t="shared" si="2"/>
        <v>5809.9049999999997</v>
      </c>
      <c r="H188" s="3">
        <f>ROUND(G188*(1+'[2]OSB_Demografia-PiramideBogotaLo'!$AD$17),0)</f>
        <v>10769</v>
      </c>
    </row>
    <row r="189" spans="1:8" x14ac:dyDescent="0.25">
      <c r="A189" s="1" t="s">
        <v>222</v>
      </c>
      <c r="B189" s="3">
        <v>-74.700329999999994</v>
      </c>
      <c r="C189" s="3">
        <v>5.1212200000000001</v>
      </c>
      <c r="D189" s="3">
        <v>41013</v>
      </c>
      <c r="E189" s="3" t="s">
        <v>10</v>
      </c>
      <c r="F189" s="3">
        <f>+_xlfn.XLOOKUP(E189,[1]Hoja2!$G$7:$G$37,[1]Hoja2!$H$7:$H$37,,0)</f>
        <v>0.14499999999999999</v>
      </c>
      <c r="G189" s="3">
        <f t="shared" si="2"/>
        <v>5946.8849999999993</v>
      </c>
      <c r="H189" s="3">
        <f>ROUND(G189*(1+'[2]OSB_Demografia-PiramideBogotaLo'!$AD$17),0)</f>
        <v>11023</v>
      </c>
    </row>
    <row r="190" spans="1:8" x14ac:dyDescent="0.25">
      <c r="A190" s="1" t="s">
        <v>223</v>
      </c>
      <c r="B190" s="3">
        <v>-73.888170000000002</v>
      </c>
      <c r="C190" s="3">
        <v>9.9710599999999996</v>
      </c>
      <c r="D190" s="3">
        <v>40315</v>
      </c>
      <c r="E190" s="3" t="s">
        <v>41</v>
      </c>
      <c r="F190" s="3">
        <f>+_xlfn.XLOOKUP(E190,[1]Hoja2!$G$7:$G$37,[1]Hoja2!$H$7:$H$37,,0)</f>
        <v>9.5000000000000001E-2</v>
      </c>
      <c r="G190" s="3">
        <f t="shared" si="2"/>
        <v>3829.9250000000002</v>
      </c>
      <c r="H190" s="3">
        <f>ROUND(G190*(1+'[2]OSB_Demografia-PiramideBogotaLo'!$AD$17),0)</f>
        <v>7099</v>
      </c>
    </row>
    <row r="191" spans="1:8" x14ac:dyDescent="0.25">
      <c r="A191" s="1" t="s">
        <v>224</v>
      </c>
      <c r="B191" s="3">
        <v>-73.003140000000002</v>
      </c>
      <c r="C191" s="3">
        <v>10.77107</v>
      </c>
      <c r="D191" s="3">
        <v>40069</v>
      </c>
      <c r="E191" s="3" t="s">
        <v>43</v>
      </c>
      <c r="F191" s="3">
        <f>+_xlfn.XLOOKUP(E191,[1]Hoja2!$G$7:$G$37,[1]Hoja2!$H$7:$H$37,,0)</f>
        <v>7.4999999999999997E-2</v>
      </c>
      <c r="G191" s="3">
        <f t="shared" si="2"/>
        <v>3005.1749999999997</v>
      </c>
      <c r="H191" s="3">
        <f>ROUND(G191*(1+'[2]OSB_Demografia-PiramideBogotaLo'!$AD$17),0)</f>
        <v>5570</v>
      </c>
    </row>
    <row r="192" spans="1:8" x14ac:dyDescent="0.25">
      <c r="A192" s="1" t="s">
        <v>225</v>
      </c>
      <c r="B192" s="3">
        <v>-77.618579999999994</v>
      </c>
      <c r="C192" s="3">
        <v>1.08647</v>
      </c>
      <c r="D192" s="3">
        <v>40038</v>
      </c>
      <c r="E192" s="3" t="s">
        <v>47</v>
      </c>
      <c r="F192" s="3">
        <f>+_xlfn.XLOOKUP(E192,[1]Hoja2!$G$7:$G$37,[1]Hoja2!$H$7:$H$37,,0)</f>
        <v>0.14099999999999999</v>
      </c>
      <c r="G192" s="3">
        <f t="shared" si="2"/>
        <v>5645.3579999999993</v>
      </c>
      <c r="H192" s="3">
        <f>ROUND(G192*(1+'[2]OSB_Demografia-PiramideBogotaLo'!$AD$17),0)</f>
        <v>10464</v>
      </c>
    </row>
    <row r="193" spans="1:8" x14ac:dyDescent="0.25">
      <c r="A193" s="1" t="s">
        <v>226</v>
      </c>
      <c r="B193" s="3">
        <v>-73.22054</v>
      </c>
      <c r="C193" s="3">
        <v>8.0806500000000003</v>
      </c>
      <c r="D193" s="3">
        <v>39805</v>
      </c>
      <c r="E193" s="3" t="s">
        <v>39</v>
      </c>
      <c r="F193" s="3">
        <f>+_xlfn.XLOOKUP(E193,[1]Hoja2!$G$7:$G$37,[1]Hoja2!$H$7:$H$37,,0)</f>
        <v>0.11899999999999999</v>
      </c>
      <c r="G193" s="3">
        <f t="shared" si="2"/>
        <v>4736.7950000000001</v>
      </c>
      <c r="H193" s="3">
        <f>ROUND(G193*(1+'[2]OSB_Demografia-PiramideBogotaLo'!$AD$17),0)</f>
        <v>8780</v>
      </c>
    </row>
    <row r="194" spans="1:8" x14ac:dyDescent="0.25">
      <c r="A194" s="1" t="s">
        <v>227</v>
      </c>
      <c r="B194" s="3">
        <v>-73.815749999999994</v>
      </c>
      <c r="C194" s="3">
        <v>5.3093300000000001</v>
      </c>
      <c r="D194" s="3">
        <v>39728</v>
      </c>
      <c r="E194" s="3" t="s">
        <v>19</v>
      </c>
      <c r="F194" s="3">
        <f>+_xlfn.XLOOKUP(E194,[1]Hoja2!$G$7:$G$37,[1]Hoja2!$H$7:$H$37,,0)</f>
        <v>0.13400000000000001</v>
      </c>
      <c r="G194" s="3">
        <f t="shared" si="2"/>
        <v>5323.5520000000006</v>
      </c>
      <c r="H194" s="3">
        <f>ROUND(G194*(1+'[2]OSB_Demografia-PiramideBogotaLo'!$AD$17),0)</f>
        <v>9868</v>
      </c>
    </row>
    <row r="195" spans="1:8" x14ac:dyDescent="0.25">
      <c r="A195" s="1" t="s">
        <v>228</v>
      </c>
      <c r="B195" s="3">
        <v>-75.06232</v>
      </c>
      <c r="C195" s="3">
        <v>4.9218000000000002</v>
      </c>
      <c r="D195" s="3">
        <v>39459</v>
      </c>
      <c r="E195" s="3" t="s">
        <v>130</v>
      </c>
      <c r="F195" s="3">
        <f>+_xlfn.XLOOKUP(E195,[1]Hoja2!$G$7:$G$37,[1]Hoja2!$H$7:$H$37,,0)</f>
        <v>0.17199999999999999</v>
      </c>
      <c r="G195" s="3">
        <f t="shared" ref="G195:G201" si="3">F195*D195</f>
        <v>6786.9479999999994</v>
      </c>
      <c r="H195" s="3">
        <f>ROUND(G195*(1+'[2]OSB_Demografia-PiramideBogotaLo'!$AD$17),0)</f>
        <v>12580</v>
      </c>
    </row>
    <row r="196" spans="1:8" x14ac:dyDescent="0.25">
      <c r="A196" s="1" t="s">
        <v>229</v>
      </c>
      <c r="B196" s="3">
        <v>-73.309110000000004</v>
      </c>
      <c r="C196" s="3">
        <v>11.27251</v>
      </c>
      <c r="D196" s="3">
        <v>39069</v>
      </c>
      <c r="E196" s="3" t="s">
        <v>43</v>
      </c>
      <c r="F196" s="3">
        <f>+_xlfn.XLOOKUP(E196,[1]Hoja2!$G$7:$G$37,[1]Hoja2!$H$7:$H$37,,0)</f>
        <v>7.4999999999999997E-2</v>
      </c>
      <c r="G196" s="3">
        <f t="shared" si="3"/>
        <v>2930.1749999999997</v>
      </c>
      <c r="H196" s="3">
        <f>ROUND(G196*(1+'[2]OSB_Demografia-PiramideBogotaLo'!$AD$17),0)</f>
        <v>5431</v>
      </c>
    </row>
    <row r="197" spans="1:8" x14ac:dyDescent="0.25">
      <c r="A197" s="1" t="s">
        <v>230</v>
      </c>
      <c r="B197" s="3">
        <v>-76.570390000000003</v>
      </c>
      <c r="C197" s="3">
        <v>2.6227100000000001</v>
      </c>
      <c r="D197" s="3">
        <v>38932</v>
      </c>
      <c r="E197" s="3" t="s">
        <v>62</v>
      </c>
      <c r="F197" s="3">
        <f>+_xlfn.XLOOKUP(E197,[1]Hoja2!$G$7:$G$37,[1]Hoja2!$H$7:$H$37,,0)</f>
        <v>0.13200000000000001</v>
      </c>
      <c r="G197" s="3">
        <f t="shared" si="3"/>
        <v>5139.0240000000003</v>
      </c>
      <c r="H197" s="3">
        <f>ROUND(G197*(1+'[2]OSB_Demografia-PiramideBogotaLo'!$AD$17),0)</f>
        <v>9526</v>
      </c>
    </row>
    <row r="198" spans="1:8" x14ac:dyDescent="0.25">
      <c r="A198" s="1" t="s">
        <v>231</v>
      </c>
      <c r="B198" s="3">
        <v>-75.38167</v>
      </c>
      <c r="C198" s="3">
        <v>9.1836099999999998</v>
      </c>
      <c r="D198" s="3">
        <v>38631</v>
      </c>
      <c r="E198" s="3" t="s">
        <v>26</v>
      </c>
      <c r="F198" s="3">
        <f>+_xlfn.XLOOKUP(E198,[1]Hoja2!$G$7:$G$37,[1]Hoja2!$H$7:$H$37,,0)</f>
        <v>0.126</v>
      </c>
      <c r="G198" s="3">
        <f t="shared" si="3"/>
        <v>4867.5060000000003</v>
      </c>
      <c r="H198" s="3">
        <f>ROUND(G198*(1+'[2]OSB_Demografia-PiramideBogotaLo'!$AD$17),0)</f>
        <v>9022</v>
      </c>
    </row>
    <row r="199" spans="1:8" x14ac:dyDescent="0.25">
      <c r="A199" s="1" t="s">
        <v>232</v>
      </c>
      <c r="B199" s="3">
        <v>-74.760589999999993</v>
      </c>
      <c r="C199" s="3">
        <v>10.79115</v>
      </c>
      <c r="D199" s="3">
        <v>35044</v>
      </c>
      <c r="E199" s="3" t="s">
        <v>36</v>
      </c>
      <c r="F199" s="3">
        <f>+_xlfn.XLOOKUP(E199,[1]Hoja2!$G$7:$G$37,[1]Hoja2!$H$7:$H$37,,0)</f>
        <v>0.122</v>
      </c>
      <c r="G199" s="3">
        <f t="shared" si="3"/>
        <v>4275.3679999999995</v>
      </c>
      <c r="H199" s="3">
        <f>ROUND(G199*(1+'[2]OSB_Demografia-PiramideBogotaLo'!$AD$17),0)</f>
        <v>7925</v>
      </c>
    </row>
    <row r="200" spans="1:8" x14ac:dyDescent="0.25">
      <c r="A200" s="1" t="s">
        <v>233</v>
      </c>
      <c r="B200" s="3">
        <v>-71.966669999999993</v>
      </c>
      <c r="C200" s="3">
        <v>5.2833300000000003</v>
      </c>
      <c r="D200" s="3">
        <v>31727</v>
      </c>
      <c r="E200" s="3" t="s">
        <v>99</v>
      </c>
      <c r="F200" s="3">
        <f>+_xlfn.XLOOKUP(E200,[1]Hoja2!$G$7:$G$37,[1]Hoja2!$H$7:$H$37,,0)</f>
        <v>0.11899999999999999</v>
      </c>
      <c r="G200" s="3">
        <f t="shared" si="3"/>
        <v>3775.5129999999999</v>
      </c>
      <c r="H200" s="3">
        <f>ROUND(G200*(1+'[2]OSB_Demografia-PiramideBogotaLo'!$AD$17),0)</f>
        <v>6998</v>
      </c>
    </row>
    <row r="201" spans="1:8" x14ac:dyDescent="0.25">
      <c r="A201" s="1" t="s">
        <v>234</v>
      </c>
      <c r="B201" s="3">
        <v>-73.916669999999996</v>
      </c>
      <c r="C201" s="3">
        <v>5.2666700000000004</v>
      </c>
      <c r="D201" s="3">
        <v>32000</v>
      </c>
      <c r="E201" s="3" t="s">
        <v>19</v>
      </c>
      <c r="F201" s="3">
        <f>+_xlfn.XLOOKUP(E201,[1]Hoja2!$G$7:$G$37,[1]Hoja2!$H$7:$H$37,,0)</f>
        <v>0.13400000000000001</v>
      </c>
      <c r="G201" s="3">
        <f t="shared" si="3"/>
        <v>4288</v>
      </c>
      <c r="H201" s="3">
        <f>ROUND(G201*(1+'[2]OSB_Demografia-PiramideBogotaLo'!$AD$17),0)</f>
        <v>7948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6475-4B6F-4FD3-A9DA-FA69F0DFBC48}">
  <dimension ref="A1:F11"/>
  <sheetViews>
    <sheetView workbookViewId="0">
      <selection activeCell="N4" sqref="N4"/>
    </sheetView>
  </sheetViews>
  <sheetFormatPr baseColWidth="10" defaultRowHeight="15" x14ac:dyDescent="0.25"/>
  <sheetData>
    <row r="1" spans="1:6" x14ac:dyDescent="0.25">
      <c r="B1" t="s">
        <v>237</v>
      </c>
      <c r="D1" t="s">
        <v>238</v>
      </c>
      <c r="F1" t="s">
        <v>239</v>
      </c>
    </row>
    <row r="2" spans="1:6" x14ac:dyDescent="0.25">
      <c r="A2">
        <v>1</v>
      </c>
      <c r="B2">
        <v>500</v>
      </c>
      <c r="C2">
        <v>1</v>
      </c>
      <c r="D2">
        <v>20</v>
      </c>
      <c r="E2">
        <v>1</v>
      </c>
      <c r="F2">
        <v>7.5</v>
      </c>
    </row>
    <row r="3" spans="1:6" x14ac:dyDescent="0.25">
      <c r="A3">
        <v>2</v>
      </c>
      <c r="B3">
        <v>1000</v>
      </c>
      <c r="C3">
        <v>2</v>
      </c>
      <c r="D3">
        <f>+D2+5</f>
        <v>25</v>
      </c>
      <c r="E3">
        <v>2</v>
      </c>
      <c r="F3">
        <f>+F2+15%*$F$2</f>
        <v>8.625</v>
      </c>
    </row>
    <row r="4" spans="1:6" x14ac:dyDescent="0.25">
      <c r="A4">
        <v>3</v>
      </c>
      <c r="B4">
        <v>1500</v>
      </c>
      <c r="C4">
        <v>3</v>
      </c>
      <c r="D4">
        <v>20</v>
      </c>
      <c r="E4">
        <v>3</v>
      </c>
      <c r="F4">
        <f t="shared" ref="F4:F11" si="0">+F3+15%*$F$2</f>
        <v>9.75</v>
      </c>
    </row>
    <row r="5" spans="1:6" x14ac:dyDescent="0.25">
      <c r="A5">
        <v>4</v>
      </c>
      <c r="B5">
        <v>2000</v>
      </c>
      <c r="C5">
        <v>4</v>
      </c>
      <c r="D5">
        <f t="shared" ref="D5" si="1">+D4+5</f>
        <v>25</v>
      </c>
      <c r="E5">
        <v>4</v>
      </c>
      <c r="F5">
        <f t="shared" si="0"/>
        <v>10.875</v>
      </c>
    </row>
    <row r="6" spans="1:6" x14ac:dyDescent="0.25">
      <c r="A6">
        <v>5</v>
      </c>
      <c r="B6">
        <v>2500</v>
      </c>
      <c r="C6">
        <v>5</v>
      </c>
      <c r="D6">
        <v>20</v>
      </c>
      <c r="E6">
        <v>5</v>
      </c>
      <c r="F6">
        <f t="shared" si="0"/>
        <v>12</v>
      </c>
    </row>
    <row r="7" spans="1:6" x14ac:dyDescent="0.25">
      <c r="A7">
        <v>6</v>
      </c>
      <c r="B7">
        <v>3000</v>
      </c>
      <c r="C7">
        <v>6</v>
      </c>
      <c r="D7">
        <f t="shared" ref="D7" si="2">+D6+5</f>
        <v>25</v>
      </c>
      <c r="E7">
        <v>6</v>
      </c>
      <c r="F7">
        <f t="shared" si="0"/>
        <v>13.125</v>
      </c>
    </row>
    <row r="8" spans="1:6" x14ac:dyDescent="0.25">
      <c r="A8">
        <v>7</v>
      </c>
      <c r="B8">
        <v>3500</v>
      </c>
      <c r="C8">
        <v>7</v>
      </c>
      <c r="D8">
        <v>20</v>
      </c>
      <c r="E8">
        <v>7</v>
      </c>
      <c r="F8">
        <f t="shared" si="0"/>
        <v>14.25</v>
      </c>
    </row>
    <row r="9" spans="1:6" x14ac:dyDescent="0.25">
      <c r="A9">
        <v>8</v>
      </c>
      <c r="B9">
        <v>4000</v>
      </c>
      <c r="C9">
        <v>8</v>
      </c>
      <c r="D9">
        <f t="shared" ref="D9" si="3">+D8+5</f>
        <v>25</v>
      </c>
      <c r="E9">
        <v>8</v>
      </c>
      <c r="F9">
        <f t="shared" si="0"/>
        <v>15.375</v>
      </c>
    </row>
    <row r="10" spans="1:6" x14ac:dyDescent="0.25">
      <c r="A10">
        <v>9</v>
      </c>
      <c r="B10">
        <v>4500</v>
      </c>
      <c r="C10">
        <v>9</v>
      </c>
      <c r="D10">
        <v>20</v>
      </c>
      <c r="E10">
        <v>9</v>
      </c>
      <c r="F10">
        <f t="shared" si="0"/>
        <v>16.5</v>
      </c>
    </row>
    <row r="11" spans="1:6" x14ac:dyDescent="0.25">
      <c r="A11">
        <v>10</v>
      </c>
      <c r="B11">
        <v>5000</v>
      </c>
      <c r="C11">
        <v>10</v>
      </c>
      <c r="D11">
        <f t="shared" ref="D11" si="4">+D10+5</f>
        <v>25</v>
      </c>
      <c r="E11">
        <v>10</v>
      </c>
      <c r="F11">
        <f t="shared" si="0"/>
        <v>17.625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DD417-815D-45A0-BDC0-3BE3DF87C8F2}">
  <dimension ref="A1:B201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0</v>
      </c>
      <c r="B1" t="s">
        <v>241</v>
      </c>
    </row>
    <row r="2" spans="1:2" x14ac:dyDescent="0.25">
      <c r="A2">
        <v>1</v>
      </c>
      <c r="B2">
        <v>1966544</v>
      </c>
    </row>
    <row r="3" spans="1:2" x14ac:dyDescent="0.25">
      <c r="A3">
        <v>2</v>
      </c>
      <c r="B3">
        <v>24162</v>
      </c>
    </row>
    <row r="4" spans="1:2" x14ac:dyDescent="0.25">
      <c r="A4">
        <v>3</v>
      </c>
      <c r="B4">
        <v>19036</v>
      </c>
    </row>
    <row r="5" spans="1:2" x14ac:dyDescent="0.25">
      <c r="A5">
        <v>4</v>
      </c>
      <c r="B5">
        <v>16686</v>
      </c>
    </row>
    <row r="6" spans="1:2" x14ac:dyDescent="0.25">
      <c r="A6">
        <v>5</v>
      </c>
      <c r="B6">
        <v>21448</v>
      </c>
    </row>
    <row r="7" spans="1:2" x14ac:dyDescent="0.25">
      <c r="A7">
        <v>6</v>
      </c>
      <c r="B7">
        <v>10902</v>
      </c>
    </row>
    <row r="8" spans="1:2" x14ac:dyDescent="0.25">
      <c r="A8">
        <v>7</v>
      </c>
      <c r="B8">
        <v>16539</v>
      </c>
    </row>
    <row r="9" spans="1:2" x14ac:dyDescent="0.25">
      <c r="A9">
        <v>8</v>
      </c>
      <c r="B9">
        <v>17001</v>
      </c>
    </row>
    <row r="10" spans="1:2" x14ac:dyDescent="0.25">
      <c r="A10">
        <v>9</v>
      </c>
      <c r="B10">
        <v>15842</v>
      </c>
    </row>
    <row r="11" spans="1:2" x14ac:dyDescent="0.25">
      <c r="A11">
        <v>10</v>
      </c>
      <c r="B11">
        <v>18076</v>
      </c>
    </row>
    <row r="12" spans="1:2" x14ac:dyDescent="0.25">
      <c r="A12">
        <v>11</v>
      </c>
      <c r="B12">
        <v>22660</v>
      </c>
    </row>
    <row r="13" spans="1:2" x14ac:dyDescent="0.25">
      <c r="A13">
        <v>12</v>
      </c>
      <c r="B13">
        <v>15064</v>
      </c>
    </row>
    <row r="14" spans="1:2" x14ac:dyDescent="0.25">
      <c r="A14">
        <v>13</v>
      </c>
      <c r="B14">
        <v>11380</v>
      </c>
    </row>
    <row r="15" spans="1:2" x14ac:dyDescent="0.25">
      <c r="A15">
        <v>14</v>
      </c>
      <c r="B15">
        <v>16971</v>
      </c>
    </row>
    <row r="16" spans="1:2" x14ac:dyDescent="0.25">
      <c r="A16">
        <v>15</v>
      </c>
      <c r="B16">
        <v>12826</v>
      </c>
    </row>
    <row r="17" spans="1:2" x14ac:dyDescent="0.25">
      <c r="A17">
        <v>16</v>
      </c>
      <c r="B17">
        <v>12806</v>
      </c>
    </row>
    <row r="18" spans="1:2" x14ac:dyDescent="0.25">
      <c r="A18">
        <v>17</v>
      </c>
      <c r="B18">
        <v>21446</v>
      </c>
    </row>
    <row r="19" spans="1:2" x14ac:dyDescent="0.25">
      <c r="A19">
        <v>18</v>
      </c>
      <c r="B19">
        <v>14185</v>
      </c>
    </row>
    <row r="20" spans="1:2" x14ac:dyDescent="0.25">
      <c r="A20">
        <v>19</v>
      </c>
      <c r="B20">
        <v>13712</v>
      </c>
    </row>
    <row r="21" spans="1:2" x14ac:dyDescent="0.25">
      <c r="A21">
        <v>20</v>
      </c>
      <c r="B21">
        <v>16291</v>
      </c>
    </row>
    <row r="22" spans="1:2" x14ac:dyDescent="0.25">
      <c r="A22">
        <v>21</v>
      </c>
      <c r="B22">
        <v>13088</v>
      </c>
    </row>
    <row r="23" spans="1:2" x14ac:dyDescent="0.25">
      <c r="A23">
        <v>22</v>
      </c>
      <c r="B23">
        <v>86299</v>
      </c>
    </row>
    <row r="24" spans="1:2" x14ac:dyDescent="0.25">
      <c r="A24">
        <v>23</v>
      </c>
      <c r="B24">
        <v>26138</v>
      </c>
    </row>
    <row r="25" spans="1:2" x14ac:dyDescent="0.25">
      <c r="A25">
        <v>24</v>
      </c>
      <c r="B25">
        <v>113250</v>
      </c>
    </row>
    <row r="26" spans="1:2" x14ac:dyDescent="0.25">
      <c r="A26">
        <v>25</v>
      </c>
      <c r="B26">
        <v>102696</v>
      </c>
    </row>
    <row r="27" spans="1:2" x14ac:dyDescent="0.25">
      <c r="A27">
        <v>26</v>
      </c>
      <c r="B27">
        <v>156990</v>
      </c>
    </row>
    <row r="28" spans="1:2" x14ac:dyDescent="0.25">
      <c r="A28">
        <v>27</v>
      </c>
      <c r="B28">
        <v>3063</v>
      </c>
    </row>
    <row r="29" spans="1:2" x14ac:dyDescent="0.25">
      <c r="A29">
        <v>28</v>
      </c>
      <c r="B29">
        <v>2754</v>
      </c>
    </row>
    <row r="30" spans="1:2" x14ac:dyDescent="0.25">
      <c r="A30">
        <v>29</v>
      </c>
      <c r="B30">
        <v>2337</v>
      </c>
    </row>
    <row r="31" spans="1:2" x14ac:dyDescent="0.25">
      <c r="A31">
        <v>30</v>
      </c>
      <c r="B31">
        <v>6273</v>
      </c>
    </row>
    <row r="32" spans="1:2" x14ac:dyDescent="0.25">
      <c r="A32">
        <v>31</v>
      </c>
      <c r="B32">
        <v>14127</v>
      </c>
    </row>
    <row r="33" spans="1:2" x14ac:dyDescent="0.25">
      <c r="A33">
        <v>32</v>
      </c>
      <c r="B33">
        <v>5195</v>
      </c>
    </row>
    <row r="34" spans="1:2" x14ac:dyDescent="0.25">
      <c r="A34">
        <v>33</v>
      </c>
      <c r="B34">
        <v>1368</v>
      </c>
    </row>
    <row r="35" spans="1:2" x14ac:dyDescent="0.25">
      <c r="A35">
        <v>34</v>
      </c>
      <c r="B35">
        <v>148405</v>
      </c>
    </row>
    <row r="36" spans="1:2" x14ac:dyDescent="0.25">
      <c r="A36">
        <v>35</v>
      </c>
      <c r="B36">
        <v>6751</v>
      </c>
    </row>
    <row r="37" spans="1:2" x14ac:dyDescent="0.25">
      <c r="A37">
        <v>36</v>
      </c>
      <c r="B37">
        <v>91528</v>
      </c>
    </row>
    <row r="38" spans="1:2" x14ac:dyDescent="0.25">
      <c r="A38">
        <v>37</v>
      </c>
      <c r="B38">
        <v>84434</v>
      </c>
    </row>
    <row r="39" spans="1:2" x14ac:dyDescent="0.25">
      <c r="A39">
        <v>38</v>
      </c>
      <c r="B39">
        <v>77822</v>
      </c>
    </row>
    <row r="40" spans="1:2" x14ac:dyDescent="0.25">
      <c r="A40">
        <v>39</v>
      </c>
      <c r="B40">
        <v>91325</v>
      </c>
    </row>
    <row r="41" spans="1:2" x14ac:dyDescent="0.25">
      <c r="A41">
        <v>40</v>
      </c>
      <c r="B41">
        <v>31108</v>
      </c>
    </row>
    <row r="42" spans="1:2" x14ac:dyDescent="0.25">
      <c r="A42">
        <v>41</v>
      </c>
      <c r="B42">
        <v>67183</v>
      </c>
    </row>
    <row r="43" spans="1:2" x14ac:dyDescent="0.25">
      <c r="A43">
        <v>42</v>
      </c>
      <c r="B43">
        <v>142067</v>
      </c>
    </row>
    <row r="44" spans="1:2" x14ac:dyDescent="0.25">
      <c r="A44">
        <v>43</v>
      </c>
      <c r="B44">
        <v>150576</v>
      </c>
    </row>
    <row r="45" spans="1:2" x14ac:dyDescent="0.25">
      <c r="A45">
        <v>44</v>
      </c>
      <c r="B45">
        <v>21800</v>
      </c>
    </row>
    <row r="46" spans="1:2" x14ac:dyDescent="0.25">
      <c r="A46">
        <v>45</v>
      </c>
      <c r="B46">
        <v>158518</v>
      </c>
    </row>
    <row r="47" spans="1:2" x14ac:dyDescent="0.25">
      <c r="A47">
        <v>46</v>
      </c>
      <c r="B47">
        <v>140970</v>
      </c>
    </row>
    <row r="48" spans="1:2" x14ac:dyDescent="0.25">
      <c r="A48">
        <v>47</v>
      </c>
      <c r="B48">
        <v>76013</v>
      </c>
    </row>
    <row r="49" spans="1:2" x14ac:dyDescent="0.25">
      <c r="A49">
        <v>48</v>
      </c>
      <c r="B49">
        <v>72014</v>
      </c>
    </row>
    <row r="50" spans="1:2" x14ac:dyDescent="0.25">
      <c r="A50">
        <v>49</v>
      </c>
      <c r="B50">
        <v>66927</v>
      </c>
    </row>
    <row r="51" spans="1:2" x14ac:dyDescent="0.25">
      <c r="A51">
        <v>50</v>
      </c>
      <c r="B51">
        <v>65679</v>
      </c>
    </row>
    <row r="52" spans="1:2" x14ac:dyDescent="0.25">
      <c r="A52">
        <v>51</v>
      </c>
      <c r="B52">
        <v>35804</v>
      </c>
    </row>
    <row r="53" spans="1:2" x14ac:dyDescent="0.25">
      <c r="A53">
        <v>52</v>
      </c>
      <c r="B53">
        <v>68841</v>
      </c>
    </row>
    <row r="54" spans="1:2" x14ac:dyDescent="0.25">
      <c r="A54">
        <v>53</v>
      </c>
      <c r="B54">
        <v>55605</v>
      </c>
    </row>
    <row r="55" spans="1:2" x14ac:dyDescent="0.25">
      <c r="A55">
        <v>54</v>
      </c>
      <c r="B55">
        <v>55369</v>
      </c>
    </row>
    <row r="56" spans="1:2" x14ac:dyDescent="0.25">
      <c r="A56">
        <v>55</v>
      </c>
      <c r="B56">
        <v>28506</v>
      </c>
    </row>
    <row r="57" spans="1:2" x14ac:dyDescent="0.25">
      <c r="A57">
        <v>56</v>
      </c>
      <c r="B57">
        <v>48750</v>
      </c>
    </row>
    <row r="58" spans="1:2" x14ac:dyDescent="0.25">
      <c r="A58">
        <v>57</v>
      </c>
      <c r="B58">
        <v>23447</v>
      </c>
    </row>
    <row r="59" spans="1:2" x14ac:dyDescent="0.25">
      <c r="A59">
        <v>58</v>
      </c>
      <c r="B59">
        <v>44878</v>
      </c>
    </row>
    <row r="60" spans="1:2" x14ac:dyDescent="0.25">
      <c r="A60">
        <v>59</v>
      </c>
      <c r="B60">
        <v>25427</v>
      </c>
    </row>
    <row r="61" spans="1:2" x14ac:dyDescent="0.25">
      <c r="A61">
        <v>60</v>
      </c>
      <c r="B61">
        <v>40450</v>
      </c>
    </row>
    <row r="62" spans="1:2" x14ac:dyDescent="0.25">
      <c r="A62">
        <v>61</v>
      </c>
      <c r="B62">
        <v>36669</v>
      </c>
    </row>
    <row r="63" spans="1:2" x14ac:dyDescent="0.25">
      <c r="A63">
        <v>62</v>
      </c>
      <c r="B63">
        <v>32028</v>
      </c>
    </row>
    <row r="64" spans="1:2" x14ac:dyDescent="0.25">
      <c r="A64">
        <v>63</v>
      </c>
      <c r="B64">
        <v>39720</v>
      </c>
    </row>
    <row r="65" spans="1:2" x14ac:dyDescent="0.25">
      <c r="A65">
        <v>64</v>
      </c>
      <c r="B65">
        <v>38817</v>
      </c>
    </row>
    <row r="66" spans="1:2" x14ac:dyDescent="0.25">
      <c r="A66">
        <v>65</v>
      </c>
      <c r="B66">
        <v>38540</v>
      </c>
    </row>
    <row r="67" spans="1:2" x14ac:dyDescent="0.25">
      <c r="A67">
        <v>66</v>
      </c>
      <c r="B67">
        <v>29643</v>
      </c>
    </row>
    <row r="68" spans="1:2" x14ac:dyDescent="0.25">
      <c r="A68">
        <v>67</v>
      </c>
      <c r="B68">
        <v>34970</v>
      </c>
    </row>
    <row r="69" spans="1:2" x14ac:dyDescent="0.25">
      <c r="A69">
        <v>68</v>
      </c>
      <c r="B69">
        <v>33909</v>
      </c>
    </row>
    <row r="70" spans="1:2" x14ac:dyDescent="0.25">
      <c r="A70">
        <v>69</v>
      </c>
      <c r="B70">
        <v>21945</v>
      </c>
    </row>
    <row r="71" spans="1:2" x14ac:dyDescent="0.25">
      <c r="A71">
        <v>70</v>
      </c>
      <c r="B71">
        <v>27349</v>
      </c>
    </row>
    <row r="72" spans="1:2" x14ac:dyDescent="0.25">
      <c r="A72">
        <v>71</v>
      </c>
      <c r="B72">
        <v>28897</v>
      </c>
    </row>
    <row r="73" spans="1:2" x14ac:dyDescent="0.25">
      <c r="A73">
        <v>72</v>
      </c>
      <c r="B73">
        <v>35135</v>
      </c>
    </row>
    <row r="74" spans="1:2" x14ac:dyDescent="0.25">
      <c r="A74">
        <v>73</v>
      </c>
      <c r="B74">
        <v>33403</v>
      </c>
    </row>
    <row r="75" spans="1:2" x14ac:dyDescent="0.25">
      <c r="A75">
        <v>74</v>
      </c>
      <c r="B75">
        <v>26622</v>
      </c>
    </row>
    <row r="76" spans="1:2" x14ac:dyDescent="0.25">
      <c r="A76">
        <v>75</v>
      </c>
      <c r="B76">
        <v>33914</v>
      </c>
    </row>
    <row r="77" spans="1:2" x14ac:dyDescent="0.25">
      <c r="A77">
        <v>76</v>
      </c>
      <c r="B77">
        <v>21574</v>
      </c>
    </row>
    <row r="78" spans="1:2" x14ac:dyDescent="0.25">
      <c r="A78">
        <v>77</v>
      </c>
      <c r="B78">
        <v>27771</v>
      </c>
    </row>
    <row r="79" spans="1:2" x14ac:dyDescent="0.25">
      <c r="A79">
        <v>78</v>
      </c>
      <c r="B79">
        <v>22460</v>
      </c>
    </row>
    <row r="80" spans="1:2" x14ac:dyDescent="0.25">
      <c r="A80">
        <v>79</v>
      </c>
      <c r="B80">
        <v>24634</v>
      </c>
    </row>
    <row r="81" spans="1:2" x14ac:dyDescent="0.25">
      <c r="A81">
        <v>80</v>
      </c>
      <c r="B81">
        <v>21862</v>
      </c>
    </row>
    <row r="82" spans="1:2" x14ac:dyDescent="0.25">
      <c r="A82">
        <v>81</v>
      </c>
      <c r="B82">
        <v>22796</v>
      </c>
    </row>
    <row r="83" spans="1:2" x14ac:dyDescent="0.25">
      <c r="A83">
        <v>82</v>
      </c>
      <c r="B83">
        <v>17174</v>
      </c>
    </row>
    <row r="84" spans="1:2" x14ac:dyDescent="0.25">
      <c r="A84">
        <v>83</v>
      </c>
      <c r="B84">
        <v>22525</v>
      </c>
    </row>
    <row r="85" spans="1:2" x14ac:dyDescent="0.25">
      <c r="A85">
        <v>84</v>
      </c>
      <c r="B85">
        <v>15220</v>
      </c>
    </row>
    <row r="86" spans="1:2" x14ac:dyDescent="0.25">
      <c r="A86">
        <v>85</v>
      </c>
      <c r="B86">
        <v>23214</v>
      </c>
    </row>
    <row r="87" spans="1:2" x14ac:dyDescent="0.25">
      <c r="A87">
        <v>86</v>
      </c>
      <c r="B87">
        <v>21471</v>
      </c>
    </row>
    <row r="88" spans="1:2" x14ac:dyDescent="0.25">
      <c r="A88">
        <v>87</v>
      </c>
      <c r="B88">
        <v>19858</v>
      </c>
    </row>
    <row r="89" spans="1:2" x14ac:dyDescent="0.25">
      <c r="A89">
        <v>88</v>
      </c>
      <c r="B89">
        <v>23179</v>
      </c>
    </row>
    <row r="90" spans="1:2" x14ac:dyDescent="0.25">
      <c r="A90">
        <v>89</v>
      </c>
      <c r="B90">
        <v>21135</v>
      </c>
    </row>
    <row r="91" spans="1:2" x14ac:dyDescent="0.25">
      <c r="A91">
        <v>90</v>
      </c>
      <c r="B91">
        <v>22102</v>
      </c>
    </row>
    <row r="92" spans="1:2" x14ac:dyDescent="0.25">
      <c r="A92">
        <v>91</v>
      </c>
      <c r="B92">
        <v>17894</v>
      </c>
    </row>
    <row r="93" spans="1:2" x14ac:dyDescent="0.25">
      <c r="A93">
        <v>92</v>
      </c>
      <c r="B93">
        <v>17560</v>
      </c>
    </row>
    <row r="94" spans="1:2" x14ac:dyDescent="0.25">
      <c r="A94">
        <v>93</v>
      </c>
      <c r="B94">
        <v>28318</v>
      </c>
    </row>
    <row r="95" spans="1:2" x14ac:dyDescent="0.25">
      <c r="A95">
        <v>94</v>
      </c>
      <c r="B95">
        <v>17530</v>
      </c>
    </row>
    <row r="96" spans="1:2" x14ac:dyDescent="0.25">
      <c r="A96">
        <v>95</v>
      </c>
      <c r="B96">
        <v>27366</v>
      </c>
    </row>
    <row r="97" spans="1:2" x14ac:dyDescent="0.25">
      <c r="A97">
        <v>96</v>
      </c>
      <c r="B97">
        <v>17025</v>
      </c>
    </row>
    <row r="98" spans="1:2" x14ac:dyDescent="0.25">
      <c r="A98">
        <v>97</v>
      </c>
      <c r="B98">
        <v>16387</v>
      </c>
    </row>
    <row r="99" spans="1:2" x14ac:dyDescent="0.25">
      <c r="A99">
        <v>98</v>
      </c>
      <c r="B99">
        <v>24132</v>
      </c>
    </row>
    <row r="100" spans="1:2" x14ac:dyDescent="0.25">
      <c r="A100">
        <v>99</v>
      </c>
      <c r="B100">
        <v>19999</v>
      </c>
    </row>
    <row r="101" spans="1:2" x14ac:dyDescent="0.25">
      <c r="A101">
        <v>100</v>
      </c>
      <c r="B101">
        <v>13340</v>
      </c>
    </row>
    <row r="102" spans="1:2" x14ac:dyDescent="0.25">
      <c r="A102">
        <v>101</v>
      </c>
      <c r="B102">
        <v>680920</v>
      </c>
    </row>
    <row r="103" spans="1:2" x14ac:dyDescent="0.25">
      <c r="A103">
        <v>102</v>
      </c>
      <c r="B103">
        <v>716153</v>
      </c>
    </row>
    <row r="104" spans="1:2" x14ac:dyDescent="0.25">
      <c r="A104">
        <v>103</v>
      </c>
      <c r="B104">
        <v>288161</v>
      </c>
    </row>
    <row r="105" spans="1:2" x14ac:dyDescent="0.25">
      <c r="A105">
        <v>104</v>
      </c>
      <c r="B105">
        <v>36203</v>
      </c>
    </row>
    <row r="106" spans="1:2" x14ac:dyDescent="0.25">
      <c r="A106">
        <v>105</v>
      </c>
      <c r="B106">
        <v>55226</v>
      </c>
    </row>
    <row r="107" spans="1:2" x14ac:dyDescent="0.25">
      <c r="A107">
        <v>106</v>
      </c>
      <c r="B107">
        <v>56639</v>
      </c>
    </row>
    <row r="108" spans="1:2" x14ac:dyDescent="0.25">
      <c r="A108">
        <v>107</v>
      </c>
      <c r="B108">
        <v>32397</v>
      </c>
    </row>
    <row r="109" spans="1:2" x14ac:dyDescent="0.25">
      <c r="A109">
        <v>108</v>
      </c>
      <c r="B109">
        <v>101784</v>
      </c>
    </row>
    <row r="110" spans="1:2" x14ac:dyDescent="0.25">
      <c r="A110">
        <v>109</v>
      </c>
      <c r="B110">
        <v>201732</v>
      </c>
    </row>
    <row r="111" spans="1:2" x14ac:dyDescent="0.25">
      <c r="A111">
        <v>110</v>
      </c>
      <c r="B111">
        <v>66964</v>
      </c>
    </row>
    <row r="112" spans="1:2" x14ac:dyDescent="0.25">
      <c r="A112">
        <v>111</v>
      </c>
      <c r="B112">
        <v>119897</v>
      </c>
    </row>
    <row r="113" spans="1:2" x14ac:dyDescent="0.25">
      <c r="A113">
        <v>112</v>
      </c>
      <c r="B113">
        <v>157392</v>
      </c>
    </row>
    <row r="114" spans="1:2" x14ac:dyDescent="0.25">
      <c r="A114">
        <v>113</v>
      </c>
      <c r="B114">
        <v>81792</v>
      </c>
    </row>
    <row r="115" spans="1:2" x14ac:dyDescent="0.25">
      <c r="A115">
        <v>114</v>
      </c>
      <c r="B115">
        <v>6267</v>
      </c>
    </row>
    <row r="116" spans="1:2" x14ac:dyDescent="0.25">
      <c r="A116">
        <v>115</v>
      </c>
      <c r="B116">
        <v>172515</v>
      </c>
    </row>
    <row r="117" spans="1:2" x14ac:dyDescent="0.25">
      <c r="A117">
        <v>116</v>
      </c>
      <c r="B117">
        <v>25710</v>
      </c>
    </row>
    <row r="118" spans="1:2" x14ac:dyDescent="0.25">
      <c r="A118">
        <v>117</v>
      </c>
      <c r="B118">
        <v>25091</v>
      </c>
    </row>
    <row r="119" spans="1:2" x14ac:dyDescent="0.25">
      <c r="A119">
        <v>118</v>
      </c>
      <c r="B119">
        <v>3606</v>
      </c>
    </row>
    <row r="120" spans="1:2" x14ac:dyDescent="0.25">
      <c r="A120">
        <v>119</v>
      </c>
      <c r="B120">
        <v>4567</v>
      </c>
    </row>
    <row r="121" spans="1:2" x14ac:dyDescent="0.25">
      <c r="A121">
        <v>120</v>
      </c>
      <c r="B121">
        <v>6715</v>
      </c>
    </row>
    <row r="122" spans="1:2" x14ac:dyDescent="0.25">
      <c r="A122">
        <v>121</v>
      </c>
      <c r="B122">
        <v>10549</v>
      </c>
    </row>
    <row r="123" spans="1:2" x14ac:dyDescent="0.25">
      <c r="A123">
        <v>122</v>
      </c>
      <c r="B123">
        <v>17340</v>
      </c>
    </row>
    <row r="124" spans="1:2" x14ac:dyDescent="0.25">
      <c r="A124">
        <v>123</v>
      </c>
      <c r="B124">
        <v>17229</v>
      </c>
    </row>
    <row r="125" spans="1:2" x14ac:dyDescent="0.25">
      <c r="A125">
        <v>124</v>
      </c>
      <c r="B125">
        <v>17197</v>
      </c>
    </row>
    <row r="126" spans="1:2" x14ac:dyDescent="0.25">
      <c r="A126">
        <v>125</v>
      </c>
      <c r="B126">
        <v>11760</v>
      </c>
    </row>
    <row r="127" spans="1:2" x14ac:dyDescent="0.25">
      <c r="A127">
        <v>126</v>
      </c>
      <c r="B127">
        <v>15428</v>
      </c>
    </row>
    <row r="128" spans="1:2" x14ac:dyDescent="0.25">
      <c r="A128">
        <v>127</v>
      </c>
      <c r="B128">
        <v>17540</v>
      </c>
    </row>
    <row r="129" spans="1:2" x14ac:dyDescent="0.25">
      <c r="A129">
        <v>128</v>
      </c>
      <c r="B129">
        <v>11470</v>
      </c>
    </row>
    <row r="130" spans="1:2" x14ac:dyDescent="0.25">
      <c r="A130">
        <v>129</v>
      </c>
      <c r="B130">
        <v>13306</v>
      </c>
    </row>
    <row r="131" spans="1:2" x14ac:dyDescent="0.25">
      <c r="A131">
        <v>130</v>
      </c>
      <c r="B131">
        <v>15009</v>
      </c>
    </row>
    <row r="132" spans="1:2" x14ac:dyDescent="0.25">
      <c r="A132">
        <v>131</v>
      </c>
      <c r="B132">
        <v>13197</v>
      </c>
    </row>
    <row r="133" spans="1:2" x14ac:dyDescent="0.25">
      <c r="A133">
        <v>132</v>
      </c>
      <c r="B133">
        <v>14844</v>
      </c>
    </row>
    <row r="134" spans="1:2" x14ac:dyDescent="0.25">
      <c r="A134">
        <v>133</v>
      </c>
      <c r="B134">
        <v>8874</v>
      </c>
    </row>
    <row r="135" spans="1:2" x14ac:dyDescent="0.25">
      <c r="A135">
        <v>134</v>
      </c>
      <c r="B135">
        <v>9755</v>
      </c>
    </row>
    <row r="136" spans="1:2" x14ac:dyDescent="0.25">
      <c r="A136">
        <v>135</v>
      </c>
      <c r="B136">
        <v>14499</v>
      </c>
    </row>
    <row r="137" spans="1:2" x14ac:dyDescent="0.25">
      <c r="A137">
        <v>136</v>
      </c>
      <c r="B137">
        <v>12253</v>
      </c>
    </row>
    <row r="138" spans="1:2" x14ac:dyDescent="0.25">
      <c r="A138">
        <v>137</v>
      </c>
      <c r="B138">
        <v>14011</v>
      </c>
    </row>
    <row r="139" spans="1:2" x14ac:dyDescent="0.25">
      <c r="A139">
        <v>138</v>
      </c>
      <c r="B139">
        <v>13748</v>
      </c>
    </row>
    <row r="140" spans="1:2" x14ac:dyDescent="0.25">
      <c r="A140">
        <v>139</v>
      </c>
      <c r="B140">
        <v>13729</v>
      </c>
    </row>
    <row r="141" spans="1:2" x14ac:dyDescent="0.25">
      <c r="A141">
        <v>140</v>
      </c>
      <c r="B141">
        <v>13678</v>
      </c>
    </row>
    <row r="142" spans="1:2" x14ac:dyDescent="0.25">
      <c r="A142">
        <v>141</v>
      </c>
      <c r="B142">
        <v>12039</v>
      </c>
    </row>
    <row r="143" spans="1:2" x14ac:dyDescent="0.25">
      <c r="A143">
        <v>142</v>
      </c>
      <c r="B143">
        <v>17496</v>
      </c>
    </row>
    <row r="144" spans="1:2" x14ac:dyDescent="0.25">
      <c r="A144">
        <v>143</v>
      </c>
      <c r="B144">
        <v>10979</v>
      </c>
    </row>
    <row r="145" spans="1:2" x14ac:dyDescent="0.25">
      <c r="A145">
        <v>144</v>
      </c>
      <c r="B145">
        <v>13346</v>
      </c>
    </row>
    <row r="146" spans="1:2" x14ac:dyDescent="0.25">
      <c r="A146">
        <v>145</v>
      </c>
      <c r="B146">
        <v>13343</v>
      </c>
    </row>
    <row r="147" spans="1:2" x14ac:dyDescent="0.25">
      <c r="A147">
        <v>146</v>
      </c>
      <c r="B147">
        <v>12829</v>
      </c>
    </row>
    <row r="148" spans="1:2" x14ac:dyDescent="0.25">
      <c r="A148">
        <v>147</v>
      </c>
      <c r="B148">
        <v>7897</v>
      </c>
    </row>
    <row r="149" spans="1:2" x14ac:dyDescent="0.25">
      <c r="A149">
        <v>148</v>
      </c>
      <c r="B149">
        <v>13150</v>
      </c>
    </row>
    <row r="150" spans="1:2" x14ac:dyDescent="0.25">
      <c r="A150">
        <v>149</v>
      </c>
      <c r="B150">
        <v>8594</v>
      </c>
    </row>
    <row r="151" spans="1:2" x14ac:dyDescent="0.25">
      <c r="A151">
        <v>150</v>
      </c>
      <c r="B151">
        <v>11035</v>
      </c>
    </row>
    <row r="152" spans="1:2" x14ac:dyDescent="0.25">
      <c r="A152">
        <v>151</v>
      </c>
      <c r="B152">
        <v>11484</v>
      </c>
    </row>
    <row r="153" spans="1:2" x14ac:dyDescent="0.25">
      <c r="A153">
        <v>152</v>
      </c>
      <c r="B153">
        <v>11800</v>
      </c>
    </row>
    <row r="154" spans="1:2" x14ac:dyDescent="0.25">
      <c r="A154">
        <v>153</v>
      </c>
      <c r="B154">
        <v>11358</v>
      </c>
    </row>
    <row r="155" spans="1:2" x14ac:dyDescent="0.25">
      <c r="A155">
        <v>154</v>
      </c>
      <c r="B155">
        <v>11693</v>
      </c>
    </row>
    <row r="156" spans="1:2" x14ac:dyDescent="0.25">
      <c r="A156">
        <v>155</v>
      </c>
      <c r="B156">
        <v>12833</v>
      </c>
    </row>
    <row r="157" spans="1:2" x14ac:dyDescent="0.25">
      <c r="A157">
        <v>156</v>
      </c>
      <c r="B157">
        <v>12830</v>
      </c>
    </row>
    <row r="158" spans="1:2" x14ac:dyDescent="0.25">
      <c r="A158">
        <v>157</v>
      </c>
      <c r="B158">
        <v>13918</v>
      </c>
    </row>
    <row r="159" spans="1:2" x14ac:dyDescent="0.25">
      <c r="A159">
        <v>158</v>
      </c>
      <c r="B159">
        <v>15126</v>
      </c>
    </row>
    <row r="160" spans="1:2" x14ac:dyDescent="0.25">
      <c r="A160">
        <v>159</v>
      </c>
      <c r="B160">
        <v>16874</v>
      </c>
    </row>
    <row r="161" spans="1:2" x14ac:dyDescent="0.25">
      <c r="A161">
        <v>160</v>
      </c>
      <c r="B161">
        <v>10386</v>
      </c>
    </row>
    <row r="162" spans="1:2" x14ac:dyDescent="0.25">
      <c r="A162">
        <v>161</v>
      </c>
      <c r="B162">
        <v>11486</v>
      </c>
    </row>
    <row r="163" spans="1:2" x14ac:dyDescent="0.25">
      <c r="A163">
        <v>162</v>
      </c>
      <c r="B163">
        <v>8295</v>
      </c>
    </row>
    <row r="164" spans="1:2" x14ac:dyDescent="0.25">
      <c r="A164">
        <v>163</v>
      </c>
      <c r="B164">
        <v>11308</v>
      </c>
    </row>
    <row r="165" spans="1:2" x14ac:dyDescent="0.25">
      <c r="A165">
        <v>164</v>
      </c>
      <c r="B165">
        <v>12404</v>
      </c>
    </row>
    <row r="166" spans="1:2" x14ac:dyDescent="0.25">
      <c r="A166">
        <v>165</v>
      </c>
      <c r="B166">
        <v>10870</v>
      </c>
    </row>
    <row r="167" spans="1:2" x14ac:dyDescent="0.25">
      <c r="A167">
        <v>166</v>
      </c>
      <c r="B167">
        <v>12286</v>
      </c>
    </row>
    <row r="168" spans="1:2" x14ac:dyDescent="0.25">
      <c r="A168">
        <v>167</v>
      </c>
      <c r="B168">
        <v>10082</v>
      </c>
    </row>
    <row r="169" spans="1:2" x14ac:dyDescent="0.25">
      <c r="A169">
        <v>168</v>
      </c>
      <c r="B169">
        <v>10977</v>
      </c>
    </row>
    <row r="170" spans="1:2" x14ac:dyDescent="0.25">
      <c r="A170">
        <v>169</v>
      </c>
      <c r="B170">
        <v>7239</v>
      </c>
    </row>
    <row r="171" spans="1:2" x14ac:dyDescent="0.25">
      <c r="A171">
        <v>170</v>
      </c>
      <c r="B171">
        <v>11509</v>
      </c>
    </row>
    <row r="172" spans="1:2" x14ac:dyDescent="0.25">
      <c r="A172">
        <v>171</v>
      </c>
      <c r="B172">
        <v>12810</v>
      </c>
    </row>
    <row r="173" spans="1:2" x14ac:dyDescent="0.25">
      <c r="A173">
        <v>172</v>
      </c>
      <c r="B173">
        <v>6989</v>
      </c>
    </row>
    <row r="174" spans="1:2" x14ac:dyDescent="0.25">
      <c r="A174">
        <v>173</v>
      </c>
      <c r="B174">
        <v>10603</v>
      </c>
    </row>
    <row r="175" spans="1:2" x14ac:dyDescent="0.25">
      <c r="A175">
        <v>174</v>
      </c>
      <c r="B175">
        <v>11622</v>
      </c>
    </row>
    <row r="176" spans="1:2" x14ac:dyDescent="0.25">
      <c r="A176">
        <v>175</v>
      </c>
      <c r="B176">
        <v>5972</v>
      </c>
    </row>
    <row r="177" spans="1:2" x14ac:dyDescent="0.25">
      <c r="A177">
        <v>176</v>
      </c>
      <c r="B177">
        <v>11529</v>
      </c>
    </row>
    <row r="178" spans="1:2" x14ac:dyDescent="0.25">
      <c r="A178">
        <v>177</v>
      </c>
      <c r="B178">
        <v>11481</v>
      </c>
    </row>
    <row r="179" spans="1:2" x14ac:dyDescent="0.25">
      <c r="A179">
        <v>178</v>
      </c>
      <c r="B179">
        <v>10071</v>
      </c>
    </row>
    <row r="180" spans="1:2" x14ac:dyDescent="0.25">
      <c r="A180">
        <v>179</v>
      </c>
      <c r="B180">
        <v>10026</v>
      </c>
    </row>
    <row r="181" spans="1:2" x14ac:dyDescent="0.25">
      <c r="A181">
        <v>180</v>
      </c>
      <c r="B181">
        <v>11028</v>
      </c>
    </row>
    <row r="182" spans="1:2" x14ac:dyDescent="0.25">
      <c r="A182">
        <v>181</v>
      </c>
      <c r="B182">
        <v>14946</v>
      </c>
    </row>
    <row r="183" spans="1:2" x14ac:dyDescent="0.25">
      <c r="A183">
        <v>182</v>
      </c>
      <c r="B183">
        <v>10426</v>
      </c>
    </row>
    <row r="184" spans="1:2" x14ac:dyDescent="0.25">
      <c r="A184">
        <v>183</v>
      </c>
      <c r="B184">
        <v>8538</v>
      </c>
    </row>
    <row r="185" spans="1:2" x14ac:dyDescent="0.25">
      <c r="A185">
        <v>184</v>
      </c>
      <c r="B185">
        <v>10392</v>
      </c>
    </row>
    <row r="186" spans="1:2" x14ac:dyDescent="0.25">
      <c r="A186">
        <v>185</v>
      </c>
      <c r="B186">
        <v>7048</v>
      </c>
    </row>
    <row r="187" spans="1:2" x14ac:dyDescent="0.25">
      <c r="A187">
        <v>186</v>
      </c>
      <c r="B187">
        <v>4457</v>
      </c>
    </row>
    <row r="188" spans="1:2" x14ac:dyDescent="0.25">
      <c r="A188">
        <v>187</v>
      </c>
      <c r="B188">
        <v>10769</v>
      </c>
    </row>
    <row r="189" spans="1:2" x14ac:dyDescent="0.25">
      <c r="A189">
        <v>188</v>
      </c>
      <c r="B189">
        <v>11023</v>
      </c>
    </row>
    <row r="190" spans="1:2" x14ac:dyDescent="0.25">
      <c r="A190">
        <v>189</v>
      </c>
      <c r="B190">
        <v>7099</v>
      </c>
    </row>
    <row r="191" spans="1:2" x14ac:dyDescent="0.25">
      <c r="A191">
        <v>190</v>
      </c>
      <c r="B191">
        <v>5570</v>
      </c>
    </row>
    <row r="192" spans="1:2" x14ac:dyDescent="0.25">
      <c r="A192">
        <v>191</v>
      </c>
      <c r="B192">
        <v>10464</v>
      </c>
    </row>
    <row r="193" spans="1:2" x14ac:dyDescent="0.25">
      <c r="A193">
        <v>192</v>
      </c>
      <c r="B193">
        <v>8780</v>
      </c>
    </row>
    <row r="194" spans="1:2" x14ac:dyDescent="0.25">
      <c r="A194">
        <v>193</v>
      </c>
      <c r="B194">
        <v>9868</v>
      </c>
    </row>
    <row r="195" spans="1:2" x14ac:dyDescent="0.25">
      <c r="A195">
        <v>194</v>
      </c>
      <c r="B195">
        <v>12580</v>
      </c>
    </row>
    <row r="196" spans="1:2" x14ac:dyDescent="0.25">
      <c r="A196">
        <v>195</v>
      </c>
      <c r="B196">
        <v>5431</v>
      </c>
    </row>
    <row r="197" spans="1:2" x14ac:dyDescent="0.25">
      <c r="A197">
        <v>196</v>
      </c>
      <c r="B197">
        <v>9526</v>
      </c>
    </row>
    <row r="198" spans="1:2" x14ac:dyDescent="0.25">
      <c r="A198">
        <v>197</v>
      </c>
      <c r="B198">
        <v>9022</v>
      </c>
    </row>
    <row r="199" spans="1:2" x14ac:dyDescent="0.25">
      <c r="A199">
        <v>198</v>
      </c>
      <c r="B199">
        <v>7925</v>
      </c>
    </row>
    <row r="200" spans="1:2" x14ac:dyDescent="0.25">
      <c r="A200">
        <v>199</v>
      </c>
      <c r="B200">
        <v>6998</v>
      </c>
    </row>
    <row r="201" spans="1:2" x14ac:dyDescent="0.25">
      <c r="A201">
        <v>200</v>
      </c>
      <c r="B201">
        <v>7948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Esteban Mora Meza</cp:lastModifiedBy>
  <dcterms:created xsi:type="dcterms:W3CDTF">2021-04-20T02:25:38Z</dcterms:created>
  <dcterms:modified xsi:type="dcterms:W3CDTF">2021-05-27T23:30:22Z</dcterms:modified>
</cp:coreProperties>
</file>