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2\CURSOS 2022-1\Fundamentos de Programacion 2022-1\Sesion 04\"/>
    </mc:Choice>
  </mc:AlternateContent>
  <bookViews>
    <workbookView xWindow="0" yWindow="0" windowWidth="19200" windowHeight="7665" activeTab="6"/>
  </bookViews>
  <sheets>
    <sheet name="3.1" sheetId="3" r:id="rId1"/>
    <sheet name="3.5" sheetId="6" r:id="rId2"/>
    <sheet name="3.2" sheetId="4" r:id="rId3"/>
    <sheet name="3.8" sheetId="5" r:id="rId4"/>
    <sheet name="3.16" sheetId="7" r:id="rId5"/>
    <sheet name="3.17" sheetId="8" r:id="rId6"/>
    <sheet name="3.20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9" l="1"/>
  <c r="M20" i="9"/>
  <c r="M19" i="9"/>
  <c r="L19" i="9"/>
  <c r="N18" i="9"/>
  <c r="M18" i="9"/>
  <c r="O18" i="9" s="1"/>
  <c r="N17" i="9"/>
  <c r="P17" i="9" s="1"/>
  <c r="M17" i="9"/>
  <c r="O17" i="9" s="1"/>
  <c r="M16" i="9"/>
  <c r="L16" i="9"/>
  <c r="P18" i="9" l="1"/>
  <c r="N16" i="9"/>
  <c r="P16" i="9" s="1"/>
  <c r="E18" i="7"/>
  <c r="E17" i="7"/>
  <c r="E16" i="7"/>
  <c r="O16" i="9" l="1"/>
  <c r="J17" i="5"/>
  <c r="F17" i="5"/>
  <c r="I16" i="5"/>
  <c r="G16" i="5"/>
  <c r="H15" i="5"/>
  <c r="C12" i="4" l="1"/>
  <c r="E12" i="4" s="1"/>
  <c r="C13" i="4"/>
  <c r="E13" i="4" s="1"/>
  <c r="C14" i="4"/>
  <c r="E14" i="4" s="1"/>
  <c r="C11" i="4"/>
  <c r="E11" i="4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</calcChain>
</file>

<file path=xl/comments1.xml><?xml version="1.0" encoding="utf-8"?>
<comments xmlns="http://schemas.openxmlformats.org/spreadsheetml/2006/main">
  <authors>
    <author>davidmp</author>
  </authors>
  <commentList>
    <comment ref="D10" authorId="0" shapeId="0">
      <text>
        <r>
          <rPr>
            <b/>
            <sz val="9"/>
            <color indexed="81"/>
            <rFont val="Tahoma"/>
            <charset val="1"/>
          </rPr>
          <t>Si &gt;40 se paga el doble</t>
        </r>
      </text>
    </comment>
    <comment ref="E11" authorId="0" shapeId="0">
      <text>
        <r>
          <rPr>
            <b/>
            <sz val="11"/>
            <color indexed="81"/>
            <rFont val="Tahoma"/>
            <family val="2"/>
          </rPr>
          <t>=SI(C11&gt;40, 40*18+(C11-40)*2*18,C11*18)</t>
        </r>
      </text>
    </comment>
  </commentList>
</comments>
</file>

<file path=xl/comments2.xml><?xml version="1.0" encoding="utf-8"?>
<comments xmlns="http://schemas.openxmlformats.org/spreadsheetml/2006/main">
  <authors>
    <author>LABORATORIO_2</author>
  </authors>
  <commentList>
    <comment ref="L16" authorId="0" shapeId="0">
      <text>
        <r>
          <rPr>
            <sz val="9"/>
            <color indexed="81"/>
            <rFont val="Tahoma"/>
            <charset val="1"/>
          </rPr>
          <t>=REDONDEAR(H3/D3;0)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=(($I$3+$I$3*0.8+$I$3*F3))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N16" authorId="0" shapeId="0">
      <text>
        <r>
          <rPr>
            <b/>
            <sz val="9"/>
            <color indexed="81"/>
            <rFont val="Tahoma"/>
            <charset val="1"/>
          </rPr>
          <t>=M3*0.3</t>
        </r>
      </text>
    </comment>
    <comment ref="O16" authorId="0" shapeId="0">
      <text>
        <r>
          <rPr>
            <b/>
            <sz val="9"/>
            <color indexed="81"/>
            <rFont val="Tahoma"/>
            <charset val="1"/>
          </rPr>
          <t>M3+N3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=N3*$L$3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<sst xmlns="http://schemas.openxmlformats.org/spreadsheetml/2006/main" count="120" uniqueCount="92">
  <si>
    <t>&gt;=18</t>
  </si>
  <si>
    <t>Condicion</t>
  </si>
  <si>
    <t>Persona 1</t>
  </si>
  <si>
    <t>Persona 2</t>
  </si>
  <si>
    <t>Persona 3</t>
  </si>
  <si>
    <t>Persona 4</t>
  </si>
  <si>
    <t>Persona 5</t>
  </si>
  <si>
    <t>Persona 6</t>
  </si>
  <si>
    <t>Persona 7</t>
  </si>
  <si>
    <t>Edad</t>
  </si>
  <si>
    <t>cantidad ht</t>
  </si>
  <si>
    <t>condicion</t>
  </si>
  <si>
    <t>hora pago S/. 18</t>
  </si>
  <si>
    <t>&gt;40</t>
  </si>
  <si>
    <t>Sueldo Semanal</t>
  </si>
  <si>
    <t>Trabajador 1</t>
  </si>
  <si>
    <t>Trabajador 2</t>
  </si>
  <si>
    <t>Trabajador 3</t>
  </si>
  <si>
    <t>Trabajador 4</t>
  </si>
  <si>
    <t>Bono</t>
  </si>
  <si>
    <t>Antiguedad</t>
  </si>
  <si>
    <t>MontoSueldo</t>
  </si>
  <si>
    <t>Sueldo</t>
  </si>
  <si>
    <t>&gt;=5</t>
  </si>
  <si>
    <t>&lt;1000</t>
  </si>
  <si>
    <t>&gt;=1000 y &lt;=3500</t>
  </si>
  <si>
    <t>&gt;2 y &lt;5</t>
  </si>
  <si>
    <t>&gt;3500</t>
  </si>
  <si>
    <t>Condiciones</t>
  </si>
  <si>
    <t>Tabajadores</t>
  </si>
  <si>
    <t>T1</t>
  </si>
  <si>
    <t>T2</t>
  </si>
  <si>
    <t>T3</t>
  </si>
  <si>
    <t>A. Anti</t>
  </si>
  <si>
    <t>Variables:</t>
  </si>
  <si>
    <t>anhoAnt, sueldo, bonoAnt, bonoSueld, bonoReal</t>
  </si>
  <si>
    <t>Datos por Teclado:</t>
  </si>
  <si>
    <t>anhoAnt, sueldo</t>
  </si>
  <si>
    <t>Proceso:</t>
  </si>
  <si>
    <t>Datos de salida:</t>
  </si>
  <si>
    <t>bonoAnt, bonoSueld, bonoReal</t>
  </si>
  <si>
    <t>Variables</t>
  </si>
  <si>
    <t>Resultado edad</t>
  </si>
  <si>
    <t>nombre</t>
  </si>
  <si>
    <t>Personas</t>
  </si>
  <si>
    <t>edad</t>
  </si>
  <si>
    <t>Gustavo Alberto</t>
  </si>
  <si>
    <t>Jean Franco</t>
  </si>
  <si>
    <t>Manuel</t>
  </si>
  <si>
    <t>Salario Minimo</t>
  </si>
  <si>
    <t>Doncentes</t>
  </si>
  <si>
    <t>Puntuación</t>
  </si>
  <si>
    <t>Puntos</t>
  </si>
  <si>
    <t>Bobo Obtenido</t>
  </si>
  <si>
    <t>0-100</t>
  </si>
  <si>
    <t>101-150</t>
  </si>
  <si>
    <t>151-en adelante</t>
  </si>
  <si>
    <t>Diciembre</t>
  </si>
  <si>
    <t>Paquetes</t>
  </si>
  <si>
    <t>Incluye</t>
  </si>
  <si>
    <t>Monto</t>
  </si>
  <si>
    <t>resultPaquete</t>
  </si>
  <si>
    <t>A</t>
  </si>
  <si>
    <t>TV, Modular, tres pares zapatos, 5 camisas, y Pantalones</t>
  </si>
  <si>
    <t>&gt;=50.000</t>
  </si>
  <si>
    <t>B</t>
  </si>
  <si>
    <t>Una Grabadora, tres pares zapatos, 5 camisas, y Pantalones</t>
  </si>
  <si>
    <t>&gt;=20.000 y &lt;50.000</t>
  </si>
  <si>
    <t>C</t>
  </si>
  <si>
    <t>tres pares zapatos, 3 camisas, y Pantalones</t>
  </si>
  <si>
    <t>&gt;=10.000 y &lt;20.000</t>
  </si>
  <si>
    <t>D</t>
  </si>
  <si>
    <t>un par zapatos y dos camisas y pantalones</t>
  </si>
  <si>
    <t>&lt;10.000</t>
  </si>
  <si>
    <t>simulacion</t>
  </si>
  <si>
    <t>Modelos</t>
  </si>
  <si>
    <t>Talla</t>
  </si>
  <si>
    <t>Tela-Metros</t>
  </si>
  <si>
    <t>M.Obra</t>
  </si>
  <si>
    <t>MOT</t>
  </si>
  <si>
    <t>Ganancia</t>
  </si>
  <si>
    <t>C. Tela Mt</t>
  </si>
  <si>
    <t>Costo. Tela Mt</t>
  </si>
  <si>
    <t>Modelo</t>
  </si>
  <si>
    <t>C.P</t>
  </si>
  <si>
    <t>PB</t>
  </si>
  <si>
    <t>UCP</t>
  </si>
  <si>
    <t>PF</t>
  </si>
  <si>
    <t>U.total</t>
  </si>
  <si>
    <t>T30</t>
  </si>
  <si>
    <t>T32</t>
  </si>
  <si>
    <t>T36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</si>
</sst>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2" borderId="2" xfId="0" applyFill="1" applyBorder="1"/>
    <xf numFmtId="0" fontId="0" fillId="4" borderId="1" xfId="0" applyFill="1" applyBorder="1"/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0" xfId="0" applyFill="1"/>
    <xf numFmtId="0" fontId="0" fillId="11" borderId="1" xfId="0" applyFill="1" applyBorder="1"/>
    <xf numFmtId="0" fontId="0" fillId="13" borderId="1" xfId="0" applyFill="1" applyBorder="1"/>
    <xf numFmtId="0" fontId="3" fillId="14" borderId="0" xfId="0" applyFont="1" applyFill="1"/>
    <xf numFmtId="0" fontId="0" fillId="15" borderId="0" xfId="0" applyFill="1"/>
    <xf numFmtId="0" fontId="3" fillId="14" borderId="0" xfId="0" applyFont="1" applyFill="1" applyAlignment="1">
      <alignment horizontal="center"/>
    </xf>
    <xf numFmtId="0" fontId="0" fillId="15" borderId="1" xfId="0" applyFill="1" applyBorder="1"/>
    <xf numFmtId="0" fontId="3" fillId="14" borderId="1" xfId="0" applyFont="1" applyFill="1" applyBorder="1" applyAlignment="1">
      <alignment horizontal="center"/>
    </xf>
    <xf numFmtId="0" fontId="0" fillId="16" borderId="4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14" borderId="0" xfId="0" applyFill="1"/>
    <xf numFmtId="0" fontId="0" fillId="14" borderId="1" xfId="0" applyFill="1" applyBorder="1"/>
    <xf numFmtId="0" fontId="0" fillId="1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/>
    <xf numFmtId="0" fontId="0" fillId="18" borderId="1" xfId="0" applyFill="1" applyBorder="1"/>
    <xf numFmtId="0" fontId="0" fillId="5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6" borderId="1" xfId="0" applyFill="1" applyBorder="1"/>
    <xf numFmtId="0" fontId="0" fillId="21" borderId="1" xfId="0" applyFill="1" applyBorder="1"/>
    <xf numFmtId="9" fontId="0" fillId="22" borderId="1" xfId="0" applyNumberFormat="1" applyFill="1" applyBorder="1"/>
    <xf numFmtId="9" fontId="0" fillId="19" borderId="1" xfId="0" applyNumberFormat="1" applyFill="1" applyBorder="1"/>
    <xf numFmtId="0" fontId="0" fillId="11" borderId="1" xfId="0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5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9" fontId="0" fillId="20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5</xdr:col>
      <xdr:colOff>612457</xdr:colOff>
      <xdr:row>2</xdr:row>
      <xdr:rowOff>171450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27027" b="38514"/>
        <a:stretch/>
      </xdr:blipFill>
      <xdr:spPr>
        <a:xfrm>
          <a:off x="0" y="66675"/>
          <a:ext cx="495427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</xdr:rowOff>
    </xdr:from>
    <xdr:to>
      <xdr:col>4</xdr:col>
      <xdr:colOff>541655</xdr:colOff>
      <xdr:row>3</xdr:row>
      <xdr:rowOff>114301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-1" b="83865"/>
        <a:stretch/>
      </xdr:blipFill>
      <xdr:spPr bwMode="auto">
        <a:xfrm>
          <a:off x="76200" y="1"/>
          <a:ext cx="4456430" cy="685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428625</xdr:colOff>
      <xdr:row>6</xdr:row>
      <xdr:rowOff>171450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0" b="31188"/>
        <a:stretch/>
      </xdr:blipFill>
      <xdr:spPr bwMode="auto">
        <a:xfrm>
          <a:off x="0" y="47625"/>
          <a:ext cx="492442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34925</xdr:colOff>
      <xdr:row>9</xdr:row>
      <xdr:rowOff>66675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220" b="60751"/>
        <a:stretch/>
      </xdr:blipFill>
      <xdr:spPr bwMode="auto">
        <a:xfrm>
          <a:off x="0" y="0"/>
          <a:ext cx="4464050" cy="1781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811530</xdr:colOff>
      <xdr:row>10</xdr:row>
      <xdr:rowOff>142875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5752" b="51847"/>
        <a:stretch/>
      </xdr:blipFill>
      <xdr:spPr>
        <a:xfrm>
          <a:off x="0" y="0"/>
          <a:ext cx="4316730" cy="2047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2795905</xdr:colOff>
      <xdr:row>13</xdr:row>
      <xdr:rowOff>67310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47331"/>
        <a:stretch/>
      </xdr:blipFill>
      <xdr:spPr>
        <a:xfrm>
          <a:off x="0" y="0"/>
          <a:ext cx="4319905" cy="2543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57150</xdr:colOff>
      <xdr:row>12</xdr:row>
      <xdr:rowOff>161925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943600" cy="2447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zoomScale="120" zoomScaleNormal="120" workbookViewId="0">
      <selection activeCell="F11" sqref="F11"/>
    </sheetView>
  </sheetViews>
  <sheetFormatPr baseColWidth="10" defaultRowHeight="15" x14ac:dyDescent="0.25"/>
  <cols>
    <col min="3" max="3" width="5.42578125" bestFit="1" customWidth="1"/>
    <col min="4" max="4" width="17.7109375" customWidth="1"/>
    <col min="5" max="5" width="19" customWidth="1"/>
  </cols>
  <sheetData>
    <row r="4" spans="2:4" x14ac:dyDescent="0.25">
      <c r="B4" s="1"/>
      <c r="C4" s="1"/>
      <c r="D4" s="1" t="s">
        <v>1</v>
      </c>
    </row>
    <row r="5" spans="2:4" x14ac:dyDescent="0.25">
      <c r="B5" s="1"/>
      <c r="C5" s="1" t="s">
        <v>9</v>
      </c>
      <c r="D5" s="1" t="s">
        <v>0</v>
      </c>
    </row>
    <row r="6" spans="2:4" x14ac:dyDescent="0.25">
      <c r="B6" s="1" t="s">
        <v>2</v>
      </c>
      <c r="C6" s="1">
        <f ca="1">RANDBETWEEN(15,40)</f>
        <v>26</v>
      </c>
      <c r="D6" s="1" t="str">
        <f ca="1">IF(C6&gt;=18, "Pue Votar", "No puede Votar")</f>
        <v>Pue Votar</v>
      </c>
    </row>
    <row r="7" spans="2:4" x14ac:dyDescent="0.25">
      <c r="B7" s="1" t="s">
        <v>3</v>
      </c>
      <c r="C7" s="1">
        <f t="shared" ref="C7:C12" ca="1" si="0">RANDBETWEEN(16,40)</f>
        <v>17</v>
      </c>
      <c r="D7" s="1" t="str">
        <f t="shared" ref="D7:D12" ca="1" si="1">IF(C7&gt;=18, "Pue Votar", "No puede Votar")</f>
        <v>No puede Votar</v>
      </c>
    </row>
    <row r="8" spans="2:4" x14ac:dyDescent="0.25">
      <c r="B8" s="1" t="s">
        <v>4</v>
      </c>
      <c r="C8" s="1">
        <f t="shared" ca="1" si="0"/>
        <v>40</v>
      </c>
      <c r="D8" s="1" t="str">
        <f t="shared" ca="1" si="1"/>
        <v>Pue Votar</v>
      </c>
    </row>
    <row r="9" spans="2:4" x14ac:dyDescent="0.25">
      <c r="B9" s="1" t="s">
        <v>5</v>
      </c>
      <c r="C9" s="1">
        <f t="shared" ca="1" si="0"/>
        <v>19</v>
      </c>
      <c r="D9" s="1" t="str">
        <f t="shared" ca="1" si="1"/>
        <v>Pue Votar</v>
      </c>
    </row>
    <row r="10" spans="2:4" x14ac:dyDescent="0.25">
      <c r="B10" s="1" t="s">
        <v>6</v>
      </c>
      <c r="C10" s="1">
        <f t="shared" ca="1" si="0"/>
        <v>24</v>
      </c>
      <c r="D10" s="1" t="str">
        <f t="shared" ca="1" si="1"/>
        <v>Pue Votar</v>
      </c>
    </row>
    <row r="11" spans="2:4" x14ac:dyDescent="0.25">
      <c r="B11" s="1" t="s">
        <v>7</v>
      </c>
      <c r="C11" s="1">
        <f t="shared" ca="1" si="0"/>
        <v>37</v>
      </c>
      <c r="D11" s="1" t="str">
        <f t="shared" ca="1" si="1"/>
        <v>Pue Votar</v>
      </c>
    </row>
    <row r="12" spans="2:4" x14ac:dyDescent="0.25">
      <c r="B12" s="1" t="s">
        <v>8</v>
      </c>
      <c r="C12" s="1">
        <f t="shared" ca="1" si="0"/>
        <v>26</v>
      </c>
      <c r="D12" s="1" t="str">
        <f t="shared" ca="1" si="1"/>
        <v>Pue Votar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5"/>
  <sheetViews>
    <sheetView workbookViewId="0">
      <selection activeCell="C27" sqref="C27"/>
    </sheetView>
  </sheetViews>
  <sheetFormatPr baseColWidth="10" defaultRowHeight="15" x14ac:dyDescent="0.25"/>
  <cols>
    <col min="1" max="1" width="9" bestFit="1" customWidth="1"/>
    <col min="2" max="2" width="19" customWidth="1"/>
    <col min="3" max="3" width="14" customWidth="1"/>
    <col min="4" max="4" width="17.85546875" customWidth="1"/>
  </cols>
  <sheetData>
    <row r="5" spans="1:5" x14ac:dyDescent="0.25">
      <c r="B5" s="39" t="s">
        <v>41</v>
      </c>
      <c r="C5" s="39"/>
      <c r="D5" s="14" t="s">
        <v>42</v>
      </c>
      <c r="E5" s="14" t="s">
        <v>43</v>
      </c>
    </row>
    <row r="6" spans="1:5" x14ac:dyDescent="0.25">
      <c r="A6" s="40" t="s">
        <v>44</v>
      </c>
      <c r="B6" s="15" t="s">
        <v>43</v>
      </c>
      <c r="C6" s="15" t="s">
        <v>45</v>
      </c>
    </row>
    <row r="7" spans="1:5" x14ac:dyDescent="0.25">
      <c r="A7" s="41"/>
      <c r="B7" s="12" t="s">
        <v>46</v>
      </c>
      <c r="C7" s="12">
        <v>22</v>
      </c>
    </row>
    <row r="8" spans="1:5" x14ac:dyDescent="0.25">
      <c r="A8" s="41"/>
      <c r="B8" s="12" t="s">
        <v>47</v>
      </c>
      <c r="C8" s="12">
        <v>21</v>
      </c>
      <c r="D8" s="14">
        <v>21</v>
      </c>
    </row>
    <row r="9" spans="1:5" x14ac:dyDescent="0.25">
      <c r="A9" s="41"/>
      <c r="B9" s="12" t="s">
        <v>48</v>
      </c>
      <c r="C9" s="12">
        <v>39</v>
      </c>
    </row>
    <row r="10" spans="1:5" x14ac:dyDescent="0.25">
      <c r="A10" s="41" t="s">
        <v>44</v>
      </c>
      <c r="B10" s="16" t="s">
        <v>46</v>
      </c>
      <c r="C10" s="16">
        <v>37</v>
      </c>
    </row>
    <row r="11" spans="1:5" x14ac:dyDescent="0.25">
      <c r="A11" s="41"/>
      <c r="B11" s="16" t="s">
        <v>47</v>
      </c>
      <c r="C11" s="16">
        <v>24</v>
      </c>
    </row>
    <row r="12" spans="1:5" x14ac:dyDescent="0.25">
      <c r="A12" s="41"/>
      <c r="B12" s="16" t="s">
        <v>48</v>
      </c>
      <c r="C12" s="16">
        <v>23</v>
      </c>
      <c r="D12" s="14">
        <v>23</v>
      </c>
    </row>
    <row r="13" spans="1:5" x14ac:dyDescent="0.25">
      <c r="A13" s="41" t="s">
        <v>44</v>
      </c>
      <c r="B13" s="11" t="s">
        <v>46</v>
      </c>
      <c r="C13" s="11">
        <v>30</v>
      </c>
      <c r="D13" s="14">
        <v>30</v>
      </c>
    </row>
    <row r="14" spans="1:5" x14ac:dyDescent="0.25">
      <c r="A14" s="41"/>
      <c r="B14" s="11" t="s">
        <v>47</v>
      </c>
      <c r="C14" s="11">
        <v>36</v>
      </c>
    </row>
    <row r="15" spans="1:5" x14ac:dyDescent="0.25">
      <c r="A15" s="41"/>
      <c r="B15" s="11" t="s">
        <v>48</v>
      </c>
      <c r="C15" s="11">
        <v>38</v>
      </c>
    </row>
  </sheetData>
  <mergeCells count="4">
    <mergeCell ref="B5:C5"/>
    <mergeCell ref="A6:A9"/>
    <mergeCell ref="A10:A12"/>
    <mergeCell ref="A13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E14"/>
  <sheetViews>
    <sheetView workbookViewId="0">
      <selection activeCell="E22" sqref="E22"/>
    </sheetView>
  </sheetViews>
  <sheetFormatPr baseColWidth="10" defaultRowHeight="15" x14ac:dyDescent="0.25"/>
  <cols>
    <col min="3" max="3" width="18" customWidth="1"/>
    <col min="5" max="5" width="15.140625" bestFit="1" customWidth="1"/>
  </cols>
  <sheetData>
    <row r="9" spans="2:5" x14ac:dyDescent="0.25">
      <c r="C9" s="4" t="s">
        <v>12</v>
      </c>
      <c r="D9" s="5" t="s">
        <v>11</v>
      </c>
    </row>
    <row r="10" spans="2:5" x14ac:dyDescent="0.25">
      <c r="B10" s="1"/>
      <c r="C10" s="6" t="s">
        <v>10</v>
      </c>
      <c r="D10" s="1" t="s">
        <v>13</v>
      </c>
      <c r="E10" s="2" t="s">
        <v>14</v>
      </c>
    </row>
    <row r="11" spans="2:5" x14ac:dyDescent="0.25">
      <c r="B11" s="1" t="s">
        <v>15</v>
      </c>
      <c r="C11" s="3">
        <f ca="1">RANDBETWEEN(25,50)</f>
        <v>46</v>
      </c>
      <c r="D11" s="1"/>
      <c r="E11" s="1">
        <f ca="1">IF(C11&gt;40, 40*18+(C11-40)*2*18,C11*18)</f>
        <v>936</v>
      </c>
    </row>
    <row r="12" spans="2:5" x14ac:dyDescent="0.25">
      <c r="B12" s="1" t="s">
        <v>16</v>
      </c>
      <c r="C12" s="3">
        <f t="shared" ref="C12:C14" ca="1" si="0">RANDBETWEEN(25,50)</f>
        <v>28</v>
      </c>
      <c r="D12" s="1"/>
      <c r="E12" s="1">
        <f t="shared" ref="E12:E14" ca="1" si="1">IF(C12&gt;40, 40*18+(C12-40)*2*18,C12*18)</f>
        <v>504</v>
      </c>
    </row>
    <row r="13" spans="2:5" x14ac:dyDescent="0.25">
      <c r="B13" s="1" t="s">
        <v>17</v>
      </c>
      <c r="C13" s="3">
        <f t="shared" ca="1" si="0"/>
        <v>38</v>
      </c>
      <c r="D13" s="1"/>
      <c r="E13" s="1">
        <f t="shared" ca="1" si="1"/>
        <v>684</v>
      </c>
    </row>
    <row r="14" spans="2:5" x14ac:dyDescent="0.25">
      <c r="B14" s="1" t="s">
        <v>18</v>
      </c>
      <c r="C14" s="3">
        <f t="shared" ca="1" si="0"/>
        <v>45</v>
      </c>
      <c r="D14" s="1"/>
      <c r="E14" s="1">
        <f t="shared" ca="1" si="1"/>
        <v>900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25"/>
  <sheetViews>
    <sheetView zoomScale="120" zoomScaleNormal="120" workbookViewId="0">
      <selection activeCell="I13" sqref="I13"/>
    </sheetView>
  </sheetViews>
  <sheetFormatPr baseColWidth="10" defaultRowHeight="15" x14ac:dyDescent="0.25"/>
  <cols>
    <col min="1" max="1" width="17.7109375" bestFit="1" customWidth="1"/>
    <col min="2" max="2" width="13" customWidth="1"/>
    <col min="3" max="3" width="7" bestFit="1" customWidth="1"/>
    <col min="4" max="4" width="7.140625" bestFit="1" customWidth="1"/>
    <col min="5" max="5" width="14.28515625" bestFit="1" customWidth="1"/>
    <col min="6" max="6" width="7.28515625" bestFit="1" customWidth="1"/>
    <col min="8" max="8" width="6.42578125" bestFit="1" customWidth="1"/>
    <col min="9" max="9" width="15.85546875" bestFit="1" customWidth="1"/>
    <col min="10" max="10" width="6.42578125" bestFit="1" customWidth="1"/>
  </cols>
  <sheetData>
    <row r="11" spans="1:10" x14ac:dyDescent="0.25">
      <c r="E11" s="45" t="s">
        <v>28</v>
      </c>
      <c r="F11" s="45"/>
      <c r="G11" s="45"/>
      <c r="H11" s="45"/>
      <c r="I11" s="45"/>
      <c r="J11" s="45"/>
    </row>
    <row r="12" spans="1:10" x14ac:dyDescent="0.25">
      <c r="E12" s="11"/>
      <c r="F12" s="43" t="s">
        <v>20</v>
      </c>
      <c r="G12" s="43"/>
      <c r="H12" s="44" t="s">
        <v>21</v>
      </c>
      <c r="I12" s="44"/>
      <c r="J12" s="44"/>
    </row>
    <row r="13" spans="1:10" x14ac:dyDescent="0.25">
      <c r="E13" s="1" t="s">
        <v>1</v>
      </c>
      <c r="F13" s="3" t="s">
        <v>26</v>
      </c>
      <c r="G13" s="3" t="s">
        <v>23</v>
      </c>
      <c r="H13" s="3" t="s">
        <v>24</v>
      </c>
      <c r="I13" s="3" t="s">
        <v>25</v>
      </c>
      <c r="J13" s="3" t="s">
        <v>27</v>
      </c>
    </row>
    <row r="14" spans="1:10" x14ac:dyDescent="0.25">
      <c r="C14" s="2" t="s">
        <v>33</v>
      </c>
      <c r="D14" s="2" t="s">
        <v>22</v>
      </c>
      <c r="E14" s="7" t="s">
        <v>19</v>
      </c>
      <c r="F14" s="8">
        <v>0.2</v>
      </c>
      <c r="G14" s="8">
        <v>0.3</v>
      </c>
      <c r="H14" s="8">
        <v>0.25</v>
      </c>
      <c r="I14" s="8">
        <v>0.15</v>
      </c>
      <c r="J14" s="8">
        <v>0.1</v>
      </c>
    </row>
    <row r="15" spans="1:10" x14ac:dyDescent="0.25">
      <c r="A15" s="42" t="s">
        <v>29</v>
      </c>
      <c r="B15" s="9" t="s">
        <v>30</v>
      </c>
      <c r="C15" s="10">
        <v>2</v>
      </c>
      <c r="D15" s="10">
        <v>930</v>
      </c>
      <c r="E15" s="1"/>
      <c r="F15" s="1"/>
      <c r="G15" s="1"/>
      <c r="H15" s="13">
        <f>D15*0.25</f>
        <v>232.5</v>
      </c>
      <c r="I15" s="1"/>
      <c r="J15" s="1"/>
    </row>
    <row r="16" spans="1:10" x14ac:dyDescent="0.25">
      <c r="A16" s="42"/>
      <c r="B16" s="9" t="s">
        <v>31</v>
      </c>
      <c r="C16" s="10">
        <v>5</v>
      </c>
      <c r="D16" s="10">
        <v>1500</v>
      </c>
      <c r="E16" s="1"/>
      <c r="F16" s="1"/>
      <c r="G16" s="13">
        <f>D16*0.3</f>
        <v>450</v>
      </c>
      <c r="H16" s="1"/>
      <c r="I16" s="12">
        <f>D16*0.15</f>
        <v>225</v>
      </c>
      <c r="J16" s="1"/>
    </row>
    <row r="17" spans="1:10" x14ac:dyDescent="0.25">
      <c r="A17" s="42"/>
      <c r="B17" s="9" t="s">
        <v>32</v>
      </c>
      <c r="C17" s="10">
        <v>4</v>
      </c>
      <c r="D17" s="10">
        <v>4000</v>
      </c>
      <c r="E17" s="1"/>
      <c r="F17" s="13">
        <f>D17*0.2</f>
        <v>800</v>
      </c>
      <c r="G17" s="1"/>
      <c r="H17" s="1"/>
      <c r="I17" s="1"/>
      <c r="J17" s="12">
        <f>D17*0.1</f>
        <v>400</v>
      </c>
    </row>
    <row r="20" spans="1:10" x14ac:dyDescent="0.25">
      <c r="A20" t="s">
        <v>34</v>
      </c>
      <c r="B20" t="s">
        <v>35</v>
      </c>
    </row>
    <row r="21" spans="1:10" x14ac:dyDescent="0.25">
      <c r="A21" t="s">
        <v>36</v>
      </c>
      <c r="B21" t="s">
        <v>37</v>
      </c>
    </row>
    <row r="23" spans="1:10" x14ac:dyDescent="0.25">
      <c r="A23" t="s">
        <v>38</v>
      </c>
    </row>
    <row r="25" spans="1:10" x14ac:dyDescent="0.25">
      <c r="A25" t="s">
        <v>39</v>
      </c>
      <c r="B25" t="s">
        <v>40</v>
      </c>
    </row>
  </sheetData>
  <mergeCells count="4">
    <mergeCell ref="A15:A17"/>
    <mergeCell ref="F12:G12"/>
    <mergeCell ref="H12:J12"/>
    <mergeCell ref="E11:J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E18"/>
  <sheetViews>
    <sheetView workbookViewId="0">
      <selection activeCell="H15" sqref="H15"/>
    </sheetView>
  </sheetViews>
  <sheetFormatPr baseColWidth="10" defaultRowHeight="15" x14ac:dyDescent="0.25"/>
  <cols>
    <col min="2" max="2" width="18" customWidth="1"/>
    <col min="3" max="3" width="5.42578125" bestFit="1" customWidth="1"/>
    <col min="4" max="4" width="17.7109375" customWidth="1"/>
    <col min="5" max="5" width="19" customWidth="1"/>
  </cols>
  <sheetData>
    <row r="12" spans="2:5" x14ac:dyDescent="0.25">
      <c r="B12" s="17" t="s">
        <v>49</v>
      </c>
      <c r="D12">
        <v>930</v>
      </c>
    </row>
    <row r="14" spans="2:5" x14ac:dyDescent="0.25">
      <c r="B14" s="18" t="s">
        <v>1</v>
      </c>
      <c r="D14" s="19" t="s">
        <v>50</v>
      </c>
    </row>
    <row r="15" spans="2:5" x14ac:dyDescent="0.25">
      <c r="B15" s="20" t="s">
        <v>51</v>
      </c>
      <c r="C15" s="1" t="s">
        <v>19</v>
      </c>
      <c r="D15" s="21" t="s">
        <v>52</v>
      </c>
      <c r="E15" s="22" t="s">
        <v>53</v>
      </c>
    </row>
    <row r="16" spans="2:5" x14ac:dyDescent="0.25">
      <c r="B16" s="20" t="s">
        <v>54</v>
      </c>
      <c r="C16" s="1">
        <v>1</v>
      </c>
      <c r="D16" s="23">
        <v>65</v>
      </c>
      <c r="E16" s="24">
        <f>D12</f>
        <v>930</v>
      </c>
    </row>
    <row r="17" spans="2:5" x14ac:dyDescent="0.25">
      <c r="B17" s="20" t="s">
        <v>55</v>
      </c>
      <c r="C17" s="1">
        <v>2</v>
      </c>
      <c r="D17" s="23">
        <v>129</v>
      </c>
      <c r="E17" s="24">
        <f>D12*2</f>
        <v>1860</v>
      </c>
    </row>
    <row r="18" spans="2:5" x14ac:dyDescent="0.25">
      <c r="B18" s="20" t="s">
        <v>56</v>
      </c>
      <c r="C18" s="1">
        <v>3</v>
      </c>
      <c r="D18" s="23">
        <v>200</v>
      </c>
      <c r="E18" s="24">
        <f>D12*3</f>
        <v>2790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F20"/>
  <sheetViews>
    <sheetView workbookViewId="0">
      <selection activeCell="H9" sqref="H9"/>
    </sheetView>
  </sheetViews>
  <sheetFormatPr baseColWidth="10" defaultRowHeight="15" x14ac:dyDescent="0.25"/>
  <cols>
    <col min="3" max="3" width="53.5703125" bestFit="1" customWidth="1"/>
    <col min="5" max="5" width="18" customWidth="1"/>
    <col min="6" max="6" width="13.5703125" bestFit="1" customWidth="1"/>
  </cols>
  <sheetData>
    <row r="14" spans="2:6" x14ac:dyDescent="0.25">
      <c r="D14" s="25" t="s">
        <v>57</v>
      </c>
    </row>
    <row r="15" spans="2:6" x14ac:dyDescent="0.25">
      <c r="B15" s="11" t="s">
        <v>58</v>
      </c>
      <c r="C15" s="11" t="s">
        <v>59</v>
      </c>
      <c r="D15" s="26" t="s">
        <v>60</v>
      </c>
      <c r="E15" s="13" t="s">
        <v>1</v>
      </c>
      <c r="F15" s="27" t="s">
        <v>61</v>
      </c>
    </row>
    <row r="16" spans="2:6" x14ac:dyDescent="0.25">
      <c r="B16" s="1" t="s">
        <v>62</v>
      </c>
      <c r="C16" s="1" t="s">
        <v>63</v>
      </c>
      <c r="D16" s="12">
        <v>60000</v>
      </c>
      <c r="E16" s="1" t="s">
        <v>64</v>
      </c>
      <c r="F16" s="28" t="s">
        <v>62</v>
      </c>
    </row>
    <row r="17" spans="2:6" x14ac:dyDescent="0.25">
      <c r="B17" s="1" t="s">
        <v>65</v>
      </c>
      <c r="C17" s="1" t="s">
        <v>66</v>
      </c>
      <c r="D17" s="12">
        <v>25000</v>
      </c>
      <c r="E17" s="1" t="s">
        <v>67</v>
      </c>
      <c r="F17" s="29"/>
    </row>
    <row r="18" spans="2:6" x14ac:dyDescent="0.25">
      <c r="B18" s="1" t="s">
        <v>68</v>
      </c>
      <c r="C18" s="1" t="s">
        <v>69</v>
      </c>
      <c r="D18" s="12">
        <v>15000</v>
      </c>
      <c r="E18" s="1" t="s">
        <v>70</v>
      </c>
      <c r="F18" s="29"/>
    </row>
    <row r="19" spans="2:6" x14ac:dyDescent="0.25">
      <c r="B19" s="1" t="s">
        <v>71</v>
      </c>
      <c r="C19" s="1" t="s">
        <v>72</v>
      </c>
      <c r="D19" s="12">
        <v>5000</v>
      </c>
      <c r="E19" s="1" t="s">
        <v>73</v>
      </c>
      <c r="F19" s="29"/>
    </row>
    <row r="20" spans="2:6" x14ac:dyDescent="0.25">
      <c r="E20" s="3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4:P21"/>
  <sheetViews>
    <sheetView tabSelected="1" workbookViewId="0">
      <selection activeCell="Q6" sqref="Q6"/>
    </sheetView>
  </sheetViews>
  <sheetFormatPr baseColWidth="10" defaultRowHeight="15" x14ac:dyDescent="0.25"/>
  <cols>
    <col min="1" max="1" width="2" customWidth="1"/>
    <col min="2" max="2" width="7.28515625" customWidth="1"/>
    <col min="3" max="3" width="4.5703125" customWidth="1"/>
    <col min="5" max="5" width="8.140625" customWidth="1"/>
    <col min="6" max="6" width="5.42578125" customWidth="1"/>
    <col min="9" max="9" width="13.5703125" bestFit="1" customWidth="1"/>
    <col min="10" max="10" width="7.85546875" bestFit="1" customWidth="1"/>
    <col min="11" max="11" width="5.140625" bestFit="1" customWidth="1"/>
    <col min="12" max="12" width="5.140625" customWidth="1"/>
    <col min="14" max="14" width="5.140625" bestFit="1" customWidth="1"/>
    <col min="15" max="15" width="5.140625" customWidth="1"/>
    <col min="16" max="16" width="8" bestFit="1" customWidth="1"/>
  </cols>
  <sheetData>
    <row r="14" spans="2:16" x14ac:dyDescent="0.25">
      <c r="H14" s="59" t="s">
        <v>74</v>
      </c>
      <c r="I14" s="59"/>
      <c r="J14" s="59"/>
      <c r="K14" s="59"/>
      <c r="L14" s="59"/>
      <c r="M14" s="59"/>
      <c r="N14" s="59"/>
      <c r="O14" s="59"/>
      <c r="P14" s="59"/>
    </row>
    <row r="15" spans="2:16" x14ac:dyDescent="0.25">
      <c r="B15" s="2" t="s">
        <v>75</v>
      </c>
      <c r="C15" s="31" t="s">
        <v>76</v>
      </c>
      <c r="D15" s="13" t="s">
        <v>77</v>
      </c>
      <c r="E15" s="32" t="s">
        <v>78</v>
      </c>
      <c r="F15" s="33" t="s">
        <v>79</v>
      </c>
      <c r="G15" s="34" t="s">
        <v>80</v>
      </c>
      <c r="H15" s="35" t="s">
        <v>81</v>
      </c>
      <c r="I15" s="35" t="s">
        <v>82</v>
      </c>
      <c r="J15" s="13" t="s">
        <v>83</v>
      </c>
      <c r="K15" s="13" t="s">
        <v>76</v>
      </c>
      <c r="L15" s="36" t="s">
        <v>84</v>
      </c>
      <c r="M15" s="11" t="s">
        <v>85</v>
      </c>
      <c r="N15" s="11" t="s">
        <v>86</v>
      </c>
      <c r="O15" s="11" t="s">
        <v>87</v>
      </c>
      <c r="P15" s="11" t="s">
        <v>88</v>
      </c>
    </row>
    <row r="16" spans="2:16" x14ac:dyDescent="0.25">
      <c r="B16" s="60" t="s">
        <v>62</v>
      </c>
      <c r="C16" s="31" t="s">
        <v>89</v>
      </c>
      <c r="D16" s="46">
        <v>1.5</v>
      </c>
      <c r="E16" s="49">
        <v>0.8</v>
      </c>
      <c r="F16" s="37">
        <v>0</v>
      </c>
      <c r="G16" s="63">
        <v>0.3</v>
      </c>
      <c r="H16" s="52">
        <v>30</v>
      </c>
      <c r="I16" s="55">
        <v>3.5</v>
      </c>
      <c r="J16" s="64" t="s">
        <v>62</v>
      </c>
      <c r="K16" s="12" t="s">
        <v>89</v>
      </c>
      <c r="L16" s="67">
        <f>ROUND(H16/D16,0)</f>
        <v>20</v>
      </c>
      <c r="M16" s="1">
        <f>(($I$16+$I$16*0.8+$I$16*F16))</f>
        <v>6.3000000000000007</v>
      </c>
      <c r="N16" s="1">
        <f>M16*0.3</f>
        <v>1.8900000000000001</v>
      </c>
      <c r="O16" s="1">
        <f>M16+N16</f>
        <v>8.1900000000000013</v>
      </c>
      <c r="P16" s="1">
        <f>N16*$L$16</f>
        <v>37.800000000000004</v>
      </c>
    </row>
    <row r="17" spans="2:16" x14ac:dyDescent="0.25">
      <c r="B17" s="61"/>
      <c r="C17" s="31" t="s">
        <v>90</v>
      </c>
      <c r="D17" s="47"/>
      <c r="E17" s="50"/>
      <c r="F17" s="38">
        <v>0.04</v>
      </c>
      <c r="G17" s="63"/>
      <c r="H17" s="53"/>
      <c r="I17" s="55"/>
      <c r="J17" s="65"/>
      <c r="K17" s="1" t="s">
        <v>90</v>
      </c>
      <c r="L17" s="68"/>
      <c r="M17" s="1">
        <f t="shared" ref="M17:M18" si="0">(($I$16+$I$16*0.8+$I$16*F17)+($I$16+$I$16*0.8+$I$16*F17)*0.3)</f>
        <v>8.3719999999999999</v>
      </c>
      <c r="N17" s="1">
        <f t="shared" ref="N17:N18" si="1">($I$16+$I$16*0.8+$I$16*F17)*0.3</f>
        <v>1.9319999999999999</v>
      </c>
      <c r="O17" s="1">
        <f t="shared" ref="O17:O18" si="2">M17+N17</f>
        <v>10.304</v>
      </c>
      <c r="P17" s="1">
        <f t="shared" ref="P17:P18" si="3">N17*$L$16</f>
        <v>38.64</v>
      </c>
    </row>
    <row r="18" spans="2:16" x14ac:dyDescent="0.25">
      <c r="B18" s="62"/>
      <c r="C18" s="31" t="s">
        <v>91</v>
      </c>
      <c r="D18" s="48"/>
      <c r="E18" s="51"/>
      <c r="F18" s="38">
        <v>0.04</v>
      </c>
      <c r="G18" s="63"/>
      <c r="H18" s="54"/>
      <c r="I18" s="55"/>
      <c r="J18" s="66"/>
      <c r="K18" s="1" t="s">
        <v>91</v>
      </c>
      <c r="L18" s="69"/>
      <c r="M18" s="1">
        <f t="shared" si="0"/>
        <v>8.3719999999999999</v>
      </c>
      <c r="N18" s="1">
        <f t="shared" si="1"/>
        <v>1.9319999999999999</v>
      </c>
      <c r="O18" s="1">
        <f t="shared" si="2"/>
        <v>10.304</v>
      </c>
      <c r="P18" s="1">
        <f t="shared" si="3"/>
        <v>38.64</v>
      </c>
    </row>
    <row r="19" spans="2:16" x14ac:dyDescent="0.25">
      <c r="B19" s="60" t="s">
        <v>65</v>
      </c>
      <c r="C19" s="31" t="s">
        <v>89</v>
      </c>
      <c r="D19" s="46">
        <v>1.8</v>
      </c>
      <c r="E19" s="49">
        <v>0.95</v>
      </c>
      <c r="F19" s="37">
        <v>0</v>
      </c>
      <c r="G19" s="63"/>
      <c r="H19" s="52">
        <v>40</v>
      </c>
      <c r="I19" s="55">
        <v>3.5</v>
      </c>
      <c r="J19" s="52" t="s">
        <v>65</v>
      </c>
      <c r="K19" s="1" t="s">
        <v>89</v>
      </c>
      <c r="L19" s="56">
        <f>ROUND((H19/D19),0)</f>
        <v>22</v>
      </c>
      <c r="M19" s="1">
        <f>(($I$19+$I$19*0.8+$I$19*F19)+($I$19+$I$19*0.8+$I$19*F19)*0.3)</f>
        <v>8.1900000000000013</v>
      </c>
      <c r="N19" s="1"/>
      <c r="O19" s="1"/>
      <c r="P19" s="1"/>
    </row>
    <row r="20" spans="2:16" x14ac:dyDescent="0.25">
      <c r="B20" s="61"/>
      <c r="C20" s="31" t="s">
        <v>90</v>
      </c>
      <c r="D20" s="47"/>
      <c r="E20" s="50"/>
      <c r="F20" s="38">
        <v>0.04</v>
      </c>
      <c r="G20" s="63"/>
      <c r="H20" s="53"/>
      <c r="I20" s="55"/>
      <c r="J20" s="53"/>
      <c r="K20" s="1" t="s">
        <v>90</v>
      </c>
      <c r="L20" s="57"/>
      <c r="M20" s="1">
        <f t="shared" ref="M20:M21" si="4">(($I$19+$I$19*0.8+$I$19*F20)+($I$19+$I$19*0.8+$I$19*F20)*0.3)</f>
        <v>8.3719999999999999</v>
      </c>
      <c r="N20" s="1"/>
      <c r="O20" s="1"/>
      <c r="P20" s="1"/>
    </row>
    <row r="21" spans="2:16" x14ac:dyDescent="0.25">
      <c r="B21" s="62"/>
      <c r="C21" s="31" t="s">
        <v>91</v>
      </c>
      <c r="D21" s="48"/>
      <c r="E21" s="51"/>
      <c r="F21" s="38">
        <v>0.04</v>
      </c>
      <c r="G21" s="63"/>
      <c r="H21" s="54"/>
      <c r="I21" s="55"/>
      <c r="J21" s="54"/>
      <c r="K21" s="1" t="s">
        <v>91</v>
      </c>
      <c r="L21" s="58"/>
      <c r="M21" s="1">
        <f t="shared" si="4"/>
        <v>8.3719999999999999</v>
      </c>
      <c r="N21" s="1"/>
      <c r="O21" s="1"/>
      <c r="P21" s="1"/>
    </row>
  </sheetData>
  <mergeCells count="16">
    <mergeCell ref="L19:L21"/>
    <mergeCell ref="H14:P14"/>
    <mergeCell ref="B16:B18"/>
    <mergeCell ref="D16:D18"/>
    <mergeCell ref="E16:E18"/>
    <mergeCell ref="G16:G21"/>
    <mergeCell ref="H16:H18"/>
    <mergeCell ref="I16:I18"/>
    <mergeCell ref="J16:J18"/>
    <mergeCell ref="L16:L18"/>
    <mergeCell ref="B19:B21"/>
    <mergeCell ref="D19:D21"/>
    <mergeCell ref="E19:E21"/>
    <mergeCell ref="H19:H21"/>
    <mergeCell ref="I19:I21"/>
    <mergeCell ref="J19:J2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3.1</vt:lpstr>
      <vt:lpstr>3.5</vt:lpstr>
      <vt:lpstr>3.2</vt:lpstr>
      <vt:lpstr>3.8</vt:lpstr>
      <vt:lpstr>3.16</vt:lpstr>
      <vt:lpstr>3.17</vt:lpstr>
      <vt:lpstr>3.20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2021-05-03T13:01:59Z</dcterms:created>
  <dcterms:modified xsi:type="dcterms:W3CDTF">2022-05-06T13:48:58Z</dcterms:modified>
</cp:coreProperties>
</file>