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aban/git/perso/pokemon/src/resources/"/>
    </mc:Choice>
  </mc:AlternateContent>
  <xr:revisionPtr revIDLastSave="0" documentId="13_ncr:1_{3799808A-7D23-7741-9766-1F0947FDEF0C}" xr6:coauthVersionLast="45" xr6:coauthVersionMax="45" xr10:uidLastSave="{00000000-0000-0000-0000-000000000000}"/>
  <bookViews>
    <workbookView xWindow="36220" yWindow="29260" windowWidth="28800" windowHeight="17540" activeTab="3" xr2:uid="{20FCD878-0986-AD40-A548-073D3651F926}"/>
  </bookViews>
  <sheets>
    <sheet name="Boss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7" i="1" l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N2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AA2" i="1"/>
  <c r="AL2" i="1" s="1"/>
  <c r="AA3" i="1"/>
  <c r="AL3" i="1" s="1"/>
  <c r="AA4" i="1"/>
  <c r="AL4" i="1" s="1"/>
  <c r="AA5" i="1"/>
  <c r="AL5" i="1" s="1"/>
  <c r="AA6" i="1"/>
  <c r="AL6" i="1" s="1"/>
  <c r="AA7" i="1"/>
  <c r="AL7" i="1" s="1"/>
  <c r="AA8" i="1"/>
  <c r="AL8" i="1" s="1"/>
  <c r="AA9" i="1"/>
  <c r="AL9" i="1" s="1"/>
  <c r="AA10" i="1"/>
  <c r="AL10" i="1" s="1"/>
  <c r="AA11" i="1"/>
  <c r="AL11" i="1" s="1"/>
  <c r="AA12" i="1"/>
  <c r="AL12" i="1" s="1"/>
  <c r="AA13" i="1"/>
  <c r="AL13" i="1" s="1"/>
  <c r="AA14" i="1"/>
  <c r="AL14" i="1" s="1"/>
  <c r="AA15" i="1"/>
  <c r="AL15" i="1" s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T3" i="1"/>
  <c r="T8" i="1"/>
  <c r="T9" i="1"/>
  <c r="T11" i="1"/>
  <c r="T12" i="1"/>
  <c r="T13" i="1"/>
  <c r="T14" i="1"/>
  <c r="T15" i="1"/>
  <c r="S3" i="1"/>
  <c r="S7" i="1"/>
  <c r="S8" i="1"/>
  <c r="S9" i="1"/>
  <c r="S11" i="1"/>
  <c r="S12" i="1"/>
  <c r="S13" i="1"/>
  <c r="S14" i="1"/>
  <c r="S15" i="1"/>
  <c r="K3" i="1"/>
  <c r="K2" i="1"/>
  <c r="O3" i="1"/>
  <c r="O5" i="1"/>
  <c r="O6" i="1"/>
  <c r="O7" i="1"/>
  <c r="O8" i="1"/>
  <c r="O9" i="1"/>
  <c r="O11" i="1"/>
  <c r="O12" i="1"/>
  <c r="O13" i="1"/>
  <c r="O14" i="1"/>
  <c r="O15" i="1"/>
  <c r="P3" i="1"/>
  <c r="P5" i="1"/>
  <c r="P6" i="1"/>
  <c r="P7" i="1"/>
  <c r="P8" i="1"/>
  <c r="P9" i="1"/>
  <c r="P11" i="1"/>
  <c r="P12" i="1"/>
  <c r="P13" i="1"/>
  <c r="P14" i="1"/>
  <c r="P15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N3" i="1"/>
  <c r="M3" i="1"/>
  <c r="L3" i="1"/>
  <c r="J3" i="1"/>
  <c r="I3" i="1"/>
  <c r="M2" i="1"/>
  <c r="L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AM9" i="1" l="1"/>
  <c r="AS13" i="1"/>
  <c r="AW5" i="1"/>
  <c r="BC9" i="1"/>
  <c r="AO13" i="1"/>
  <c r="AS5" i="1"/>
  <c r="AY9" i="1"/>
  <c r="AO5" i="1"/>
  <c r="AU9" i="1"/>
  <c r="BA13" i="1"/>
  <c r="AQ9" i="1"/>
  <c r="AW13" i="1"/>
  <c r="BA5" i="1"/>
  <c r="AM13" i="1"/>
  <c r="AO9" i="1"/>
  <c r="AQ5" i="1"/>
  <c r="AU13" i="1"/>
  <c r="AW9" i="1"/>
  <c r="AY5" i="1"/>
  <c r="BC13" i="1"/>
  <c r="AM5" i="1"/>
  <c r="AQ13" i="1"/>
  <c r="AS9" i="1"/>
  <c r="AU5" i="1"/>
  <c r="AY13" i="1"/>
  <c r="BA9" i="1"/>
  <c r="BC5" i="1"/>
  <c r="AN15" i="1"/>
  <c r="AN11" i="1"/>
  <c r="AN7" i="1"/>
  <c r="AN3" i="1"/>
  <c r="AP15" i="1"/>
  <c r="AP11" i="1"/>
  <c r="AP7" i="1"/>
  <c r="AP3" i="1"/>
  <c r="AR15" i="1"/>
  <c r="AR11" i="1"/>
  <c r="AR7" i="1"/>
  <c r="AR3" i="1"/>
  <c r="AT15" i="1"/>
  <c r="AT11" i="1"/>
  <c r="AT7" i="1"/>
  <c r="AT3" i="1"/>
  <c r="AV15" i="1"/>
  <c r="AV11" i="1"/>
  <c r="AV7" i="1"/>
  <c r="AV3" i="1"/>
  <c r="AX15" i="1"/>
  <c r="AX11" i="1"/>
  <c r="AX7" i="1"/>
  <c r="AX3" i="1"/>
  <c r="AZ15" i="1"/>
  <c r="AZ11" i="1"/>
  <c r="AZ7" i="1"/>
  <c r="AZ3" i="1"/>
  <c r="BB15" i="1"/>
  <c r="BB11" i="1"/>
  <c r="BB7" i="1"/>
  <c r="BB3" i="1"/>
  <c r="AM12" i="1"/>
  <c r="AM8" i="1"/>
  <c r="AM4" i="1"/>
  <c r="AN14" i="1"/>
  <c r="AN10" i="1"/>
  <c r="AN6" i="1"/>
  <c r="AN2" i="1"/>
  <c r="AO12" i="1"/>
  <c r="AO8" i="1"/>
  <c r="AO4" i="1"/>
  <c r="AP14" i="1"/>
  <c r="AP10" i="1"/>
  <c r="AP6" i="1"/>
  <c r="AP2" i="1"/>
  <c r="AQ12" i="1"/>
  <c r="AQ8" i="1"/>
  <c r="AQ4" i="1"/>
  <c r="AR14" i="1"/>
  <c r="AR10" i="1"/>
  <c r="AR6" i="1"/>
  <c r="AR2" i="1"/>
  <c r="AS12" i="1"/>
  <c r="AS8" i="1"/>
  <c r="AS4" i="1"/>
  <c r="AT14" i="1"/>
  <c r="AT10" i="1"/>
  <c r="AT6" i="1"/>
  <c r="AT2" i="1"/>
  <c r="AU12" i="1"/>
  <c r="AU8" i="1"/>
  <c r="AU4" i="1"/>
  <c r="AV14" i="1"/>
  <c r="AV10" i="1"/>
  <c r="AV6" i="1"/>
  <c r="AV2" i="1"/>
  <c r="AW12" i="1"/>
  <c r="AW8" i="1"/>
  <c r="AW4" i="1"/>
  <c r="AX14" i="1"/>
  <c r="AX10" i="1"/>
  <c r="AX6" i="1"/>
  <c r="AX2" i="1"/>
  <c r="AY12" i="1"/>
  <c r="AY8" i="1"/>
  <c r="AY4" i="1"/>
  <c r="AZ14" i="1"/>
  <c r="AZ10" i="1"/>
  <c r="AZ6" i="1"/>
  <c r="AZ2" i="1"/>
  <c r="BA12" i="1"/>
  <c r="BA8" i="1"/>
  <c r="BA4" i="1"/>
  <c r="BB14" i="1"/>
  <c r="BB10" i="1"/>
  <c r="BB6" i="1"/>
  <c r="BB2" i="1"/>
  <c r="BC12" i="1"/>
  <c r="BC8" i="1"/>
  <c r="BC4" i="1"/>
  <c r="AM15" i="1"/>
  <c r="AM11" i="1"/>
  <c r="AM7" i="1"/>
  <c r="AM3" i="1"/>
  <c r="AN13" i="1"/>
  <c r="AN9" i="1"/>
  <c r="AN5" i="1"/>
  <c r="AO15" i="1"/>
  <c r="AO11" i="1"/>
  <c r="AO7" i="1"/>
  <c r="AO3" i="1"/>
  <c r="AP13" i="1"/>
  <c r="AP9" i="1"/>
  <c r="AP5" i="1"/>
  <c r="AQ15" i="1"/>
  <c r="AQ11" i="1"/>
  <c r="AQ7" i="1"/>
  <c r="AQ3" i="1"/>
  <c r="AR13" i="1"/>
  <c r="AR9" i="1"/>
  <c r="AR5" i="1"/>
  <c r="AS15" i="1"/>
  <c r="AS11" i="1"/>
  <c r="AS7" i="1"/>
  <c r="AS3" i="1"/>
  <c r="AT13" i="1"/>
  <c r="AT9" i="1"/>
  <c r="AT5" i="1"/>
  <c r="AU15" i="1"/>
  <c r="AU11" i="1"/>
  <c r="AU7" i="1"/>
  <c r="AU3" i="1"/>
  <c r="AV13" i="1"/>
  <c r="AV9" i="1"/>
  <c r="AV5" i="1"/>
  <c r="AW15" i="1"/>
  <c r="AW11" i="1"/>
  <c r="AW7" i="1"/>
  <c r="AW3" i="1"/>
  <c r="AX13" i="1"/>
  <c r="AX9" i="1"/>
  <c r="AX5" i="1"/>
  <c r="AY15" i="1"/>
  <c r="AY11" i="1"/>
  <c r="AY7" i="1"/>
  <c r="AY3" i="1"/>
  <c r="AZ13" i="1"/>
  <c r="AZ9" i="1"/>
  <c r="AZ5" i="1"/>
  <c r="BA15" i="1"/>
  <c r="BA11" i="1"/>
  <c r="BA7" i="1"/>
  <c r="BA3" i="1"/>
  <c r="BB13" i="1"/>
  <c r="BB9" i="1"/>
  <c r="BB5" i="1"/>
  <c r="BC15" i="1"/>
  <c r="BC11" i="1"/>
  <c r="BC7" i="1"/>
  <c r="BC3" i="1"/>
  <c r="AM14" i="1"/>
  <c r="AM10" i="1"/>
  <c r="AM6" i="1"/>
  <c r="AM2" i="1"/>
  <c r="AN12" i="1"/>
  <c r="AN8" i="1"/>
  <c r="AN4" i="1"/>
  <c r="AO14" i="1"/>
  <c r="AO10" i="1"/>
  <c r="AO6" i="1"/>
  <c r="AO2" i="1"/>
  <c r="AP12" i="1"/>
  <c r="AP8" i="1"/>
  <c r="AP4" i="1"/>
  <c r="AQ14" i="1"/>
  <c r="AQ10" i="1"/>
  <c r="AQ6" i="1"/>
  <c r="AQ2" i="1"/>
  <c r="AR12" i="1"/>
  <c r="AR8" i="1"/>
  <c r="AR4" i="1"/>
  <c r="AS14" i="1"/>
  <c r="AS10" i="1"/>
  <c r="AS6" i="1"/>
  <c r="AS2" i="1"/>
  <c r="AT12" i="1"/>
  <c r="AT8" i="1"/>
  <c r="AT4" i="1"/>
  <c r="AU14" i="1"/>
  <c r="AU10" i="1"/>
  <c r="AU6" i="1"/>
  <c r="AU2" i="1"/>
  <c r="AV12" i="1"/>
  <c r="AV8" i="1"/>
  <c r="AV4" i="1"/>
  <c r="AW14" i="1"/>
  <c r="AW10" i="1"/>
  <c r="AW6" i="1"/>
  <c r="AW2" i="1"/>
  <c r="AX12" i="1"/>
  <c r="AX8" i="1"/>
  <c r="AX4" i="1"/>
  <c r="AY14" i="1"/>
  <c r="AY10" i="1"/>
  <c r="AY6" i="1"/>
  <c r="AY2" i="1"/>
  <c r="AZ12" i="1"/>
  <c r="AZ8" i="1"/>
  <c r="AZ4" i="1"/>
  <c r="BA14" i="1"/>
  <c r="BA10" i="1"/>
  <c r="BA6" i="1"/>
  <c r="BA2" i="1"/>
  <c r="BB12" i="1"/>
  <c r="BB8" i="1"/>
  <c r="BB4" i="1"/>
  <c r="BC14" i="1"/>
  <c r="BC10" i="1"/>
  <c r="BC6" i="1"/>
  <c r="BC2" i="1"/>
</calcChain>
</file>

<file path=xl/sharedStrings.xml><?xml version="1.0" encoding="utf-8"?>
<sst xmlns="http://schemas.openxmlformats.org/spreadsheetml/2006/main" count="5976" uniqueCount="1121">
  <si>
    <t>Name</t>
  </si>
  <si>
    <t>Competence1</t>
  </si>
  <si>
    <t>Competence2</t>
  </si>
  <si>
    <t>Competence3</t>
  </si>
  <si>
    <t>Competence4</t>
  </si>
  <si>
    <t>Type1</t>
  </si>
  <si>
    <t>Category1</t>
  </si>
  <si>
    <t>Power1</t>
  </si>
  <si>
    <t>Accuracy1</t>
  </si>
  <si>
    <t>Type2</t>
  </si>
  <si>
    <t>Category2</t>
  </si>
  <si>
    <t>Power2</t>
  </si>
  <si>
    <t>Accuracy2</t>
  </si>
  <si>
    <t>Category3</t>
  </si>
  <si>
    <t>Power3</t>
  </si>
  <si>
    <t>Accuracy3</t>
  </si>
  <si>
    <t>Category4</t>
  </si>
  <si>
    <t>Power4</t>
  </si>
  <si>
    <t>Accuracy4</t>
  </si>
  <si>
    <t>Bulbizarre</t>
  </si>
  <si>
    <t>Charge</t>
  </si>
  <si>
    <t>Rugissement</t>
  </si>
  <si>
    <t>Plante</t>
  </si>
  <si>
    <t>Poison</t>
  </si>
  <si>
    <t>Herbizarre</t>
  </si>
  <si>
    <t>Florizarre</t>
  </si>
  <si>
    <t>Danse-Fleur</t>
  </si>
  <si>
    <t>Salameche</t>
  </si>
  <si>
    <t>Griffe</t>
  </si>
  <si>
    <t>Feu</t>
  </si>
  <si>
    <t>Reptincel</t>
  </si>
  <si>
    <t>Dracaufeu</t>
  </si>
  <si>
    <t>Cru-Aile</t>
  </si>
  <si>
    <t>Dracogriffe</t>
  </si>
  <si>
    <t>Vol</t>
  </si>
  <si>
    <t>Carapuce</t>
  </si>
  <si>
    <t>Mimi-Queue</t>
  </si>
  <si>
    <t>Eau</t>
  </si>
  <si>
    <t>Carabaffe</t>
  </si>
  <si>
    <t>Tortank</t>
  </si>
  <si>
    <t>Luminocanon</t>
  </si>
  <si>
    <t>Chenipan</t>
  </si>
  <si>
    <t>Secretion</t>
  </si>
  <si>
    <t>Insecte</t>
  </si>
  <si>
    <t>Chrysacier</t>
  </si>
  <si>
    <t>Armure</t>
  </si>
  <si>
    <t>Mur de Fer</t>
  </si>
  <si>
    <t>Papilusion</t>
  </si>
  <si>
    <t>Tornade</t>
  </si>
  <si>
    <t>Choc Mental</t>
  </si>
  <si>
    <t>Aspicot</t>
  </si>
  <si>
    <t>Dard-Venin</t>
  </si>
  <si>
    <t>Coconfort</t>
  </si>
  <si>
    <t>Dardargnan</t>
  </si>
  <si>
    <t>Double-Dard</t>
  </si>
  <si>
    <t>Furie</t>
  </si>
  <si>
    <t>Roucool</t>
  </si>
  <si>
    <t>Jet de Sable</t>
  </si>
  <si>
    <t>Normal</t>
  </si>
  <si>
    <t>Roucoups</t>
  </si>
  <si>
    <t>Roucarnage</t>
  </si>
  <si>
    <t>Vent Violent</t>
  </si>
  <si>
    <t>Rattata</t>
  </si>
  <si>
    <t>Rattatac</t>
  </si>
  <si>
    <t>Grimace</t>
  </si>
  <si>
    <t>Danse Lames</t>
  </si>
  <si>
    <t>Piafabec</t>
  </si>
  <si>
    <t>Picpic</t>
  </si>
  <si>
    <t>Rapasdepic</t>
  </si>
  <si>
    <t>Tunnelier</t>
  </si>
  <si>
    <t>Picore</t>
  </si>
  <si>
    <t>Abo</t>
  </si>
  <si>
    <t>Ligotage</t>
  </si>
  <si>
    <t>Groz'Yeux</t>
  </si>
  <si>
    <t>Arbok</t>
  </si>
  <si>
    <t>Crocs Givre</t>
  </si>
  <si>
    <t>Crocs Feu</t>
  </si>
  <si>
    <t>Pikachu</t>
  </si>
  <si>
    <t>Electrik</t>
  </si>
  <si>
    <t>Raichu</t>
  </si>
  <si>
    <t>Vive-Attaque</t>
  </si>
  <si>
    <t>Sabelette</t>
  </si>
  <si>
    <t>Boul'Armure</t>
  </si>
  <si>
    <t>Sol</t>
  </si>
  <si>
    <t>Sablaireau</t>
  </si>
  <si>
    <t>Eclate Griffe</t>
  </si>
  <si>
    <t>Nidorina</t>
  </si>
  <si>
    <t>Nidoqueen</t>
  </si>
  <si>
    <t>Surpuissance</t>
  </si>
  <si>
    <t>Nidorino</t>
  </si>
  <si>
    <t>Nidoking</t>
  </si>
  <si>
    <t>Megacorne</t>
  </si>
  <si>
    <t>Melofee</t>
  </si>
  <si>
    <t>Projecteur</t>
  </si>
  <si>
    <t>Ecras'Face</t>
  </si>
  <si>
    <t>Fee</t>
  </si>
  <si>
    <t>Melodelfe</t>
  </si>
  <si>
    <t>Berceuse</t>
  </si>
  <si>
    <t>Goupix</t>
  </si>
  <si>
    <t>Flammeche</t>
  </si>
  <si>
    <t>Feunard</t>
  </si>
  <si>
    <t>Possessif</t>
  </si>
  <si>
    <t>Lance-Flammes</t>
  </si>
  <si>
    <t>Rondoudou</t>
  </si>
  <si>
    <t>Grodoudou</t>
  </si>
  <si>
    <t>Damocles</t>
  </si>
  <si>
    <t>Nosferapti</t>
  </si>
  <si>
    <t>Vol-Vie</t>
  </si>
  <si>
    <t>Ultrason</t>
  </si>
  <si>
    <t>Nosferalto</t>
  </si>
  <si>
    <t>Grincement</t>
  </si>
  <si>
    <t>Mystherbe</t>
  </si>
  <si>
    <t>Croissance</t>
  </si>
  <si>
    <t>Ortide</t>
  </si>
  <si>
    <t>Rafflesia</t>
  </si>
  <si>
    <t>Mega-Sangsue</t>
  </si>
  <si>
    <t>Aromatherapie</t>
  </si>
  <si>
    <t>Paras</t>
  </si>
  <si>
    <t>Para-Spore</t>
  </si>
  <si>
    <t>Parasect</t>
  </si>
  <si>
    <t>Poison-Croix</t>
  </si>
  <si>
    <t>Mimitoss</t>
  </si>
  <si>
    <t>Entrave</t>
  </si>
  <si>
    <t>Aeromite</t>
  </si>
  <si>
    <t>Papillodanse</t>
  </si>
  <si>
    <t>Taupiqueur</t>
  </si>
  <si>
    <t>Triopikeur</t>
  </si>
  <si>
    <t>Tourbi-Sable</t>
  </si>
  <si>
    <t>Fertilisation</t>
  </si>
  <si>
    <t>Miaouss</t>
  </si>
  <si>
    <t>Persian</t>
  </si>
  <si>
    <t>Meteores</t>
  </si>
  <si>
    <t>Psykokwak</t>
  </si>
  <si>
    <t>Tourniquet</t>
  </si>
  <si>
    <t>Akwakwak</t>
  </si>
  <si>
    <t>Moi d'Abord</t>
  </si>
  <si>
    <t>Aqua-Jet</t>
  </si>
  <si>
    <t>Ferosinge</t>
  </si>
  <si>
    <t>Implore</t>
  </si>
  <si>
    <t>Combat</t>
  </si>
  <si>
    <t>Colossinge</t>
  </si>
  <si>
    <t>Frenesie</t>
  </si>
  <si>
    <t>Tout ou Rien</t>
  </si>
  <si>
    <t>Caninos</t>
  </si>
  <si>
    <t>Hurlement</t>
  </si>
  <si>
    <t>Arcanin</t>
  </si>
  <si>
    <t>Flair</t>
  </si>
  <si>
    <t>Ptitard</t>
  </si>
  <si>
    <t>Pistolet a O</t>
  </si>
  <si>
    <t>Tartard</t>
  </si>
  <si>
    <t>Sacrifice</t>
  </si>
  <si>
    <t>Projection</t>
  </si>
  <si>
    <t>Abra</t>
  </si>
  <si>
    <t>Teleport</t>
  </si>
  <si>
    <t>Choc Psy</t>
  </si>
  <si>
    <t>Psy</t>
  </si>
  <si>
    <t>Kadabra</t>
  </si>
  <si>
    <t>Telekinesie</t>
  </si>
  <si>
    <t>Alakazam</t>
  </si>
  <si>
    <t>Machoc</t>
  </si>
  <si>
    <t>Balayage</t>
  </si>
  <si>
    <t>Machopeur</t>
  </si>
  <si>
    <t>Mackogneur</t>
  </si>
  <si>
    <t>Force</t>
  </si>
  <si>
    <t>Garde Large</t>
  </si>
  <si>
    <t>Chetiflor</t>
  </si>
  <si>
    <t>Fouet Lianes</t>
  </si>
  <si>
    <t>Boustiflor</t>
  </si>
  <si>
    <t>Empiflor</t>
  </si>
  <si>
    <t>Phytomixeur</t>
  </si>
  <si>
    <t>Stockage</t>
  </si>
  <si>
    <t>Tentacool</t>
  </si>
  <si>
    <t>Tentacruel</t>
  </si>
  <si>
    <t>Copie Type</t>
  </si>
  <si>
    <t>Racaillou</t>
  </si>
  <si>
    <t>Roche</t>
  </si>
  <si>
    <t>Gravalanch</t>
  </si>
  <si>
    <t>Grolem</t>
  </si>
  <si>
    <t>Tacle Lourd</t>
  </si>
  <si>
    <t>Ponyta</t>
  </si>
  <si>
    <t>Galopa</t>
  </si>
  <si>
    <t>Direct Toxik</t>
  </si>
  <si>
    <t>Ramoloss</t>
  </si>
  <si>
    <t>Malediction</t>
  </si>
  <si>
    <t>B√¢illement</t>
  </si>
  <si>
    <t>Flagadoss</t>
  </si>
  <si>
    <t>Repli</t>
  </si>
  <si>
    <t>Vibra Soin</t>
  </si>
  <si>
    <t>Magneti</t>
  </si>
  <si>
    <t>Acier</t>
  </si>
  <si>
    <t>Magneton</t>
  </si>
  <si>
    <t>Triplattaque</t>
  </si>
  <si>
    <t>Canarticho</t>
  </si>
  <si>
    <t>Mimique</t>
  </si>
  <si>
    <t>Rapace</t>
  </si>
  <si>
    <t>Doduo</t>
  </si>
  <si>
    <t>Dodrio</t>
  </si>
  <si>
    <t>Otaria</t>
  </si>
  <si>
    <t>Coup d'Boule</t>
  </si>
  <si>
    <t>Lamantine</t>
  </si>
  <si>
    <t>Glaciation</t>
  </si>
  <si>
    <t>Empal'Korne</t>
  </si>
  <si>
    <t>Glace</t>
  </si>
  <si>
    <t>Tadmorv</t>
  </si>
  <si>
    <t>Gaz Toxik</t>
  </si>
  <si>
    <t>Grotadmorv</t>
  </si>
  <si>
    <t>Buee Noire</t>
  </si>
  <si>
    <t>Lilliput</t>
  </si>
  <si>
    <t>Kokiyas</t>
  </si>
  <si>
    <t>Crustabri</t>
  </si>
  <si>
    <t>Hydrocanon</t>
  </si>
  <si>
    <t>Exuviation</t>
  </si>
  <si>
    <t>Fantominus</t>
  </si>
  <si>
    <t>Hypnose</t>
  </si>
  <si>
    <t>Lechouille</t>
  </si>
  <si>
    <t>Spectre</t>
  </si>
  <si>
    <t>Spectrum</t>
  </si>
  <si>
    <t>Poing Ombre</t>
  </si>
  <si>
    <t>Ectoplasma</t>
  </si>
  <si>
    <t>Onix</t>
  </si>
  <si>
    <t>Lance-Boue</t>
  </si>
  <si>
    <t>Soporifik</t>
  </si>
  <si>
    <t>Hypnomade</t>
  </si>
  <si>
    <t>Bouclier (capacite)</t>
  </si>
  <si>
    <t>Prescience</t>
  </si>
  <si>
    <t>Krabby</t>
  </si>
  <si>
    <t>Ecume</t>
  </si>
  <si>
    <t>Krabboss</t>
  </si>
  <si>
    <t>Voltorbe</t>
  </si>
  <si>
    <t>Sonicboom</t>
  </si>
  <si>
    <t>Electrode</t>
  </si>
  <si>
    <t>Noeunoeuf</t>
  </si>
  <si>
    <t>Pilonnage</t>
  </si>
  <si>
    <t>Brouhaha</t>
  </si>
  <si>
    <t>Noadkoko</t>
  </si>
  <si>
    <t>Ecrasement</t>
  </si>
  <si>
    <t>Canon Graine</t>
  </si>
  <si>
    <t>Osselait</t>
  </si>
  <si>
    <t>Ossatueur</t>
  </si>
  <si>
    <t>Kicklee</t>
  </si>
  <si>
    <t>Double Pied</t>
  </si>
  <si>
    <t>Contre</t>
  </si>
  <si>
    <t>Tygnon</t>
  </si>
  <si>
    <t>Poing Comete</t>
  </si>
  <si>
    <t>Close Combat</t>
  </si>
  <si>
    <t>Excelangue</t>
  </si>
  <si>
    <t>Smogo</t>
  </si>
  <si>
    <t>Smogogo</t>
  </si>
  <si>
    <t>Coup Double</t>
  </si>
  <si>
    <t>Rhinocorne</t>
  </si>
  <si>
    <t>Koud'Korne</t>
  </si>
  <si>
    <t>Rhinoferos</t>
  </si>
  <si>
    <t>Marto-Poing</t>
  </si>
  <si>
    <t>Leveinard</t>
  </si>
  <si>
    <t>Saquedeneu</t>
  </si>
  <si>
    <t>Racines</t>
  </si>
  <si>
    <t>Kangourex</t>
  </si>
  <si>
    <t>Hypotrempe</t>
  </si>
  <si>
    <t>Hypocean</t>
  </si>
  <si>
    <t>Poissirene</t>
  </si>
  <si>
    <t>Poissoroy</t>
  </si>
  <si>
    <t>Stari</t>
  </si>
  <si>
    <t>Staross</t>
  </si>
  <si>
    <t>M. Mime</t>
  </si>
  <si>
    <t>Feuille Magik</t>
  </si>
  <si>
    <t>Prevention</t>
  </si>
  <si>
    <t>Insecateur</t>
  </si>
  <si>
    <t>Onde Vide</t>
  </si>
  <si>
    <t>Lippoutou</t>
  </si>
  <si>
    <t>Requiem</t>
  </si>
  <si>
    <t>Elektek</t>
  </si>
  <si>
    <t>Magmar</t>
  </si>
  <si>
    <t>Puredpois</t>
  </si>
  <si>
    <t>Scarabrute</t>
  </si>
  <si>
    <t>Force Poigne</t>
  </si>
  <si>
    <t>Puissance (capacite)</t>
  </si>
  <si>
    <t>Tauros</t>
  </si>
  <si>
    <t>Magicarpe</t>
  </si>
  <si>
    <t>Trempette</t>
  </si>
  <si>
    <t>Leviator</t>
  </si>
  <si>
    <t>Mania</t>
  </si>
  <si>
    <t>Lokhlass</t>
  </si>
  <si>
    <t>Metamorph</t>
  </si>
  <si>
    <t>Morphing</t>
  </si>
  <si>
    <t>Evoli</t>
  </si>
  <si>
    <t>Coup d'Main</t>
  </si>
  <si>
    <t>Aquali</t>
  </si>
  <si>
    <t>Voltali</t>
  </si>
  <si>
    <t>Pyroli</t>
  </si>
  <si>
    <t>Porygon</t>
  </si>
  <si>
    <t>Conversion 2</t>
  </si>
  <si>
    <t>Amonita</t>
  </si>
  <si>
    <t>Constriction</t>
  </si>
  <si>
    <t>Amonistar</t>
  </si>
  <si>
    <t>Picanon</t>
  </si>
  <si>
    <t>Kabuto</t>
  </si>
  <si>
    <t>Kabutops</t>
  </si>
  <si>
    <t>Tranche</t>
  </si>
  <si>
    <t>Ruse</t>
  </si>
  <si>
    <t>Ptera</t>
  </si>
  <si>
    <t>Tete de Fer</t>
  </si>
  <si>
    <t>Ronflex</t>
  </si>
  <si>
    <t>Artikodin</t>
  </si>
  <si>
    <t>Poudreuse</t>
  </si>
  <si>
    <t>Electhor</t>
  </si>
  <si>
    <t>Detection</t>
  </si>
  <si>
    <t>Sulfura</t>
  </si>
  <si>
    <t>Minidraco</t>
  </si>
  <si>
    <t>Dragon</t>
  </si>
  <si>
    <t>Draco</t>
  </si>
  <si>
    <t>Dracolosse</t>
  </si>
  <si>
    <t>Mewtwo</t>
  </si>
  <si>
    <t>Affilage</t>
  </si>
  <si>
    <t>Vague Psy</t>
  </si>
  <si>
    <t>Mew</t>
  </si>
  <si>
    <t>BOSS</t>
  </si>
  <si>
    <t>Boss1_Pierre</t>
  </si>
  <si>
    <t>Boss2_Ondine</t>
  </si>
  <si>
    <t>Boss3_Major</t>
  </si>
  <si>
    <t>Boss4_Erika</t>
  </si>
  <si>
    <t>Boss5_Koga</t>
  </si>
  <si>
    <t>Type</t>
  </si>
  <si>
    <t>Category</t>
  </si>
  <si>
    <t>Power</t>
  </si>
  <si>
    <t>Accuracy</t>
  </si>
  <si>
    <t>Danse-Plume</t>
  </si>
  <si>
    <t>Statut</t>
  </si>
  <si>
    <t>Champ Psychique</t>
  </si>
  <si>
    <t>Stimulant</t>
  </si>
  <si>
    <t>Physique</t>
  </si>
  <si>
    <t>Don Naturel</t>
  </si>
  <si>
    <t>Detrempage</t>
  </si>
  <si>
    <t>Puis. Cachee</t>
  </si>
  <si>
    <t>Special</t>
  </si>
  <si>
    <t>Strido-Son</t>
  </si>
  <si>
    <t>Rafale Psy</t>
  </si>
  <si>
    <t>Casse-Brique</t>
  </si>
  <si>
    <t>Piege de Venin</t>
  </si>
  <si>
    <t>Massd'Os</t>
  </si>
  <si>
    <t>Bombe Beurk</t>
  </si>
  <si>
    <t>Lame Solaire</t>
  </si>
  <si>
    <t>Echo (capacite)</t>
  </si>
  <si>
    <t>Fulmifer</t>
  </si>
  <si>
    <t>Anti-Brume</t>
  </si>
  <si>
    <t>Double Baffe</t>
  </si>
  <si>
    <t>Draco-Rage</t>
  </si>
  <si>
    <t>Interversion</t>
  </si>
  <si>
    <t>Essorage</t>
  </si>
  <si>
    <t>Tempete de Sable</t>
  </si>
  <si>
    <t>Soucigraine</t>
  </si>
  <si>
    <t>Rancune</t>
  </si>
  <si>
    <t>Tourmagik</t>
  </si>
  <si>
    <t>Avale</t>
  </si>
  <si>
    <t>Recyclage</t>
  </si>
  <si>
    <t>Frappe Atlas</t>
  </si>
  <si>
    <t>Psyko</t>
  </si>
  <si>
    <t>Enroulement</t>
  </si>
  <si>
    <t>Abri</t>
  </si>
  <si>
    <t>Pika-Pique</t>
  </si>
  <si>
    <t>Rengorgement</t>
  </si>
  <si>
    <t>Plaie-Croix</t>
  </si>
  <si>
    <t>Psykoud'Boul</t>
  </si>
  <si>
    <t>Escalade</t>
  </si>
  <si>
    <t>Stalagtite</t>
  </si>
  <si>
    <t>Deflagration</t>
  </si>
  <si>
    <t>Copie-Type</t>
  </si>
  <si>
    <t>Double Dard</t>
  </si>
  <si>
    <t>Danse Draco</t>
  </si>
  <si>
    <t>Bomb'≈íuf</t>
  </si>
  <si>
    <t>Regard Noir</t>
  </si>
  <si>
    <t>Vampipoing</t>
  </si>
  <si>
    <t>V≈ìu Soin</t>
  </si>
  <si>
    <t>Choc Venin</t>
  </si>
  <si>
    <t>Coup Croix</t>
  </si>
  <si>
    <t>Rel√¢che</t>
  </si>
  <si>
    <t>Charge-Os</t>
  </si>
  <si>
    <t>Danse-Folle</t>
  </si>
  <si>
    <t>Poing-Karate</t>
  </si>
  <si>
    <t>Force Cachee</t>
  </si>
  <si>
    <t>Boost</t>
  </si>
  <si>
    <t>Encore</t>
  </si>
  <si>
    <t>Vol (capacite)</t>
  </si>
  <si>
    <t>Bomb Beurk</t>
  </si>
  <si>
    <t>Bulldoboule</t>
  </si>
  <si>
    <t>Vent Arriere</t>
  </si>
  <si>
    <t>Ebullilave</t>
  </si>
  <si>
    <t>Blabla Dodo</t>
  </si>
  <si>
    <t>Ball'Ombre</t>
  </si>
  <si>
    <t>Coud'Kr√¢ne</t>
  </si>
  <si>
    <t>Cauchemar</t>
  </si>
  <si>
    <t>Crevec≈ìur</t>
  </si>
  <si>
    <t>Boue-Bombe</t>
  </si>
  <si>
    <t>Tomberoche</t>
  </si>
  <si>
    <t>Ten-danse</t>
  </si>
  <si>
    <t>Jet-Pierres</t>
  </si>
  <si>
    <t>Amnesie</t>
  </si>
  <si>
    <t>≈íil Miracle</t>
  </si>
  <si>
    <t>Effort</t>
  </si>
  <si>
    <t>Cognobidon</t>
  </si>
  <si>
    <t>Rune Protect</t>
  </si>
  <si>
    <t>Boule Pollen</t>
  </si>
  <si>
    <t>Onde Folie</t>
  </si>
  <si>
    <t>Lire-Esprit</t>
  </si>
  <si>
    <t>Reveil Force</t>
  </si>
  <si>
    <t>Toxik</t>
  </si>
  <si>
    <t>Rayon Signal</t>
  </si>
  <si>
    <t>Vent Argente</t>
  </si>
  <si>
    <t>Coupe-Vent</t>
  </si>
  <si>
    <t>Regeneration</t>
  </si>
  <si>
    <t>Eructation</t>
  </si>
  <si>
    <t>Estocorne</t>
  </si>
  <si>
    <t>Photocopie</t>
  </si>
  <si>
    <t>Clonage (capacite)</t>
  </si>
  <si>
    <t>Atout</t>
  </si>
  <si>
    <t>Force Nature</t>
  </si>
  <si>
    <t>Hate</t>
  </si>
  <si>
    <t>Dard Nuee</t>
  </si>
  <si>
    <t>Calcination</t>
  </si>
  <si>
    <t>Vendetta</t>
  </si>
  <si>
    <t>Attraction (capacite)</t>
  </si>
  <si>
    <t>Aire de Feu</t>
  </si>
  <si>
    <t>Tir de Boue</t>
  </si>
  <si>
    <t>Dard Mortel</t>
  </si>
  <si>
    <t>Flash</t>
  </si>
  <si>
    <t>Anneau Hydro</t>
  </si>
  <si>
    <t>Canicule (capacite)</t>
  </si>
  <si>
    <t>Poing Boost</t>
  </si>
  <si>
    <t>Extrasenseur</t>
  </si>
  <si>
    <t>Voile Aurore</t>
  </si>
  <si>
    <t>Echange Psy</t>
  </si>
  <si>
    <t>Aqua-Breche</t>
  </si>
  <si>
    <t>Bec Vrille</t>
  </si>
  <si>
    <t>Megaphone</t>
  </si>
  <si>
    <t>Explosion</t>
  </si>
  <si>
    <t>Balance (capacite)</t>
  </si>
  <si>
    <t>Metronome (capacite)</t>
  </si>
  <si>
    <t>Tunnel</t>
  </si>
  <si>
    <t>Permuforce</t>
  </si>
  <si>
    <t>Ball'Glace</t>
  </si>
  <si>
    <t>Depit</t>
  </si>
  <si>
    <t>Mur Lumiere</t>
  </si>
  <si>
    <t>Relais</t>
  </si>
  <si>
    <t>Faux-Chage</t>
  </si>
  <si>
    <t>Aurore (capacite)</t>
  </si>
  <si>
    <t>Dynamopoing</t>
  </si>
  <si>
    <t>Claquoir</t>
  </si>
  <si>
    <t>Tempete Verte</t>
  </si>
  <si>
    <t>Feu Follet</t>
  </si>
  <si>
    <t>Souffle Glace</t>
  </si>
  <si>
    <t>Draco-Souffle</t>
  </si>
  <si>
    <t>Coud'Boue</t>
  </si>
  <si>
    <t>Bombaimant</t>
  </si>
  <si>
    <t>Danse-Pluie</t>
  </si>
  <si>
    <t>Avalanche</t>
  </si>
  <si>
    <t>Telluriforce</t>
  </si>
  <si>
    <t>Apres Vous</t>
  </si>
  <si>
    <t>Acrobatie</t>
  </si>
  <si>
    <t>Retour</t>
  </si>
  <si>
    <t>Queue de Fer</t>
  </si>
  <si>
    <t>Clairvoyance</t>
  </si>
  <si>
    <t>Synchropeine</t>
  </si>
  <si>
    <t>Hydroblast</t>
  </si>
  <si>
    <t>Giga-Sangsue</t>
  </si>
  <si>
    <t>Poing-Glace</t>
  </si>
  <si>
    <t>Eboulement</t>
  </si>
  <si>
    <t>Big Splash</t>
  </si>
  <si>
    <t>Par Ici</t>
  </si>
  <si>
    <t>Blizzard</t>
  </si>
  <si>
    <t>Croc de Mort</t>
  </si>
  <si>
    <t>Combo-Griffe</t>
  </si>
  <si>
    <t>Echange (capacite)</t>
  </si>
  <si>
    <t>Souplesse</t>
  </si>
  <si>
    <t>Surchauffe</t>
  </si>
  <si>
    <t>Riposte (capacite)</t>
  </si>
  <si>
    <t>Poing Meteor</t>
  </si>
  <si>
    <t>Poudre Toxik</t>
  </si>
  <si>
    <t>Pied Voltige</t>
  </si>
  <si>
    <t>Trepignement</t>
  </si>
  <si>
    <t>Balayette</t>
  </si>
  <si>
    <t>Dard Venin</t>
  </si>
  <si>
    <t>Repos</t>
  </si>
  <si>
    <t>Dard-Nuee</t>
  </si>
  <si>
    <t>Plaquage</t>
  </si>
  <si>
    <t>Evo-Psycho</t>
  </si>
  <si>
    <t>Grobisou</t>
  </si>
  <si>
    <t>Draco Meteore</t>
  </si>
  <si>
    <t>Reflet Magik</t>
  </si>
  <si>
    <t>Feuillemagik</t>
  </si>
  <si>
    <t>Chute Glace</t>
  </si>
  <si>
    <t>Pique</t>
  </si>
  <si>
    <t>Griffe Acier</t>
  </si>
  <si>
    <t>Force-Nature</t>
  </si>
  <si>
    <t>Tranch'Herbe</t>
  </si>
  <si>
    <t>Stalactite</t>
  </si>
  <si>
    <t>Allegement</t>
  </si>
  <si>
    <t>Doux Parfum</t>
  </si>
  <si>
    <t>Pince-Masse</t>
  </si>
  <si>
    <t>Vege-Attak</t>
  </si>
  <si>
    <t>Rebondifeu</t>
  </si>
  <si>
    <t>Attrition</t>
  </si>
  <si>
    <t>Balle Graine</t>
  </si>
  <si>
    <t>Poliroche</t>
  </si>
  <si>
    <t>Charge Os</t>
  </si>
  <si>
    <t>Evo-Ecolo</t>
  </si>
  <si>
    <t>Belier</t>
  </si>
  <si>
    <t>Ampleur</t>
  </si>
  <si>
    <t>Etonnement</t>
  </si>
  <si>
    <t>Picots</t>
  </si>
  <si>
    <t>Danse Pluie</t>
  </si>
  <si>
    <t>Brume</t>
  </si>
  <si>
    <t>Griffe Ombre</t>
  </si>
  <si>
    <t>Puissance Cachee</t>
  </si>
  <si>
    <t>Aire d'Eau</t>
  </si>
  <si>
    <t>Bulles d'O</t>
  </si>
  <si>
    <t>Roue de Feu</t>
  </si>
  <si>
    <t>Dernier Recours</t>
  </si>
  <si>
    <t>Poudre Fureur</t>
  </si>
  <si>
    <t>Harcelement</t>
  </si>
  <si>
    <t>Jackpot</t>
  </si>
  <si>
    <t>Champ Herbu</t>
  </si>
  <si>
    <t>Flamme Ultime</t>
  </si>
  <si>
    <t>Evo-Flambo</t>
  </si>
  <si>
    <t>Suc Digestif</t>
  </si>
  <si>
    <t>Zenith</t>
  </si>
  <si>
    <t>Regard Medusant</t>
  </si>
  <si>
    <t>Acide</t>
  </si>
  <si>
    <t>Conversion</t>
  </si>
  <si>
    <t>Detricanon</t>
  </si>
  <si>
    <t>Grondement</t>
  </si>
  <si>
    <t>Tour Rapide</t>
  </si>
  <si>
    <t>Ocroupi</t>
  </si>
  <si>
    <t>Evo-Congelo</t>
  </si>
  <si>
    <t>Grele (capacite)</t>
  </si>
  <si>
    <t>Surf</t>
  </si>
  <si>
    <t>Dracosouffle</t>
  </si>
  <si>
    <t>Laser Glace</t>
  </si>
  <si>
    <t>Seduction</t>
  </si>
  <si>
    <t>Poing de Feu</t>
  </si>
  <si>
    <t>E-Coque</t>
  </si>
  <si>
    <t>Ombre Portee</t>
  </si>
  <si>
    <t>Force Cosmik</t>
  </si>
  <si>
    <t>Frustration</t>
  </si>
  <si>
    <t>N≈ìud Herbe</t>
  </si>
  <si>
    <t>Gigotage</t>
  </si>
  <si>
    <t>Acidarmure</t>
  </si>
  <si>
    <t>Aeropique</t>
  </si>
  <si>
    <t>Soin</t>
  </si>
  <si>
    <t>Piq√ªre</t>
  </si>
  <si>
    <t>Uppercut</t>
  </si>
  <si>
    <t>Aromatherapi</t>
  </si>
  <si>
    <t>Camouflage</t>
  </si>
  <si>
    <t>Pisto-Poing</t>
  </si>
  <si>
    <t>Gyroballe</t>
  </si>
  <si>
    <t>Tacle Feu</t>
  </si>
  <si>
    <t>Fracass'Tete</t>
  </si>
  <si>
    <t>Noeud Herbe</t>
  </si>
  <si>
    <t>Lame d'Air</t>
  </si>
  <si>
    <t>Pika-Splash</t>
  </si>
  <si>
    <t>Boutefeu</t>
  </si>
  <si>
    <t>Croc Fatal</t>
  </si>
  <si>
    <t>Giga-Impact</t>
  </si>
  <si>
    <t>Crochet Venin</t>
  </si>
  <si>
    <t>Cyclone</t>
  </si>
  <si>
    <t>Glas de Soin</t>
  </si>
  <si>
    <t>Aff√ªtage</t>
  </si>
  <si>
    <t>Verrouillage (capacite)</t>
  </si>
  <si>
    <t>Hydroqueue</t>
  </si>
  <si>
    <t>Bomb-Beurk</t>
  </si>
  <si>
    <t>Aire d'Herbe</t>
  </si>
  <si>
    <t>Hantise</t>
  </si>
  <si>
    <t>Chant Canon</t>
  </si>
  <si>
    <t>Patience</t>
  </si>
  <si>
    <t>Lame-Feuille</t>
  </si>
  <si>
    <t>Rayon Gemme</t>
  </si>
  <si>
    <t>Fleau</t>
  </si>
  <si>
    <t>Zone Etrange</t>
  </si>
  <si>
    <t>Seisme</t>
  </si>
  <si>
    <t>Copie</t>
  </si>
  <si>
    <t>Ronflement</t>
  </si>
  <si>
    <t>Poudre Dodo</t>
  </si>
  <si>
    <t>Passe-Cadeau</t>
  </si>
  <si>
    <t>Eco-Sphere</t>
  </si>
  <si>
    <t>Queue-Poison</t>
  </si>
  <si>
    <t>Torgnoles</t>
  </si>
  <si>
    <t>Paresse</t>
  </si>
  <si>
    <t>Prelevem. Destin</t>
  </si>
  <si>
    <t>Pied Saute</t>
  </si>
  <si>
    <t>V≈ìu</t>
  </si>
  <si>
    <t>Colere</t>
  </si>
  <si>
    <t>Bain de Smog</t>
  </si>
  <si>
    <t>Synthese</t>
  </si>
  <si>
    <t>Pietisol</t>
  </si>
  <si>
    <t>Bluff</t>
  </si>
  <si>
    <t>Feu d'Enfer</t>
  </si>
  <si>
    <t>Ombre Nocturne</t>
  </si>
  <si>
    <t>Plumo-Queue</t>
  </si>
  <si>
    <t>Yoga</t>
  </si>
  <si>
    <t>Evo-Thalasso</t>
  </si>
  <si>
    <t>Atterrissage</t>
  </si>
  <si>
    <t>Poing Glace</t>
  </si>
  <si>
    <t>Pied Br√ªleur</t>
  </si>
  <si>
    <t>Plongee</t>
  </si>
  <si>
    <t>Destruction</t>
  </si>
  <si>
    <t>Coqui-Lame</t>
  </si>
  <si>
    <t>Pouvoir Antique</t>
  </si>
  <si>
    <t>Coquilame</t>
  </si>
  <si>
    <t>Psycho-Croc</t>
  </si>
  <si>
    <t>Rayon Simple</t>
  </si>
  <si>
    <t>Cadeau</t>
  </si>
  <si>
    <t>Vibraqua</t>
  </si>
  <si>
    <t>Dracocharge</t>
  </si>
  <si>
    <t>Megafouet</t>
  </si>
  <si>
    <t>Ultimawashi</t>
  </si>
  <si>
    <t>Permuvitesse</t>
  </si>
  <si>
    <t>Siffl'Herbe</t>
  </si>
  <si>
    <t>Lien du Destin</t>
  </si>
  <si>
    <t>Pics Toxik</t>
  </si>
  <si>
    <t>Air Veinard</t>
  </si>
  <si>
    <t>Detritus</t>
  </si>
  <si>
    <t>Saumure</t>
  </si>
  <si>
    <t>Voeu</t>
  </si>
  <si>
    <t>Ch√¢timent</t>
  </si>
  <si>
    <t>Force Ajoutee</t>
  </si>
  <si>
    <t>Tranch'Herb</t>
  </si>
  <si>
    <t>Vengeance</t>
  </si>
  <si>
    <t>Vantardise</t>
  </si>
  <si>
    <t>Roulade</t>
  </si>
  <si>
    <t>Aile d'Acier</t>
  </si>
  <si>
    <t>Confidence</t>
  </si>
  <si>
    <t>Tour de Magie</t>
  </si>
  <si>
    <t>Gravite</t>
  </si>
  <si>
    <t>Cavalerie Lourde</t>
  </si>
  <si>
    <t>Toxic</t>
  </si>
  <si>
    <t>Poing Meteore</t>
  </si>
  <si>
    <t>Danse Folle</t>
  </si>
  <si>
    <t>Ultimapoing</t>
  </si>
  <si>
    <t>Chute Libre</t>
  </si>
  <si>
    <t>Yama Arashi</t>
  </si>
  <si>
    <t>Distorsion (capacite)</t>
  </si>
  <si>
    <t>Coupe Psycho</t>
  </si>
  <si>
    <t>Protection</t>
  </si>
  <si>
    <t>Nitrocharge</t>
  </si>
  <si>
    <t>Astuce Force</t>
  </si>
  <si>
    <t>Draco-Charge</t>
  </si>
  <si>
    <t>Giga Sangsue</t>
  </si>
  <si>
    <t>Fa√ßade</t>
  </si>
  <si>
    <t>Ouragan</t>
  </si>
  <si>
    <t>Spore</t>
  </si>
  <si>
    <t>Gonflette</t>
  </si>
  <si>
    <t>Vampigraine</t>
  </si>
  <si>
    <t>Tempete Florale</t>
  </si>
  <si>
    <t>Ball'Meteo</t>
  </si>
  <si>
    <t>Draco-Queue</t>
  </si>
  <si>
    <t>Guillotine</t>
  </si>
  <si>
    <t>Imitation</t>
  </si>
  <si>
    <t>Etreinte</t>
  </si>
  <si>
    <t>Feu Ensorcele</t>
  </si>
  <si>
    <t>Acupression</t>
  </si>
  <si>
    <t>Aurasphere</t>
  </si>
  <si>
    <t>Anti-Air</t>
  </si>
  <si>
    <t>Eclats Glace</t>
  </si>
  <si>
    <t>Ab√Æme</t>
  </si>
  <si>
    <t>Danse-Lames</t>
  </si>
  <si>
    <t>Escarmouche</t>
  </si>
  <si>
    <t>Osmerang</t>
  </si>
  <si>
    <t>Plenitude</t>
  </si>
  <si>
    <t>Piege de Roc</t>
  </si>
  <si>
    <t>Siphon</t>
  </si>
  <si>
    <t>Rafale Feu</t>
  </si>
  <si>
    <t>Taillade</t>
  </si>
  <si>
    <t>Exploforce</t>
  </si>
  <si>
    <t>Devoreve</t>
  </si>
  <si>
    <t>Martobois</t>
  </si>
  <si>
    <t>Cascade</t>
  </si>
  <si>
    <t>Octazooka</t>
  </si>
  <si>
    <t>Ebullition</t>
  </si>
  <si>
    <t>Vent Glace</t>
  </si>
  <si>
    <t>Partage Force</t>
  </si>
  <si>
    <t>Levikinesie</t>
  </si>
  <si>
    <t>Mach Punch</t>
  </si>
  <si>
    <t>Tenacite</t>
  </si>
  <si>
    <t>Miroi-Tir</t>
  </si>
  <si>
    <t>Danse Flamme</t>
  </si>
  <si>
    <t>Demi-Tour</t>
  </si>
  <si>
    <t>Coupe</t>
  </si>
  <si>
    <t>Permugarde</t>
  </si>
  <si>
    <t>Vampirisme</t>
  </si>
  <si>
    <t>Frappe Psy</t>
  </si>
  <si>
    <t>Onde Boreale</t>
  </si>
  <si>
    <t>Camaraderie</t>
  </si>
  <si>
    <t>Vol-Force</t>
  </si>
  <si>
    <t>Bombe Acide</t>
  </si>
  <si>
    <t>Bourdon</t>
  </si>
  <si>
    <t>Lame de Roc</t>
  </si>
  <si>
    <t>Vitesse Extreme</t>
  </si>
  <si>
    <t>Fontaine de Vie</t>
  </si>
  <si>
    <t>Rebond</t>
  </si>
  <si>
    <t>Lyophilisation</t>
  </si>
  <si>
    <t>Partage Garde</t>
  </si>
  <si>
    <t>Barrage</t>
  </si>
  <si>
    <t>Gicledo</t>
  </si>
  <si>
    <t>Pouv.Antique</t>
  </si>
  <si>
    <t>Giga Impact</t>
  </si>
  <si>
    <t>Lance-Soleil</t>
  </si>
  <si>
    <t>Stratopercut</t>
  </si>
  <si>
    <t>Reflet</t>
  </si>
  <si>
    <t>Mitra-Poing</t>
  </si>
  <si>
    <t>Mawashi Geri</t>
  </si>
  <si>
    <t>Ultralaser</t>
  </si>
  <si>
    <t>Abattage</t>
  </si>
  <si>
    <t>Coup-Croix</t>
  </si>
  <si>
    <t>Tranch'Air</t>
  </si>
  <si>
    <t>Chatouille</t>
  </si>
  <si>
    <t>Zone Magique</t>
  </si>
  <si>
    <t>Corps Perdu</t>
  </si>
  <si>
    <t>Aria de l'Ecume</t>
  </si>
  <si>
    <t>Cradovague</t>
  </si>
  <si>
    <t>Boule Roc</t>
  </si>
  <si>
    <t>Dracochoc</t>
  </si>
  <si>
    <t>Voile Miroir</t>
  </si>
  <si>
    <t>Assistance</t>
  </si>
  <si>
    <t xml:space="preserve"> </t>
  </si>
  <si>
    <t>Tenebres</t>
  </si>
  <si>
    <t>Eclair</t>
  </si>
  <si>
    <t>Cage-Eclair</t>
  </si>
  <si>
    <t>Tonnerre</t>
  </si>
  <si>
    <t>Brouillard</t>
  </si>
  <si>
    <t>Number</t>
  </si>
  <si>
    <t>Id</t>
  </si>
  <si>
    <t>Types</t>
  </si>
  <si>
    <t>PV</t>
  </si>
  <si>
    <t>Attack</t>
  </si>
  <si>
    <t>Defense</t>
  </si>
  <si>
    <t>Att_Spe</t>
  </si>
  <si>
    <t>Def_Spe</t>
  </si>
  <si>
    <t>Vitesse</t>
  </si>
  <si>
    <t>Capture</t>
  </si>
  <si>
    <t>#001</t>
  </si>
  <si>
    <t>Plante Poison</t>
  </si>
  <si>
    <t>#002</t>
  </si>
  <si>
    <t>#003</t>
  </si>
  <si>
    <t>#004</t>
  </si>
  <si>
    <t>Salamèche</t>
  </si>
  <si>
    <t>Feu Feu</t>
  </si>
  <si>
    <t>#005</t>
  </si>
  <si>
    <t>#006</t>
  </si>
  <si>
    <t>Feu Vol</t>
  </si>
  <si>
    <t>#007</t>
  </si>
  <si>
    <t>Eau Eau</t>
  </si>
  <si>
    <t>#008</t>
  </si>
  <si>
    <t>#009</t>
  </si>
  <si>
    <t>#010</t>
  </si>
  <si>
    <t>Insecte Insecte</t>
  </si>
  <si>
    <t>#011</t>
  </si>
  <si>
    <t>#012</t>
  </si>
  <si>
    <t>Insecte Vol</t>
  </si>
  <si>
    <t>#013</t>
  </si>
  <si>
    <t>Insecte Poison</t>
  </si>
  <si>
    <t>#014</t>
  </si>
  <si>
    <t>#015</t>
  </si>
  <si>
    <t>#016</t>
  </si>
  <si>
    <t>Normal Vol</t>
  </si>
  <si>
    <t>#017</t>
  </si>
  <si>
    <t>#018</t>
  </si>
  <si>
    <t>#019</t>
  </si>
  <si>
    <t>Normal Normal</t>
  </si>
  <si>
    <t>#020</t>
  </si>
  <si>
    <t>#021</t>
  </si>
  <si>
    <t>#022</t>
  </si>
  <si>
    <t>#023</t>
  </si>
  <si>
    <t>Poison Poison</t>
  </si>
  <si>
    <t>#024</t>
  </si>
  <si>
    <t>#025</t>
  </si>
  <si>
    <t>#026</t>
  </si>
  <si>
    <t>#027</t>
  </si>
  <si>
    <t>Sol Sol</t>
  </si>
  <si>
    <t>#028</t>
  </si>
  <si>
    <t>#029</t>
  </si>
  <si>
    <t>Nidoran♀</t>
  </si>
  <si>
    <t>#030</t>
  </si>
  <si>
    <t>#031</t>
  </si>
  <si>
    <t>Poison Sol</t>
  </si>
  <si>
    <t>#032</t>
  </si>
  <si>
    <t>Nidoran♂</t>
  </si>
  <si>
    <t>#033</t>
  </si>
  <si>
    <t>#034</t>
  </si>
  <si>
    <t>#035</t>
  </si>
  <si>
    <t>Mélofée</t>
  </si>
  <si>
    <t>#036</t>
  </si>
  <si>
    <t>Mélodelfe</t>
  </si>
  <si>
    <t>#037</t>
  </si>
  <si>
    <t>#038</t>
  </si>
  <si>
    <t>#039</t>
  </si>
  <si>
    <t>#040</t>
  </si>
  <si>
    <t>#041</t>
  </si>
  <si>
    <t>Poison Vol</t>
  </si>
  <si>
    <t>#042</t>
  </si>
  <si>
    <t>#043</t>
  </si>
  <si>
    <t>#044</t>
  </si>
  <si>
    <t>#045</t>
  </si>
  <si>
    <t>#046</t>
  </si>
  <si>
    <t>Insecte Plante</t>
  </si>
  <si>
    <t>#047</t>
  </si>
  <si>
    <t>#048</t>
  </si>
  <si>
    <t>#049</t>
  </si>
  <si>
    <t>Aéromite</t>
  </si>
  <si>
    <t>#050</t>
  </si>
  <si>
    <t>#051</t>
  </si>
  <si>
    <t>#052</t>
  </si>
  <si>
    <t>#053</t>
  </si>
  <si>
    <t>#054</t>
  </si>
  <si>
    <t>#055</t>
  </si>
  <si>
    <t>#056</t>
  </si>
  <si>
    <t>Férosinge</t>
  </si>
  <si>
    <t>Combat Combat</t>
  </si>
  <si>
    <t>#057</t>
  </si>
  <si>
    <t>#058</t>
  </si>
  <si>
    <t>#059</t>
  </si>
  <si>
    <t>#060</t>
  </si>
  <si>
    <t>#061</t>
  </si>
  <si>
    <t>Têtarte</t>
  </si>
  <si>
    <t>#062</t>
  </si>
  <si>
    <t>Combat Eau</t>
  </si>
  <si>
    <t>#063</t>
  </si>
  <si>
    <t>Psy Psy</t>
  </si>
  <si>
    <t>#064</t>
  </si>
  <si>
    <t>#065</t>
  </si>
  <si>
    <t>#066</t>
  </si>
  <si>
    <t>#067</t>
  </si>
  <si>
    <t>#068</t>
  </si>
  <si>
    <t>#069</t>
  </si>
  <si>
    <t>Chétiflor</t>
  </si>
  <si>
    <t>#070</t>
  </si>
  <si>
    <t>#071</t>
  </si>
  <si>
    <t>#072</t>
  </si>
  <si>
    <t>Eau Poison</t>
  </si>
  <si>
    <t>#073</t>
  </si>
  <si>
    <t>#074</t>
  </si>
  <si>
    <t>Roche Sol</t>
  </si>
  <si>
    <t>#075</t>
  </si>
  <si>
    <t>#076</t>
  </si>
  <si>
    <t>#077</t>
  </si>
  <si>
    <t>#078</t>
  </si>
  <si>
    <t>#079</t>
  </si>
  <si>
    <t>Eau Psy</t>
  </si>
  <si>
    <t>#080</t>
  </si>
  <si>
    <t>#081</t>
  </si>
  <si>
    <t>Magnéti</t>
  </si>
  <si>
    <t>#082</t>
  </si>
  <si>
    <t>Magnéton</t>
  </si>
  <si>
    <t>#083</t>
  </si>
  <si>
    <t>#084</t>
  </si>
  <si>
    <t>#085</t>
  </si>
  <si>
    <t>#086</t>
  </si>
  <si>
    <t>#087</t>
  </si>
  <si>
    <t>Eau Glace</t>
  </si>
  <si>
    <t>#088</t>
  </si>
  <si>
    <t>#089</t>
  </si>
  <si>
    <t>#090</t>
  </si>
  <si>
    <t>#091</t>
  </si>
  <si>
    <t>#092</t>
  </si>
  <si>
    <t>Poison Spectre</t>
  </si>
  <si>
    <t>#093</t>
  </si>
  <si>
    <t>#094</t>
  </si>
  <si>
    <t>#095</t>
  </si>
  <si>
    <t>#096</t>
  </si>
  <si>
    <t>#097</t>
  </si>
  <si>
    <t>#098</t>
  </si>
  <si>
    <t>#099</t>
  </si>
  <si>
    <t>#100</t>
  </si>
  <si>
    <t>#101</t>
  </si>
  <si>
    <t>Électrode</t>
  </si>
  <si>
    <t>#102</t>
  </si>
  <si>
    <t>Plante Psy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</si>
  <si>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</si>
  <si>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</si>
  <si>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</si>
  <si>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</si>
  <si>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</si>
  <si>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</si>
  <si>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</si>
  <si>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</si>
  <si>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</si>
  <si>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</si>
  <si>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Rhinoféros</t>
  </si>
  <si>
    <t>#113</t>
  </si>
  <si>
    <t>#114</t>
  </si>
  <si>
    <t>Plante Plante</t>
  </si>
  <si>
    <t>#115</t>
  </si>
  <si>
    <t>#116</t>
  </si>
  <si>
    <t>#117</t>
  </si>
  <si>
    <t>Hypocéan</t>
  </si>
  <si>
    <t>#118</t>
  </si>
  <si>
    <t>Poissirène</t>
  </si>
  <si>
    <t>#119</t>
  </si>
  <si>
    <t>#120</t>
  </si>
  <si>
    <t>#121</t>
  </si>
  <si>
    <t>#122</t>
  </si>
  <si>
    <t>M._Mime</t>
  </si>
  <si>
    <t>#123</t>
  </si>
  <si>
    <t>Insécateur</t>
  </si>
  <si>
    <t>#124</t>
  </si>
  <si>
    <t>Glace Psy</t>
  </si>
  <si>
    <t>#125</t>
  </si>
  <si>
    <t>Élektek</t>
  </si>
  <si>
    <t>#126</t>
  </si>
  <si>
    <t>#127</t>
  </si>
  <si>
    <t>#128</t>
  </si>
  <si>
    <t>#129</t>
  </si>
  <si>
    <t>#130</t>
  </si>
  <si>
    <t>Léviator</t>
  </si>
  <si>
    <t>Eau Vol</t>
  </si>
  <si>
    <t>#131</t>
  </si>
  <si>
    <t>#132</t>
  </si>
  <si>
    <t>Métamorph</t>
  </si>
  <si>
    <t>#133</t>
  </si>
  <si>
    <t>Évoli</t>
  </si>
  <si>
    <t>#134</t>
  </si>
  <si>
    <t>#135</t>
  </si>
  <si>
    <t>#136</t>
  </si>
  <si>
    <t>#137</t>
  </si>
  <si>
    <t>#138</t>
  </si>
  <si>
    <t>Eau Roche</t>
  </si>
  <si>
    <t>#139</t>
  </si>
  <si>
    <t>#140</t>
  </si>
  <si>
    <t>#141</t>
  </si>
  <si>
    <t>#142</t>
  </si>
  <si>
    <t>Ptéra</t>
  </si>
  <si>
    <t>Roche Vol</t>
  </si>
  <si>
    <t>#143</t>
  </si>
  <si>
    <t>#144</t>
  </si>
  <si>
    <t>Glace Vol</t>
  </si>
  <si>
    <t>#145</t>
  </si>
  <si>
    <t>Électhor</t>
  </si>
  <si>
    <t>#146</t>
  </si>
  <si>
    <t>#147</t>
  </si>
  <si>
    <t>Dragon Dragon</t>
  </si>
  <si>
    <t>#148</t>
  </si>
  <si>
    <t>#149</t>
  </si>
  <si>
    <t>Dragon Vol</t>
  </si>
  <si>
    <t>#150</t>
  </si>
  <si>
    <t>#151</t>
  </si>
  <si>
    <t/>
  </si>
  <si>
    <t>Electrik Electrik</t>
  </si>
  <si>
    <t>Fee Fee</t>
  </si>
  <si>
    <t>Fee Normal</t>
  </si>
  <si>
    <t>Acier Electrik</t>
  </si>
  <si>
    <t>Fee Psy</t>
  </si>
  <si>
    <t>Electrik Vol</t>
  </si>
  <si>
    <t>1</t>
  </si>
  <si>
    <t>1/2</t>
  </si>
  <si>
    <t>2</t>
  </si>
  <si>
    <t>1/4</t>
  </si>
  <si>
    <t>4</t>
  </si>
  <si>
    <t>0</t>
  </si>
  <si>
    <t>Vol Electrik</t>
  </si>
  <si>
    <t>Image</t>
  </si>
  <si>
    <t>Size</t>
  </si>
  <si>
    <t>Weigh</t>
  </si>
  <si>
    <t>Bulbizarre-RFVF.png</t>
  </si>
  <si>
    <t>Herbizarre-RFVF.png</t>
  </si>
  <si>
    <t>Florizarre-RFVF.png</t>
  </si>
  <si>
    <t>Salamèche-RFVF.png</t>
  </si>
  <si>
    <t>Reptincel-RFVF.png</t>
  </si>
  <si>
    <t>Dracaufeu-RFVF.png</t>
  </si>
  <si>
    <t>Carapuce-RFVF.png</t>
  </si>
  <si>
    <t>Carabaffe-RFVF.png</t>
  </si>
  <si>
    <t>Tortank-RFVF.png</t>
  </si>
  <si>
    <t>Chenipan-RFVF.png</t>
  </si>
  <si>
    <t>Chrysacier-RFVF.png</t>
  </si>
  <si>
    <t>Papilusion-RFVF.png</t>
  </si>
  <si>
    <t>Aspicot-RFVF.png</t>
  </si>
  <si>
    <t>Coconfort-RFVF.png</t>
  </si>
  <si>
    <t>Dardargnan-RFVF.png</t>
  </si>
  <si>
    <t>Roucool-RFVF.png</t>
  </si>
  <si>
    <t>Roucoups-RFVF.png</t>
  </si>
  <si>
    <t>Roucarnage-RFVF.png</t>
  </si>
  <si>
    <t>Rattata-RFVF.png</t>
  </si>
  <si>
    <t>Rattatac-RFVF.png</t>
  </si>
  <si>
    <t>Piafabec-RFVF.png</t>
  </si>
  <si>
    <t>Rapasdepic-RFVF.png</t>
  </si>
  <si>
    <t>Abo-RFVF.png</t>
  </si>
  <si>
    <t>Arbok-RFVF.png</t>
  </si>
  <si>
    <t>Pikachu-RFVF.png</t>
  </si>
  <si>
    <t>Raichu-RFVF.png</t>
  </si>
  <si>
    <t>Sabelette-RFVF.png</t>
  </si>
  <si>
    <t>Sablaireau-RFVF.png</t>
  </si>
  <si>
    <t>Nidoran♀-RFVF.png</t>
  </si>
  <si>
    <t>Nidorina-RFVF.png</t>
  </si>
  <si>
    <t>Nidoqueen-RFVF.png</t>
  </si>
  <si>
    <t>Nidoran♂-RFVF.png</t>
  </si>
  <si>
    <t>Nidorino-RFVF.png</t>
  </si>
  <si>
    <t>Nidoking-RFVF.png</t>
  </si>
  <si>
    <t>Mélofée-RFVF.png</t>
  </si>
  <si>
    <t>Mélodelfe-RFVF.png</t>
  </si>
  <si>
    <t>Goupix-RFVF.png</t>
  </si>
  <si>
    <t>Feunard-RFVF.png</t>
  </si>
  <si>
    <t>Rondoudou-RFVF.png</t>
  </si>
  <si>
    <t>Grodoudou-RFVF.png</t>
  </si>
  <si>
    <t>Nosferapti-RFVF.png</t>
  </si>
  <si>
    <t>Nosferalto-RFVF.png</t>
  </si>
  <si>
    <t>Mystherbe-RFVF.png</t>
  </si>
  <si>
    <t>Ortide-RFVF.png</t>
  </si>
  <si>
    <t>Rafflesia-RFVF.png</t>
  </si>
  <si>
    <t>Paras-RFVF.png</t>
  </si>
  <si>
    <t>Parasect-RFVF.png</t>
  </si>
  <si>
    <t>Mimitoss-RFVF.png</t>
  </si>
  <si>
    <t>Aéromite-RFVF.png</t>
  </si>
  <si>
    <t>Taupiqueur-RFVF.png</t>
  </si>
  <si>
    <t>Triopikeur-RFVF.png</t>
  </si>
  <si>
    <t>Miaouss-RFVF.png</t>
  </si>
  <si>
    <t>Persian-RFVF.png</t>
  </si>
  <si>
    <t>Psykokwak-RFVF.png</t>
  </si>
  <si>
    <t>Akwakwak-RFVF.png</t>
  </si>
  <si>
    <t>Férosinge-RFVF.png</t>
  </si>
  <si>
    <t>Colossinge-RFVF.png</t>
  </si>
  <si>
    <t>Caninos-RFVF.png</t>
  </si>
  <si>
    <t>Arcanin-RFVF.png</t>
  </si>
  <si>
    <t>Ptitard-RFVF.png</t>
  </si>
  <si>
    <t>Têtarte-RFVF.png</t>
  </si>
  <si>
    <t>Tartard-RFVF.png</t>
  </si>
  <si>
    <t>Abra-RFVF.png</t>
  </si>
  <si>
    <t>Kadabra-RFVF.png</t>
  </si>
  <si>
    <t>Alakazam-RFVF.png</t>
  </si>
  <si>
    <t>Machoc-RFVF.png</t>
  </si>
  <si>
    <t>Machopeur-RFVF.png</t>
  </si>
  <si>
    <t>Mackogneur-RFVF.png</t>
  </si>
  <si>
    <t>Chétiflor-RFVF.png</t>
  </si>
  <si>
    <t>Boustiflor-RFVF.png</t>
  </si>
  <si>
    <t>Empiflor-RFVF.png</t>
  </si>
  <si>
    <t>Tentacool-RFVF.png</t>
  </si>
  <si>
    <t>Tentacruel-RFVF.png</t>
  </si>
  <si>
    <t>Racaillou-RFVF.png</t>
  </si>
  <si>
    <t>Gravalanch-RFVF.png</t>
  </si>
  <si>
    <t>Grolem-RFVF.png</t>
  </si>
  <si>
    <t>Ponyta-RFVF.png</t>
  </si>
  <si>
    <t>Galopa-RFVF.png</t>
  </si>
  <si>
    <t>Ramoloss-RFVF.png</t>
  </si>
  <si>
    <t>Flagadoss-RFVF.png</t>
  </si>
  <si>
    <t>Magnéti-RFVF.png</t>
  </si>
  <si>
    <t>Magnéton-RFVF.png</t>
  </si>
  <si>
    <t>Canarticho-RFVF.png</t>
  </si>
  <si>
    <t>Doduo-RFVF.png</t>
  </si>
  <si>
    <t>Dodrio-RFVF.png</t>
  </si>
  <si>
    <t>Otaria-RFVF.png</t>
  </si>
  <si>
    <t>Lamantine-RFVF.png</t>
  </si>
  <si>
    <t>Tadmorv-RFVF.png</t>
  </si>
  <si>
    <t>Grotadmorv-RFVF.png</t>
  </si>
  <si>
    <t>Kokiyas-RFVF.png</t>
  </si>
  <si>
    <t>Crustabri-RFVF.png</t>
  </si>
  <si>
    <t>Fantominus-RFVF.png</t>
  </si>
  <si>
    <t>Spectrum-RFVF.png</t>
  </si>
  <si>
    <t>Ectoplasma-RFVF.png</t>
  </si>
  <si>
    <t>Onix-RFVF.png</t>
  </si>
  <si>
    <t>Soporifik-RFVF.png</t>
  </si>
  <si>
    <t>Hypnomade-RFVF.png</t>
  </si>
  <si>
    <t>Krabby-RFVF.png</t>
  </si>
  <si>
    <t>Krabboss-RFVF.png</t>
  </si>
  <si>
    <t>Voltorbe-RFVF.png</t>
  </si>
  <si>
    <t>Électrode-RFVF.png</t>
  </si>
  <si>
    <t>Noeunoeuf-RFVF.png</t>
  </si>
  <si>
    <t>Noadkoko-RFVF.png</t>
  </si>
  <si>
    <t>Osselait-RFVF.png</t>
  </si>
  <si>
    <t>Ossatueur-RFVF.png</t>
  </si>
  <si>
    <t>Kicklee-RFVF.png</t>
  </si>
  <si>
    <t>Tygnon-RFVF.png</t>
  </si>
  <si>
    <t>Excelangue-RFVF.png</t>
  </si>
  <si>
    <t>Smogo-RFVF.png</t>
  </si>
  <si>
    <t>Smogogo-RFVF.png</t>
  </si>
  <si>
    <t>Rhinocorne-RFVF.png</t>
  </si>
  <si>
    <t>Rhinoféros-RFVF.png</t>
  </si>
  <si>
    <t>Leveinard-RFVF.png</t>
  </si>
  <si>
    <t>Saquedeneu-RFVF.png</t>
  </si>
  <si>
    <t>Kangourex-RFVF.png</t>
  </si>
  <si>
    <t>Hypotrempe-RFVF.png</t>
  </si>
  <si>
    <t>Hypocéan-RFVF.png</t>
  </si>
  <si>
    <t>Poissirène-RFVF.png</t>
  </si>
  <si>
    <t>Poissoroy-RFVF.png</t>
  </si>
  <si>
    <t>Stari-RFVF.png</t>
  </si>
  <si>
    <t>Staross-RFVF.png</t>
  </si>
  <si>
    <t>M._Mime-RFVF.png</t>
  </si>
  <si>
    <t>Insécateur-RFVF.png</t>
  </si>
  <si>
    <t>Lippoutou-RFVF.png</t>
  </si>
  <si>
    <t>Élektek-RFVF.png</t>
  </si>
  <si>
    <t>Magmar-RFVF.png</t>
  </si>
  <si>
    <t>Scarabrute-RFVF.png</t>
  </si>
  <si>
    <t>Tauros-RFVF.png</t>
  </si>
  <si>
    <t>Magicarpe-RFVF.png</t>
  </si>
  <si>
    <t>Léviator-RFVF.png</t>
  </si>
  <si>
    <t>Lokhlass-RFVF.png</t>
  </si>
  <si>
    <t>Métamorph-RFVF.png</t>
  </si>
  <si>
    <t>Évoli-RFVF.png</t>
  </si>
  <si>
    <t>Aquali-RFVF.png</t>
  </si>
  <si>
    <t>Voltali-RFVF.png</t>
  </si>
  <si>
    <t>Pyroli-RFVF.png</t>
  </si>
  <si>
    <t>Porygon-RFVF.png</t>
  </si>
  <si>
    <t>Amonita-RFVF.png</t>
  </si>
  <si>
    <t>Amonistar-RFVF.png</t>
  </si>
  <si>
    <t>Kabuto-RFVF.png</t>
  </si>
  <si>
    <t>Kabutops-RFVF.png</t>
  </si>
  <si>
    <t>Ptéra-RFVF.png</t>
  </si>
  <si>
    <t>Ronflex-RFVF.png</t>
  </si>
  <si>
    <t>Artikodin-RFVF.png</t>
  </si>
  <si>
    <t>Électhor-RFVF.png</t>
  </si>
  <si>
    <t>Sulfura-RFVF.png</t>
  </si>
  <si>
    <t>Minidraco-RFVF.png</t>
  </si>
  <si>
    <t>Draco-RFVF.png</t>
  </si>
  <si>
    <t>Dracolosse-RFVF.png</t>
  </si>
  <si>
    <t>Mewtwo-RFVF.png</t>
  </si>
  <si>
    <t>Mew-RFVF.png</t>
  </si>
  <si>
    <t>Attaque</t>
  </si>
  <si>
    <t>Level</t>
  </si>
  <si>
    <t>Dice1</t>
  </si>
  <si>
    <t>Dice2</t>
  </si>
  <si>
    <t>Dice3</t>
  </si>
  <si>
    <t>Dice4</t>
  </si>
  <si>
    <t>Empty</t>
  </si>
  <si>
    <t>CType1</t>
  </si>
  <si>
    <t>CType2</t>
  </si>
  <si>
    <t>CType3</t>
  </si>
  <si>
    <t>CType4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</si>
</sst>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9"/>
      <color rgb="FF6A8759"/>
      <name val="Menlo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1"/>
    <xf numFmtId="0" fontId="0" fillId="0" borderId="0" xfId="0" applyNumberFormat="1"/>
    <xf numFmtId="0" fontId="0" fillId="0" borderId="0" xfId="0" quotePrefix="1" applyFill="1"/>
    <xf numFmtId="49" fontId="0" fillId="0" borderId="0" xfId="0" applyNumberFormat="1"/>
    <xf numFmtId="0" fontId="4" fillId="2" borderId="1" xfId="0" applyFont="1" applyFill="1" applyBorder="1"/>
    <xf numFmtId="0" fontId="5" fillId="3" borderId="1" xfId="0" applyNumberFormat="1" applyFont="1" applyFill="1" applyBorder="1"/>
    <xf numFmtId="0" fontId="5" fillId="3" borderId="1" xfId="0" applyFont="1" applyFill="1" applyBorder="1"/>
    <xf numFmtId="0" fontId="0" fillId="0" borderId="0" xfId="0" quotePrefix="1" applyNumberFormat="1"/>
  </cellXfs>
  <cellStyles count="2">
    <cellStyle name="Hyperlink" xfId="1" builtinId="8"/>
    <cellStyle name="Normal" xfId="0" builtinId="0"/>
  </cellStyles>
  <dxfs count="7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A8759"/>
        <name val="Menlo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aban/git/perso/pokemon/generatedResources/pokemon1eGene.competenc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kemon1eGene.competences"/>
      <sheetName val="pokemon1eGene.resistances"/>
      <sheetName val="Competences"/>
      <sheetName val="Sheet3"/>
    </sheetNames>
    <sheetDataSet>
      <sheetData sheetId="0"/>
      <sheetData sheetId="1" refreshError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644C0D-8DE8-7547-9DA2-A0C7CD931496}" name="Table1" displayName="Table1" ref="A1:BD15" totalsRowShown="0">
  <autoFilter ref="A1:BD15" xr:uid="{1A4DAB8F-6D14-E146-B2F4-BE72574965BC}"/>
  <tableColumns count="56">
    <tableColumn id="1" xr3:uid="{F2063E47-6606-2D4E-9F2D-77DE21386D25}" name="BOSS" dataCellStyle="Normal"/>
    <tableColumn id="26" xr3:uid="{0B28C0A5-091F-9047-925A-A7C4B57389FD}" name="Name"/>
    <tableColumn id="2" xr3:uid="{CEF58D58-C0AE-094A-8E6F-F3CDD2CDD643}" name="Competence1"/>
    <tableColumn id="3" xr3:uid="{6FA93B70-1185-B649-B3F4-95C585ED4963}" name="Competence2"/>
    <tableColumn id="4" xr3:uid="{399A8B50-3A75-A04E-AD1A-671A95EE8897}" name="Competence3"/>
    <tableColumn id="5" xr3:uid="{392E5227-8FD4-AE45-AB1F-F78BB8E29932}" name="Competence4"/>
    <tableColumn id="6" xr3:uid="{22FD524D-94DB-E149-B2B3-989D2385D79E}" name="CType1" dataDxfId="69">
      <calculatedColumnFormula>VLOOKUP(Table1[[#This Row],[Competence1]],[1]!Table2[#Data],2,FALSE)</calculatedColumnFormula>
    </tableColumn>
    <tableColumn id="7" xr3:uid="{1DC87FB4-1F90-C847-9878-70A4629378A9}" name="Category1" dataDxfId="68">
      <calculatedColumnFormula>VLOOKUP(Table1[[#This Row],[Competence1]],[1]!Table2[#Data],3,FALSE)</calculatedColumnFormula>
    </tableColumn>
    <tableColumn id="8" xr3:uid="{2336D406-7801-9C43-83D3-91E3BEA67596}" name="Power1" dataDxfId="67">
      <calculatedColumnFormula>ROUND(VLOOKUP(Table1[[#This Row],[Competence1]],[1]!Table2[#Data],4,FALSE)/10,0)</calculatedColumnFormula>
    </tableColumn>
    <tableColumn id="9" xr3:uid="{5D226A9E-366C-3441-8821-20388302EBBC}" name="Accuracy1" dataDxfId="66">
      <calculatedColumnFormula>MAX(ROUND((VLOOKUP(Table1[[#This Row],[Competence1]],[1]!Table2[#Data],5,FALSE)-55)/10+1,0),0)</calculatedColumnFormula>
    </tableColumn>
    <tableColumn id="14" xr3:uid="{B5598710-0BEE-154D-9274-390CA5159820}" name="CType2" dataDxfId="65">
      <calculatedColumnFormula>VLOOKUP(Table1[[#This Row],[Competence2]],[1]!Table2[#Data],2,FALSE)</calculatedColumnFormula>
    </tableColumn>
    <tableColumn id="15" xr3:uid="{A0592B37-0A42-B54B-8028-FB143B92BC15}" name="Category2" dataDxfId="64">
      <calculatedColumnFormula>VLOOKUP(Table1[[#This Row],[Competence2]],[1]!Table2[#Data],3,FALSE)</calculatedColumnFormula>
    </tableColumn>
    <tableColumn id="16" xr3:uid="{253637B0-E2BF-9A47-BF73-65351A9E1B54}" name="Power2" dataDxfId="63">
      <calculatedColumnFormula>VLOOKUP(Table1[[#This Row],[Competence2]],[1]!Table2[#Data],4,FALSE)</calculatedColumnFormula>
    </tableColumn>
    <tableColumn id="17" xr3:uid="{DFA75033-E823-EA48-A2E4-8D532C8E59BC}" name="Accuracy2" dataDxfId="62">
      <calculatedColumnFormula>VLOOKUP(Table1[[#This Row],[Competence2]],[1]!Table2[#Data],5,FALSE)</calculatedColumnFormula>
    </tableColumn>
    <tableColumn id="18" xr3:uid="{D6FFF579-B7FA-EC46-83DF-F1640D9045BE}" name="CType3" dataDxfId="61">
      <calculatedColumnFormula>VLOOKUP(Table1[[#This Row],[Competence3]],Table2[#Data],2,FALSE)</calculatedColumnFormula>
    </tableColumn>
    <tableColumn id="19" xr3:uid="{1BF9038E-9079-154A-9146-9437874D5CF9}" name="Category3" dataDxfId="60">
      <calculatedColumnFormula>VLOOKUP(Table1[[#This Row],[Competence3]],Table2[#Data],3,FALSE)</calculatedColumnFormula>
    </tableColumn>
    <tableColumn id="20" xr3:uid="{6B472536-BB76-6041-B153-39AE48CA6027}" name="Power3" dataDxfId="59">
      <calculatedColumnFormula>IFERROR(ROUND(VLOOKUP(Table1[[#This Row],[Competence3]],Table2[#Data],4,FALSE)/10,0),"")</calculatedColumnFormula>
    </tableColumn>
    <tableColumn id="21" xr3:uid="{E2B39A7A-683E-0F4E-92A4-2621BF2D43CC}" name="Accuracy3" dataDxfId="58">
      <calculatedColumnFormula>IFERROR(MAX(ROUND((VLOOKUP(Table1[[#This Row],[Competence3]],Table2[#Data],5,FALSE)-55)/10+1,0),0),"")</calculatedColumnFormula>
    </tableColumn>
    <tableColumn id="22" xr3:uid="{013501F3-E93F-1B42-BDB2-F82D47E15EAE}" name="CType4" dataDxfId="57">
      <calculatedColumnFormula>VLOOKUP(Table1[[#This Row],[Competence4]],Table2[#Data],2,FALSE)</calculatedColumnFormula>
    </tableColumn>
    <tableColumn id="23" xr3:uid="{7AC38BC0-9A22-BC49-815A-990C460839D4}" name="Category4" dataDxfId="56">
      <calculatedColumnFormula>VLOOKUP(Table1[[#This Row],[Competence4]],Table2[#Data],3,FALSE)</calculatedColumnFormula>
    </tableColumn>
    <tableColumn id="24" xr3:uid="{D93408D6-4991-CF4B-9F7B-C771B21526EF}" name="Power4" dataDxfId="55">
      <calculatedColumnFormula>IFERROR(ROUND(VLOOKUP(Table1[[#This Row],[Competence4]],Table2[#Data],4,FALSE)/10,0),"")</calculatedColumnFormula>
    </tableColumn>
    <tableColumn id="25" xr3:uid="{927978EF-6079-E343-A6FF-77B375AEA00E}" name="Accuracy4" dataDxfId="54">
      <calculatedColumnFormula>IFERROR(MAX(ROUND((VLOOKUP(Table1[[#This Row],[Competence4]],Table2[#Data],5,FALSE)-55)/10+1,0),0),"")</calculatedColumnFormula>
    </tableColumn>
    <tableColumn id="10" xr3:uid="{203657FA-CF12-3E4F-9F0F-FD4ABFF843E1}" name="Dice1" dataDxfId="53">
      <calculatedColumnFormula>IF(Table1[[#This Row],[Competence2]]="Empty","1-6",IF(Table1[[#This Row],[Competence3]]="Empty","1-3","1-2"))</calculatedColumnFormula>
    </tableColumn>
    <tableColumn id="11" xr3:uid="{BBEA6D2E-2632-4345-A167-D9B2ED86CC32}" name="Dice2" dataDxfId="52">
      <calculatedColumnFormula>IF(Table1[[#This Row],[Competence2]]="Empty","",IF(Table1[[#This Row],[Competence3]]="Empty","4-6","3-4"))</calculatedColumnFormula>
    </tableColumn>
    <tableColumn id="12" xr3:uid="{D0FB1DD3-773B-4743-B240-D053B5D06455}" name="Dice3" dataDxfId="51">
      <calculatedColumnFormula>IF(Table1[[#This Row],[Competence3]]="Empty","",IF(Table1[[#This Row],[Competence4]]="Empty","5-6","5"))</calculatedColumnFormula>
    </tableColumn>
    <tableColumn id="13" xr3:uid="{8D370313-6757-8444-8BB2-5083B49154A4}" name="Dice4" dataDxfId="50">
      <calculatedColumnFormula>IF(Table1[[#This Row],[Competence4]]="Empty","","6")</calculatedColumnFormula>
    </tableColumn>
    <tableColumn id="55" xr3:uid="{40D1E9A2-FDEC-9949-896D-93A2D520A45E}" name="Types" dataDxfId="49">
      <calculatedColumnFormula>VLOOKUP(Table1[[#This Row],[Name]],Table3[[Name]:[Capture]],2,FALSE)</calculatedColumnFormula>
    </tableColumn>
    <tableColumn id="27" xr3:uid="{9F50B93C-3290-B24C-B4A2-8999ABAE85C6}" name="Type1" dataDxfId="48">
      <calculatedColumnFormula>VLOOKUP(Table1[[#This Row],[Name]],Table3[[Name]:[Capture]],3,FALSE)</calculatedColumnFormula>
    </tableColumn>
    <tableColumn id="28" xr3:uid="{E7089901-71AC-B845-AE5C-EEB5A97CC64F}" name="Type2" dataDxfId="47">
      <calculatedColumnFormula>VLOOKUP(Table1[[#This Row],[Name]],Table3[[Name]:[Capture]],4,FALSE)</calculatedColumnFormula>
    </tableColumn>
    <tableColumn id="57" xr3:uid="{12120989-5962-E14E-83A1-4954738FF9D9}" name="Level" dataDxfId="46"/>
    <tableColumn id="29" xr3:uid="{93F0FF9D-82B7-E345-82B7-F74DA7F9C35F}" name="PV" dataDxfId="45">
      <calculatedColumnFormula>ROUND(VLOOKUP(Table1[[#This Row],[Name]],Table3[[Name]:[Capture]],5,FALSE)/2,0)+Table1[[#This Row],[Level]]/2</calculatedColumnFormula>
    </tableColumn>
    <tableColumn id="30" xr3:uid="{67AF9B9E-0E78-3F4F-AA2D-6171FF1B13B8}" name="Attaque" dataDxfId="44">
      <calculatedColumnFormula>ROUND(VLOOKUP(Table1[[#This Row],[Name]],Table3[[Name]:[Capture]],6,FALSE)/10,0)+Table1[[#This Row],[Level]]/10</calculatedColumnFormula>
    </tableColumn>
    <tableColumn id="31" xr3:uid="{5D9EEF19-57A8-C14C-AFE6-AEF3DE57BF44}" name="Defense" dataDxfId="43">
      <calculatedColumnFormula>ROUND(VLOOKUP(Table1[[#This Row],[Name]],Table3[[Name]:[Capture]],7,FALSE)/10,0)+Table1[[#This Row],[Level]]/10</calculatedColumnFormula>
    </tableColumn>
    <tableColumn id="32" xr3:uid="{2F9F40D3-C613-6E4E-89E5-59AC73BEB9D9}" name="Att_Spe" dataDxfId="42">
      <calculatedColumnFormula>ROUND(VLOOKUP(Table1[[#This Row],[Name]],Table3[[Name]:[Capture]],8,FALSE)/10,0)+Table1[[#This Row],[Level]]/10</calculatedColumnFormula>
    </tableColumn>
    <tableColumn id="33" xr3:uid="{61500291-924A-474E-8398-3975B5D42B9F}" name="Def_Spe" dataDxfId="41">
      <calculatedColumnFormula>ROUND(VLOOKUP(Table1[[#This Row],[Name]],Table3[[Name]:[Capture]],9,FALSE)/10,0)+Table1[[#This Row],[Level]]/10</calculatedColumnFormula>
    </tableColumn>
    <tableColumn id="34" xr3:uid="{CDDA3F0C-352C-2F47-A057-0F37C7A6DDF1}" name="Vitesse" dataDxfId="40">
      <calculatedColumnFormula>ROUND(VLOOKUP(Table1[[#This Row],[Name]],Table3[[Name]:[Capture]],10,FALSE)/4,0)+ROUND(Table1[[#This Row],[Level]]/4,0)</calculatedColumnFormula>
    </tableColumn>
    <tableColumn id="35" xr3:uid="{D7201797-21A3-824A-9CB5-F125DEBE04DE}" name="Capture" dataDxfId="39">
      <calculatedColumnFormula>0</calculatedColumnFormula>
    </tableColumn>
    <tableColumn id="36" xr3:uid="{7FC04523-2899-D448-811F-AEC80516264C}" name="Acier" dataDxfId="38">
      <calculatedColumnFormula>VLOOKUP(Table1[[#This Row],[Types]],Table4[[Types]:[Vol]],2,FALSE)</calculatedColumnFormula>
    </tableColumn>
    <tableColumn id="37" xr3:uid="{41633DBA-748E-994E-BBB7-7C594FF831D1}" name="Combat" dataDxfId="37">
      <calculatedColumnFormula>VLOOKUP(Table1[[#This Row],[Types]],Table4[[Types]:[Vol]],3,FALSE)</calculatedColumnFormula>
    </tableColumn>
    <tableColumn id="38" xr3:uid="{3DFAED17-19BB-714D-AAD8-69621A88819E}" name="Dragon" dataDxfId="36">
      <calculatedColumnFormula>VLOOKUP(Table1[[#This Row],[Types]],Table4[[Types]:[Vol]],4,FALSE)</calculatedColumnFormula>
    </tableColumn>
    <tableColumn id="39" xr3:uid="{6354B475-E3BB-A14B-AD49-7CB432BEAE25}" name="Eau" dataDxfId="35">
      <calculatedColumnFormula>VLOOKUP(Table1[[#This Row],[Types]],Table4[[Types]:[Vol]],5,FALSE)</calculatedColumnFormula>
    </tableColumn>
    <tableColumn id="40" xr3:uid="{6BEBD14D-1BF0-F749-AC8F-6D811998A825}" name="Electrik" dataDxfId="34">
      <calculatedColumnFormula>VLOOKUP(Table1[[#This Row],[Types]],Table4[[Types]:[Vol]],6,FALSE)</calculatedColumnFormula>
    </tableColumn>
    <tableColumn id="41" xr3:uid="{2B7EC478-B9CC-8640-B816-EB4209482DCD}" name="Fee" dataDxfId="33">
      <calculatedColumnFormula>VLOOKUP(Table1[[#This Row],[Types]],Table4[[Types]:[Vol]],7,FALSE)</calculatedColumnFormula>
    </tableColumn>
    <tableColumn id="42" xr3:uid="{4649F5E6-355B-B24D-8173-57C4BF6CE825}" name="Feu" dataDxfId="32">
      <calculatedColumnFormula>VLOOKUP(Table1[[#This Row],[Types]],Table4[[Types]:[Vol]],8,FALSE)</calculatedColumnFormula>
    </tableColumn>
    <tableColumn id="43" xr3:uid="{5CDC04DD-104C-2048-BE11-E767FB469383}" name="Glace" dataDxfId="31">
      <calculatedColumnFormula>VLOOKUP(Table1[[#This Row],[Types]],Table4[[Types]:[Vol]],9,FALSE)</calculatedColumnFormula>
    </tableColumn>
    <tableColumn id="44" xr3:uid="{222966FF-F1CB-B64B-8EB0-D4266633D5C1}" name="Insecte" dataDxfId="30">
      <calculatedColumnFormula>VLOOKUP(Table1[[#This Row],[Types]],Table4[[Types]:[Vol]],10,FALSE)</calculatedColumnFormula>
    </tableColumn>
    <tableColumn id="45" xr3:uid="{B700BEB3-E9CC-9442-8846-5174794210EB}" name="Normal" dataDxfId="29">
      <calculatedColumnFormula>VLOOKUP(Table1[[#This Row],[Types]],Table4[[Types]:[Vol]],11,FALSE)</calculatedColumnFormula>
    </tableColumn>
    <tableColumn id="46" xr3:uid="{28F5095E-343C-9542-B97E-285931D7F91D}" name="Plante" dataDxfId="28">
      <calculatedColumnFormula>VLOOKUP(Table1[[#This Row],[Types]],Table4[[Types]:[Vol]],12,FALSE)</calculatedColumnFormula>
    </tableColumn>
    <tableColumn id="47" xr3:uid="{0C9D4BC1-BBD1-C04F-9E95-D6F4385C4A89}" name="Poison" dataDxfId="27">
      <calculatedColumnFormula>VLOOKUP(Table1[[#This Row],[Types]],Table4[[Types]:[Vol]],13,FALSE)</calculatedColumnFormula>
    </tableColumn>
    <tableColumn id="48" xr3:uid="{597DBF3F-00CA-C942-A298-68A02662A884}" name="Psy" dataDxfId="26">
      <calculatedColumnFormula>VLOOKUP(Table1[[#This Row],[Types]],Table4[[Types]:[Vol]],14,FALSE)</calculatedColumnFormula>
    </tableColumn>
    <tableColumn id="49" xr3:uid="{2BC2F1DF-CA49-7940-8F94-174C8FECE482}" name="Roche" dataDxfId="25">
      <calculatedColumnFormula>VLOOKUP(Table1[[#This Row],[Types]],Table4[[Types]:[Vol]],15,FALSE)</calculatedColumnFormula>
    </tableColumn>
    <tableColumn id="50" xr3:uid="{BB6B8F1F-C244-9C47-95C8-10ED49AAF2C8}" name="Sol" dataDxfId="24">
      <calculatedColumnFormula>VLOOKUP(Table1[[#This Row],[Types]],Table4[[Types]:[Vol]],16,FALSE)</calculatedColumnFormula>
    </tableColumn>
    <tableColumn id="51" xr3:uid="{C4282690-65E6-8A43-BB90-810D94E8C2C6}" name="Spectre" dataDxfId="23">
      <calculatedColumnFormula>VLOOKUP(Table1[[#This Row],[Types]],Table4[[Types]:[Vol]],17,FALSE)</calculatedColumnFormula>
    </tableColumn>
    <tableColumn id="52" xr3:uid="{F6C295D9-2344-F044-8F44-CA261A089661}" name="Tenebres" dataDxfId="22">
      <calculatedColumnFormula>VLOOKUP(Table1[[#This Row],[Types]],Table4[[Types]:[Vol]],18,FALSE)</calculatedColumnFormula>
    </tableColumn>
    <tableColumn id="53" xr3:uid="{CF76090A-5434-B449-A3B3-CBA29FA1BD7E}" name="Vol" dataDxfId="21">
      <calculatedColumnFormula>VLOOKUP(Table1[[#This Row],[Types]],Table4[[Types]:[Vol]],19,FALSE)</calculatedColumnFormula>
    </tableColumn>
    <tableColumn id="56" xr3:uid="{CF953155-5574-7441-B5D7-7FE40B20BE77}" name="Image" dataDxfId="20">
      <calculatedColumnFormula>VLOOKUP(Table1[[#This Row],[Name]],Table5[[Name]:[Image]],2,FALSE)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878897-3E65-EE41-B3A8-F2EB3A9BC6C0}" name="Table2" displayName="Table2" ref="A1:E547" totalsRowShown="0" headerRowCellStyle="Normal" dataCellStyle="Normal">
  <autoFilter ref="A1:E547" xr:uid="{2477B5C1-8444-904E-B9C7-0655B3B00AA6}"/>
  <tableColumns count="5">
    <tableColumn id="1" xr3:uid="{3A1B5192-AC92-0D4F-8E3C-22B58838BC24}" name="Name" dataCellStyle="Normal"/>
    <tableColumn id="2" xr3:uid="{E51FC8A8-DD22-454A-995C-98948B9A4AB7}" name="Type" dataCellStyle="Normal"/>
    <tableColumn id="3" xr3:uid="{ADE10AA3-C41C-B64F-BD67-AFBCA21EB338}" name="Category" dataCellStyle="Normal"/>
    <tableColumn id="4" xr3:uid="{91FA06B5-9D55-3B47-A7CA-4CDD5D4492E0}" name="Power" dataCellStyle="Normal"/>
    <tableColumn id="5" xr3:uid="{EFE76D21-0B71-324A-B1FA-91D274DAB8A8}" name="Accuracy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B988CF-BDA6-8140-B9EB-140EB31BAA4A}" name="Table3" displayName="Table3" ref="A1:M152" totalsRowShown="0">
  <autoFilter ref="A1:M152" xr:uid="{A9B9854C-C299-AC48-ABC3-65C9B6543A29}"/>
  <tableColumns count="13">
    <tableColumn id="1" xr3:uid="{98BB6744-E262-4E4E-ACA6-897CF240C63A}" name="Number" dataDxfId="19"/>
    <tableColumn id="2" xr3:uid="{399CA563-0D42-4548-83B5-D935DCA4CBBD}" name="Id"/>
    <tableColumn id="3" xr3:uid="{14DCC784-E15B-0947-85C3-2F2357AAC8A4}" name="Name"/>
    <tableColumn id="4" xr3:uid="{E9A62894-A3C4-8643-88CB-E1BA5F51A661}" name="Types"/>
    <tableColumn id="5" xr3:uid="{314A20A0-2DCF-854C-901D-03CC07DA819D}" name="Type1"/>
    <tableColumn id="6" xr3:uid="{3F5A5C6A-7E52-8749-858E-0DA5B9332417}" name="Type2"/>
    <tableColumn id="7" xr3:uid="{5DE670A6-ACA2-F447-9C72-7539627DE848}" name="PV"/>
    <tableColumn id="8" xr3:uid="{6B30ADBD-A2BF-E048-8E52-38E8553F20CA}" name="Attack"/>
    <tableColumn id="9" xr3:uid="{66D12651-8F5A-A04C-848A-74FE455404B3}" name="Defense"/>
    <tableColumn id="10" xr3:uid="{62AB5CE3-B5F6-9746-A8E4-5C9001CE1C67}" name="Att_Spe"/>
    <tableColumn id="11" xr3:uid="{524FF070-2BF1-7843-AF30-20BBE21A541B}" name="Def_Spe"/>
    <tableColumn id="12" xr3:uid="{97CC9748-BEFA-8949-8641-2FF96694D0FB}" name="Vitesse"/>
    <tableColumn id="13" xr3:uid="{7FB9DDCD-F32B-3848-835D-3330A7800776}" name="Captu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F25721-2044-1941-A6D4-623340EFDAF5}" name="Table4" displayName="Table4" ref="A1:T152" totalsRowShown="0" headerRowDxfId="18">
  <autoFilter ref="A1:T152" xr:uid="{2B533522-71B8-594D-BB8B-713730456030}"/>
  <tableColumns count="20">
    <tableColumn id="1" xr3:uid="{2994F086-1F81-7C46-9D95-828D288A5F9C}" name="Name"/>
    <tableColumn id="2" xr3:uid="{314CD773-FC87-F542-A447-01ADA58F1441}" name="Types"/>
    <tableColumn id="3" xr3:uid="{C2C2DEA6-A9D1-B64A-8723-770D278954C3}" name="Acier" dataDxfId="17"/>
    <tableColumn id="4" xr3:uid="{06E12595-0D74-3E4E-8EF5-BD8FCC3A7D41}" name="Combat" dataDxfId="16"/>
    <tableColumn id="5" xr3:uid="{FA8678B6-20B0-934E-A37F-981CED458ABD}" name="Dragon" dataDxfId="15"/>
    <tableColumn id="6" xr3:uid="{AF42E36C-7739-2D4A-84E3-D4ED76768FC6}" name="Eau" dataDxfId="14"/>
    <tableColumn id="7" xr3:uid="{407BB86A-BBEB-0840-8AC9-3851CC317019}" name="Electrik" dataDxfId="13"/>
    <tableColumn id="8" xr3:uid="{BC8EC923-BF49-114F-A995-1827EAD103C3}" name="Fee" dataDxfId="12"/>
    <tableColumn id="9" xr3:uid="{15C19E53-4EB0-2B4B-BAA7-F10CD66B4339}" name="Feu" dataDxfId="11"/>
    <tableColumn id="10" xr3:uid="{5CCAB2B7-2730-6A42-BDAF-EB07E7A9D62F}" name="Glace" dataDxfId="10"/>
    <tableColumn id="11" xr3:uid="{128F0355-0F55-BF40-B4FD-DB1A45A42F97}" name="Insecte" dataDxfId="9"/>
    <tableColumn id="12" xr3:uid="{CE80FDB9-E965-F74C-9C1F-83C2A73A5731}" name="Normal" dataDxfId="8"/>
    <tableColumn id="13" xr3:uid="{4AD8F4CD-AA3F-D840-B62A-DA5821086D6D}" name="Plante" dataDxfId="7"/>
    <tableColumn id="14" xr3:uid="{A71297C3-C6F6-B649-AB09-725590F94381}" name="Poison" dataDxfId="6"/>
    <tableColumn id="15" xr3:uid="{EB33D2E5-AABB-8C46-8176-6B264303663B}" name="Psy" dataDxfId="5"/>
    <tableColumn id="16" xr3:uid="{879B5B93-B790-9A4E-97D3-9DC71E40EFD5}" name="Roche" dataDxfId="4"/>
    <tableColumn id="17" xr3:uid="{1E9ABC98-AD67-DF4E-AA12-FAC60D910B6E}" name="Sol" dataDxfId="3"/>
    <tableColumn id="18" xr3:uid="{CA4A3161-DD6A-3D4C-88ED-CF0EAC3B3C9B}" name="Spectre" dataDxfId="2"/>
    <tableColumn id="19" xr3:uid="{31CE9438-F1BD-0148-B3AD-17DF37945A8C}" name="Tenebres" dataDxfId="1"/>
    <tableColumn id="20" xr3:uid="{13B60DB2-6922-594F-96EC-892506D1B510}" name="Vol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BA12E4-4180-B24B-8BFE-5E5A350EA7A2}" name="Table5" displayName="Table5" ref="A1:D152" totalsRowShown="0">
  <autoFilter ref="A1:D152" xr:uid="{951DE2BA-F6EE-A748-A653-24F81ABEF040}"/>
  <tableColumns count="4">
    <tableColumn id="1" xr3:uid="{9E0C2B81-5441-4E45-8A8A-765DB40F29AE}" name="Name"/>
    <tableColumn id="2" xr3:uid="{15683467-2CDD-784D-87BB-A3D502AF91E0}" name="Image"/>
    <tableColumn id="3" xr3:uid="{5A5174D8-C992-4E40-9604-49B1612C4311}" name="Size"/>
    <tableColumn id="4" xr3:uid="{DA45BF49-6830-BF47-A69B-00EAB04C5A40}" name="Weig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www.pokepedia.fr/Cage-%C3%89clair" TargetMode="External"/><Relationship Id="rId1" Type="http://schemas.openxmlformats.org/officeDocument/2006/relationships/hyperlink" Target="https://www.pokepedia.fr/Cage-%C3%89clai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FFD1-2C2B-2649-86C4-4149A976BD61}">
  <dimension ref="A1:BD15"/>
  <sheetViews>
    <sheetView topLeftCell="AL1" workbookViewId="0">
      <selection activeCell="BC6" sqref="BC6"/>
    </sheetView>
  </sheetViews>
  <sheetFormatPr baseColWidth="10" defaultRowHeight="16"/>
  <sheetData>
    <row r="1" spans="1:56">
      <c r="A1" t="s">
        <v>315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1117</v>
      </c>
      <c r="H1" t="s">
        <v>6</v>
      </c>
      <c r="I1" t="s">
        <v>7</v>
      </c>
      <c r="J1" t="s">
        <v>8</v>
      </c>
      <c r="K1" t="s">
        <v>1118</v>
      </c>
      <c r="L1" t="s">
        <v>10</v>
      </c>
      <c r="M1" t="s">
        <v>11</v>
      </c>
      <c r="N1" t="s">
        <v>12</v>
      </c>
      <c r="O1" t="s">
        <v>1119</v>
      </c>
      <c r="P1" t="s">
        <v>13</v>
      </c>
      <c r="Q1" t="s">
        <v>14</v>
      </c>
      <c r="R1" t="s">
        <v>15</v>
      </c>
      <c r="S1" t="s">
        <v>1120</v>
      </c>
      <c r="T1" t="s">
        <v>16</v>
      </c>
      <c r="U1" t="s">
        <v>17</v>
      </c>
      <c r="V1" t="s">
        <v>18</v>
      </c>
      <c r="W1" s="7" t="s">
        <v>1112</v>
      </c>
      <c r="X1" s="7" t="s">
        <v>1113</v>
      </c>
      <c r="Y1" s="7" t="s">
        <v>1114</v>
      </c>
      <c r="Z1" s="7" t="s">
        <v>1115</v>
      </c>
      <c r="AA1" t="s">
        <v>729</v>
      </c>
      <c r="AB1" t="s">
        <v>5</v>
      </c>
      <c r="AC1" t="s">
        <v>9</v>
      </c>
      <c r="AD1" t="s">
        <v>1111</v>
      </c>
      <c r="AE1" t="s">
        <v>730</v>
      </c>
      <c r="AF1" t="s">
        <v>1110</v>
      </c>
      <c r="AG1" t="s">
        <v>732</v>
      </c>
      <c r="AH1" t="s">
        <v>733</v>
      </c>
      <c r="AI1" t="s">
        <v>734</v>
      </c>
      <c r="AJ1" t="s">
        <v>735</v>
      </c>
      <c r="AK1" t="s">
        <v>736</v>
      </c>
      <c r="AL1" s="6" t="s">
        <v>189</v>
      </c>
      <c r="AM1" s="6" t="s">
        <v>139</v>
      </c>
      <c r="AN1" s="6" t="s">
        <v>308</v>
      </c>
      <c r="AO1" s="6" t="s">
        <v>37</v>
      </c>
      <c r="AP1" s="6" t="s">
        <v>78</v>
      </c>
      <c r="AQ1" s="6" t="s">
        <v>95</v>
      </c>
      <c r="AR1" s="6" t="s">
        <v>29</v>
      </c>
      <c r="AS1" s="6" t="s">
        <v>202</v>
      </c>
      <c r="AT1" s="6" t="s">
        <v>43</v>
      </c>
      <c r="AU1" s="6" t="s">
        <v>58</v>
      </c>
      <c r="AV1" s="6" t="s">
        <v>22</v>
      </c>
      <c r="AW1" s="6" t="s">
        <v>23</v>
      </c>
      <c r="AX1" s="6" t="s">
        <v>155</v>
      </c>
      <c r="AY1" s="6" t="s">
        <v>175</v>
      </c>
      <c r="AZ1" s="6" t="s">
        <v>83</v>
      </c>
      <c r="BA1" s="6" t="s">
        <v>215</v>
      </c>
      <c r="BB1" s="6" t="s">
        <v>722</v>
      </c>
      <c r="BC1" s="6" t="s">
        <v>34</v>
      </c>
      <c r="BD1" t="s">
        <v>956</v>
      </c>
    </row>
    <row r="2" spans="1:56">
      <c r="A2" t="s">
        <v>316</v>
      </c>
      <c r="B2" t="s">
        <v>174</v>
      </c>
      <c r="C2" t="s">
        <v>20</v>
      </c>
      <c r="D2" t="s">
        <v>82</v>
      </c>
      <c r="E2" t="s">
        <v>1116</v>
      </c>
      <c r="F2" t="s">
        <v>1116</v>
      </c>
      <c r="G2" t="str">
        <f>VLOOKUP(Table1[[#This Row],[Competence1]],Table2[#Data],2,FALSE)</f>
        <v>Normal</v>
      </c>
      <c r="H2" t="str">
        <f>VLOOKUP(Table1[[#This Row],[Competence1]],Table2[#Data],3,FALSE)</f>
        <v>Physique</v>
      </c>
      <c r="I2">
        <f>ROUND(VLOOKUP(Table1[[#This Row],[Competence1]],Table2[#Data],4,FALSE)/10,0)</f>
        <v>4</v>
      </c>
      <c r="J2">
        <f>MAX(ROUND((VLOOKUP(Table1[[#This Row],[Competence1]],Table2[#Data],5,FALSE)-55)/10+1,0),0)</f>
        <v>6</v>
      </c>
      <c r="K2" t="str">
        <f>VLOOKUP(Table1[[#This Row],[Competence2]],Table2[#Data],2,FALSE)</f>
        <v>Normal</v>
      </c>
      <c r="L2" t="str">
        <f>VLOOKUP(Table1[[#This Row],[Competence2]],Table2[#Data],3,FALSE)</f>
        <v>Statut</v>
      </c>
      <c r="M2">
        <f>ROUND(VLOOKUP(Table1[[#This Row],[Competence2]],Table2[#Data],4,FALSE)/10,0)</f>
        <v>0</v>
      </c>
      <c r="N2">
        <f>MAX(ROUND((VLOOKUP(Table1[[#This Row],[Competence2]],Table2[#Data],5,FALSE)-55)/10+1,0),0)</f>
        <v>0</v>
      </c>
      <c r="O2" t="s">
        <v>175</v>
      </c>
      <c r="Q2" t="str">
        <f>IFERROR(ROUND(VLOOKUP(Table1[[#This Row],[Competence3]],Table2[#Data],4,FALSE)/10,0),"")</f>
        <v/>
      </c>
      <c r="R2" t="str">
        <f>IFERROR(MAX(ROUND((VLOOKUP(Table1[[#This Row],[Competence3]],Table2[#Data],5,FALSE)-55)/10+1,0),0),"")</f>
        <v/>
      </c>
      <c r="S2" t="s">
        <v>83</v>
      </c>
      <c r="U2" t="str">
        <f>IFERROR(ROUND(VLOOKUP(Table1[[#This Row],[Competence4]],Table2[#Data],4,FALSE)/10,0),"")</f>
        <v/>
      </c>
      <c r="V2" t="str">
        <f>IFERROR(MAX(ROUND((VLOOKUP(Table1[[#This Row],[Competence4]],Table2[#Data],5,FALSE)-55)/10+1,0),0),"")</f>
        <v/>
      </c>
      <c r="W2" s="8" t="str">
        <f>IF(Table1[[#This Row],[Competence2]]="Empty","1-6",IF(Table1[[#This Row],[Competence3]]="Empty","1-3","1-2"))</f>
        <v>1-3</v>
      </c>
      <c r="X2" s="8" t="str">
        <f>IF(Table1[[#This Row],[Competence2]]="Empty","",IF(Table1[[#This Row],[Competence3]]="Empty","4-6","3-4"))</f>
        <v>4-6</v>
      </c>
      <c r="Y2" s="9" t="str">
        <f>IF(Table1[[#This Row],[Competence3]]="Empty","",IF(Table1[[#This Row],[Competence4]]="Empty","5-6","5"))</f>
        <v/>
      </c>
      <c r="Z2" s="9" t="str">
        <f>IF(Table1[[#This Row],[Competence4]]="Empty","","6")</f>
        <v/>
      </c>
      <c r="AA2" s="4" t="str">
        <f>VLOOKUP(Table1[[#This Row],[Name]],Table3[[Name]:[Capture]],2,FALSE)</f>
        <v>Roche Sol</v>
      </c>
      <c r="AB2" s="4" t="str">
        <f>VLOOKUP(Table1[[#This Row],[Name]],Table3[[Name]:[Capture]],3,FALSE)</f>
        <v>Roche</v>
      </c>
      <c r="AC2" s="4" t="str">
        <f>VLOOKUP(Table1[[#This Row],[Name]],Table3[[Name]:[Capture]],4,FALSE)</f>
        <v>Sol</v>
      </c>
      <c r="AD2" s="4">
        <v>10</v>
      </c>
      <c r="AE2" s="4">
        <f>ROUND(VLOOKUP(Table1[[#This Row],[Name]],Table3[[Name]:[Capture]],5,FALSE)/2,0)+Table1[[#This Row],[Level]]/2</f>
        <v>25</v>
      </c>
      <c r="AF2" s="4">
        <f>ROUND(VLOOKUP(Table1[[#This Row],[Name]],Table3[[Name]:[Capture]],6,FALSE)/10,0)+Table1[[#This Row],[Level]]/10</f>
        <v>9</v>
      </c>
      <c r="AG2" s="4">
        <f>ROUND(VLOOKUP(Table1[[#This Row],[Name]],Table3[[Name]:[Capture]],7,FALSE)/10,0)+Table1[[#This Row],[Level]]/10</f>
        <v>11</v>
      </c>
      <c r="AH2" s="4">
        <f>ROUND(VLOOKUP(Table1[[#This Row],[Name]],Table3[[Name]:[Capture]],8,FALSE)/10,0)+Table1[[#This Row],[Level]]/10</f>
        <v>4</v>
      </c>
      <c r="AI2" s="4">
        <f>ROUND(VLOOKUP(Table1[[#This Row],[Name]],Table3[[Name]:[Capture]],9,FALSE)/10,0)+Table1[[#This Row],[Level]]/10</f>
        <v>4</v>
      </c>
      <c r="AJ2" s="4">
        <f>ROUND(VLOOKUP(Table1[[#This Row],[Name]],Table3[[Name]:[Capture]],10,FALSE)/4,0)+ROUND(Table1[[#This Row],[Level]]/4,0)</f>
        <v>8</v>
      </c>
      <c r="AK2" s="4">
        <f>0</f>
        <v>0</v>
      </c>
      <c r="AL2" s="4" t="str">
        <f>VLOOKUP(Table1[[#This Row],[Types]],Table4[[Types]:[Vol]],2,FALSE)</f>
        <v>2</v>
      </c>
      <c r="AM2" s="4" t="str">
        <f>VLOOKUP(Table1[[#This Row],[Types]],Table4[[Types]:[Vol]],3,FALSE)</f>
        <v>2</v>
      </c>
      <c r="AN2" s="4" t="str">
        <f>VLOOKUP(Table1[[#This Row],[Types]],Table4[[Types]:[Vol]],4,FALSE)</f>
        <v>1</v>
      </c>
      <c r="AO2" s="4" t="str">
        <f>VLOOKUP(Table1[[#This Row],[Types]],Table4[[Types]:[Vol]],5,FALSE)</f>
        <v>4</v>
      </c>
      <c r="AP2" s="4" t="str">
        <f>VLOOKUP(Table1[[#This Row],[Types]],Table4[[Types]:[Vol]],6,FALSE)</f>
        <v>0</v>
      </c>
      <c r="AQ2" s="4" t="str">
        <f>VLOOKUP(Table1[[#This Row],[Types]],Table4[[Types]:[Vol]],7,FALSE)</f>
        <v>1</v>
      </c>
      <c r="AR2" s="4" t="str">
        <f>VLOOKUP(Table1[[#This Row],[Types]],Table4[[Types]:[Vol]],8,FALSE)</f>
        <v>1/2</v>
      </c>
      <c r="AS2" s="4" t="str">
        <f>VLOOKUP(Table1[[#This Row],[Types]],Table4[[Types]:[Vol]],9,FALSE)</f>
        <v>2</v>
      </c>
      <c r="AT2" s="4" t="str">
        <f>VLOOKUP(Table1[[#This Row],[Types]],Table4[[Types]:[Vol]],10,FALSE)</f>
        <v>1</v>
      </c>
      <c r="AU2" s="4" t="str">
        <f>VLOOKUP(Table1[[#This Row],[Types]],Table4[[Types]:[Vol]],11,FALSE)</f>
        <v>1/2</v>
      </c>
      <c r="AV2" s="4" t="str">
        <f>VLOOKUP(Table1[[#This Row],[Types]],Table4[[Types]:[Vol]],12,FALSE)</f>
        <v>4</v>
      </c>
      <c r="AW2" s="4" t="str">
        <f>VLOOKUP(Table1[[#This Row],[Types]],Table4[[Types]:[Vol]],13,FALSE)</f>
        <v>1/4</v>
      </c>
      <c r="AX2" s="4" t="str">
        <f>VLOOKUP(Table1[[#This Row],[Types]],Table4[[Types]:[Vol]],14,FALSE)</f>
        <v>1</v>
      </c>
      <c r="AY2" s="4" t="str">
        <f>VLOOKUP(Table1[[#This Row],[Types]],Table4[[Types]:[Vol]],15,FALSE)</f>
        <v>1/2</v>
      </c>
      <c r="AZ2" s="4" t="str">
        <f>VLOOKUP(Table1[[#This Row],[Types]],Table4[[Types]:[Vol]],16,FALSE)</f>
        <v>2</v>
      </c>
      <c r="BA2" s="4" t="str">
        <f>VLOOKUP(Table1[[#This Row],[Types]],Table4[[Types]:[Vol]],17,FALSE)</f>
        <v>1</v>
      </c>
      <c r="BB2" s="4" t="str">
        <f>VLOOKUP(Table1[[#This Row],[Types]],Table4[[Types]:[Vol]],18,FALSE)</f>
        <v>1</v>
      </c>
      <c r="BC2" s="4" t="str">
        <f>VLOOKUP(Table1[[#This Row],[Types]],Table4[[Types]:[Vol]],19,FALSE)</f>
        <v>1/2</v>
      </c>
      <c r="BD2" s="4" t="str">
        <f>VLOOKUP(Table1[[#This Row],[Name]],Table5[[Name]:[Image]],2,FALSE)</f>
        <v>Racaillou-RFVF.png</v>
      </c>
    </row>
    <row r="3" spans="1:56">
      <c r="A3" t="s">
        <v>316</v>
      </c>
      <c r="B3" t="s">
        <v>219</v>
      </c>
      <c r="C3" t="s">
        <v>20</v>
      </c>
      <c r="D3" t="s">
        <v>64</v>
      </c>
      <c r="E3" t="s">
        <v>571</v>
      </c>
      <c r="F3" t="s">
        <v>655</v>
      </c>
      <c r="G3" t="str">
        <f>VLOOKUP(Table1[[#This Row],[Competence1]],Table2[#Data],2,FALSE)</f>
        <v>Normal</v>
      </c>
      <c r="H3" t="str">
        <f>VLOOKUP(Table1[[#This Row],[Competence1]],Table2[#Data],3,FALSE)</f>
        <v>Physique</v>
      </c>
      <c r="I3">
        <f>ROUND(VLOOKUP(Table1[[#This Row],[Competence1]],Table2[#Data],4,FALSE)/10,0)</f>
        <v>4</v>
      </c>
      <c r="J3">
        <f>MAX(ROUND((VLOOKUP(Table1[[#This Row],[Competence1]],Table2[#Data],5,FALSE)-55)/10+1,0),0)</f>
        <v>6</v>
      </c>
      <c r="K3" t="str">
        <f>VLOOKUP(Table1[[#This Row],[Competence2]],Table2[#Data],2,FALSE)</f>
        <v>Normal</v>
      </c>
      <c r="L3" t="str">
        <f>VLOOKUP(Table1[[#This Row],[Competence2]],Table2[#Data],3,FALSE)</f>
        <v>Statut</v>
      </c>
      <c r="M3">
        <f>ROUND(VLOOKUP(Table1[[#This Row],[Competence2]],Table2[#Data],4,FALSE)/10,0)</f>
        <v>0</v>
      </c>
      <c r="N3">
        <f>MAX(ROUND((VLOOKUP(Table1[[#This Row],[Competence2]],Table2[#Data],5,FALSE)-55)/10+1,0),0)</f>
        <v>6</v>
      </c>
      <c r="O3" t="str">
        <f>VLOOKUP(Table1[[#This Row],[Competence3]],Table2[#Data],2,FALSE)</f>
        <v>Normal</v>
      </c>
      <c r="P3" t="str">
        <f>VLOOKUP(Table1[[#This Row],[Competence3]],Table2[#Data],3,FALSE)</f>
        <v>Physique</v>
      </c>
      <c r="Q3">
        <f>IFERROR(ROUND(VLOOKUP(Table1[[#This Row],[Competence3]],Table2[#Data],4,FALSE)/10,0),"")</f>
        <v>0</v>
      </c>
      <c r="R3">
        <f>IFERROR(MAX(ROUND((VLOOKUP(Table1[[#This Row],[Competence3]],Table2[#Data],5,FALSE)-55)/10+1,0),0),"")</f>
        <v>0</v>
      </c>
      <c r="S3" t="str">
        <f>VLOOKUP(Table1[[#This Row],[Competence4]],Table2[#Data],2,FALSE)</f>
        <v>Normal</v>
      </c>
      <c r="T3" t="str">
        <f>VLOOKUP(Table1[[#This Row],[Competence4]],Table2[#Data],3,FALSE)</f>
        <v>Physique</v>
      </c>
      <c r="U3">
        <f>IFERROR(ROUND(VLOOKUP(Table1[[#This Row],[Competence4]],Table2[#Data],4,FALSE)/10,0),"")</f>
        <v>2</v>
      </c>
      <c r="V3">
        <f>IFERROR(MAX(ROUND((VLOOKUP(Table1[[#This Row],[Competence4]],Table2[#Data],5,FALSE)-55)/10+1,0),0),"")</f>
        <v>4</v>
      </c>
      <c r="W3" t="str">
        <f>IF(Table1[[#This Row],[Competence2]]="Empty","1-6",IF(Table1[[#This Row],[Competence3]]="Empty","1-3","1-2"))</f>
        <v>1-2</v>
      </c>
      <c r="X3" t="str">
        <f>IF(Table1[[#This Row],[Competence2]]="Empty","",IF(Table1[[#This Row],[Competence3]]="Empty","4-6","3-4"))</f>
        <v>3-4</v>
      </c>
      <c r="Y3" t="str">
        <f>IF(Table1[[#This Row],[Competence3]]="Empty","",IF(Table1[[#This Row],[Competence4]]="Empty","5-6","5"))</f>
        <v>5</v>
      </c>
      <c r="Z3" t="str">
        <f>IF(Table1[[#This Row],[Competence4]]="Empty","","6")</f>
        <v>6</v>
      </c>
      <c r="AA3" t="str">
        <f>VLOOKUP(Table1[[#This Row],[Name]],Table3[[Name]:[Capture]],2,FALSE)</f>
        <v>Roche Sol</v>
      </c>
      <c r="AB3" s="4" t="str">
        <f>VLOOKUP(Table1[[#This Row],[Name]],Table3[[Name]:[Capture]],3,FALSE)</f>
        <v>Roche</v>
      </c>
      <c r="AC3" s="4" t="str">
        <f>VLOOKUP(Table1[[#This Row],[Name]],Table3[[Name]:[Capture]],4,FALSE)</f>
        <v>Sol</v>
      </c>
      <c r="AD3" s="4">
        <v>20</v>
      </c>
      <c r="AE3" s="4">
        <f>ROUND(VLOOKUP(Table1[[#This Row],[Name]],Table3[[Name]:[Capture]],5,FALSE)/2,0)+Table1[[#This Row],[Level]]/2</f>
        <v>28</v>
      </c>
      <c r="AF3" s="4">
        <f>ROUND(VLOOKUP(Table1[[#This Row],[Name]],Table3[[Name]:[Capture]],6,FALSE)/10,0)+Table1[[#This Row],[Level]]/10</f>
        <v>7</v>
      </c>
      <c r="AG3" s="4">
        <f>ROUND(VLOOKUP(Table1[[#This Row],[Name]],Table3[[Name]:[Capture]],7,FALSE)/10,0)+Table1[[#This Row],[Level]]/10</f>
        <v>18</v>
      </c>
      <c r="AH3" s="4">
        <f>ROUND(VLOOKUP(Table1[[#This Row],[Name]],Table3[[Name]:[Capture]],8,FALSE)/10,0)+Table1[[#This Row],[Level]]/10</f>
        <v>5</v>
      </c>
      <c r="AI3" s="4">
        <f>ROUND(VLOOKUP(Table1[[#This Row],[Name]],Table3[[Name]:[Capture]],9,FALSE)/10,0)+Table1[[#This Row],[Level]]/10</f>
        <v>7</v>
      </c>
      <c r="AJ3" s="4">
        <f>ROUND(VLOOKUP(Table1[[#This Row],[Name]],Table3[[Name]:[Capture]],10,FALSE)/4,0)+ROUND(Table1[[#This Row],[Level]]/4,0)</f>
        <v>23</v>
      </c>
      <c r="AK3" s="4">
        <f>0</f>
        <v>0</v>
      </c>
      <c r="AL3" s="4" t="str">
        <f>VLOOKUP(Table1[[#This Row],[Types]],Table4[[Types]:[Vol]],2,FALSE)</f>
        <v>2</v>
      </c>
      <c r="AM3" s="4" t="str">
        <f>VLOOKUP(Table1[[#This Row],[Types]],Table4[[Types]:[Vol]],3,FALSE)</f>
        <v>2</v>
      </c>
      <c r="AN3" s="4" t="str">
        <f>VLOOKUP(Table1[[#This Row],[Types]],Table4[[Types]:[Vol]],4,FALSE)</f>
        <v>1</v>
      </c>
      <c r="AO3" s="4" t="str">
        <f>VLOOKUP(Table1[[#This Row],[Types]],Table4[[Types]:[Vol]],5,FALSE)</f>
        <v>4</v>
      </c>
      <c r="AP3" s="4" t="str">
        <f>VLOOKUP(Table1[[#This Row],[Types]],Table4[[Types]:[Vol]],6,FALSE)</f>
        <v>0</v>
      </c>
      <c r="AQ3" s="4" t="str">
        <f>VLOOKUP(Table1[[#This Row],[Types]],Table4[[Types]:[Vol]],7,FALSE)</f>
        <v>1</v>
      </c>
      <c r="AR3" s="4" t="str">
        <f>VLOOKUP(Table1[[#This Row],[Types]],Table4[[Types]:[Vol]],8,FALSE)</f>
        <v>1/2</v>
      </c>
      <c r="AS3" s="4" t="str">
        <f>VLOOKUP(Table1[[#This Row],[Types]],Table4[[Types]:[Vol]],9,FALSE)</f>
        <v>2</v>
      </c>
      <c r="AT3" s="4" t="str">
        <f>VLOOKUP(Table1[[#This Row],[Types]],Table4[[Types]:[Vol]],10,FALSE)</f>
        <v>1</v>
      </c>
      <c r="AU3" s="4" t="str">
        <f>VLOOKUP(Table1[[#This Row],[Types]],Table4[[Types]:[Vol]],11,FALSE)</f>
        <v>1/2</v>
      </c>
      <c r="AV3" s="4" t="str">
        <f>VLOOKUP(Table1[[#This Row],[Types]],Table4[[Types]:[Vol]],12,FALSE)</f>
        <v>4</v>
      </c>
      <c r="AW3" s="4" t="str">
        <f>VLOOKUP(Table1[[#This Row],[Types]],Table4[[Types]:[Vol]],13,FALSE)</f>
        <v>1/4</v>
      </c>
      <c r="AX3" s="4" t="str">
        <f>VLOOKUP(Table1[[#This Row],[Types]],Table4[[Types]:[Vol]],14,FALSE)</f>
        <v>1</v>
      </c>
      <c r="AY3" s="4" t="str">
        <f>VLOOKUP(Table1[[#This Row],[Types]],Table4[[Types]:[Vol]],15,FALSE)</f>
        <v>1/2</v>
      </c>
      <c r="AZ3" s="4" t="str">
        <f>VLOOKUP(Table1[[#This Row],[Types]],Table4[[Types]:[Vol]],16,FALSE)</f>
        <v>2</v>
      </c>
      <c r="BA3" s="4" t="str">
        <f>VLOOKUP(Table1[[#This Row],[Types]],Table4[[Types]:[Vol]],17,FALSE)</f>
        <v>1</v>
      </c>
      <c r="BB3" s="4" t="str">
        <f>VLOOKUP(Table1[[#This Row],[Types]],Table4[[Types]:[Vol]],18,FALSE)</f>
        <v>1</v>
      </c>
      <c r="BC3" s="4" t="str">
        <f>VLOOKUP(Table1[[#This Row],[Types]],Table4[[Types]:[Vol]],19,FALSE)</f>
        <v>1/2</v>
      </c>
      <c r="BD3" s="4" t="str">
        <f>VLOOKUP(Table1[[#This Row],[Name]],Table5[[Name]:[Image]],2,FALSE)</f>
        <v>Onix-RFVF.png</v>
      </c>
    </row>
    <row r="4" spans="1:56">
      <c r="A4" t="s">
        <v>317</v>
      </c>
      <c r="B4" t="s">
        <v>261</v>
      </c>
      <c r="C4" t="s">
        <v>20</v>
      </c>
      <c r="D4" t="s">
        <v>148</v>
      </c>
      <c r="E4" t="s">
        <v>1116</v>
      </c>
      <c r="F4" t="s">
        <v>1116</v>
      </c>
      <c r="G4" t="str">
        <f>VLOOKUP(Table1[[#This Row],[Competence1]],Table2[#Data],2,FALSE)</f>
        <v>Normal</v>
      </c>
      <c r="H4" t="str">
        <f>VLOOKUP(Table1[[#This Row],[Competence1]],Table2[#Data],3,FALSE)</f>
        <v>Physique</v>
      </c>
      <c r="I4">
        <f>ROUND(VLOOKUP(Table1[[#This Row],[Competence1]],Table2[#Data],4,FALSE)/10,0)</f>
        <v>4</v>
      </c>
      <c r="J4">
        <f>MAX(ROUND((VLOOKUP(Table1[[#This Row],[Competence1]],Table2[#Data],5,FALSE)-55)/10+1,0),0)</f>
        <v>6</v>
      </c>
      <c r="K4" t="str">
        <f>VLOOKUP(Table1[[#This Row],[Competence2]],Table2[#Data],2,FALSE)</f>
        <v>Eau</v>
      </c>
      <c r="L4" t="str">
        <f>VLOOKUP(Table1[[#This Row],[Competence2]],Table2[#Data],3,FALSE)</f>
        <v>Special</v>
      </c>
      <c r="M4">
        <f>ROUND(VLOOKUP(Table1[[#This Row],[Competence2]],Table2[#Data],4,FALSE)/10,0)</f>
        <v>4</v>
      </c>
      <c r="N4">
        <f>MAX(ROUND((VLOOKUP(Table1[[#This Row],[Competence2]],Table2[#Data],5,FALSE)-55)/10+1,0),0)</f>
        <v>6</v>
      </c>
      <c r="O4" t="s">
        <v>37</v>
      </c>
      <c r="Q4" t="str">
        <f>IFERROR(ROUND(VLOOKUP(Table1[[#This Row],[Competence3]],Table2[#Data],4,FALSE)/10,0),"")</f>
        <v/>
      </c>
      <c r="R4" t="str">
        <f>IFERROR(MAX(ROUND((VLOOKUP(Table1[[#This Row],[Competence3]],Table2[#Data],5,FALSE)-55)/10+1,0),0),"")</f>
        <v/>
      </c>
      <c r="S4" t="s">
        <v>37</v>
      </c>
      <c r="U4" t="str">
        <f>IFERROR(ROUND(VLOOKUP(Table1[[#This Row],[Competence4]],Table2[#Data],4,FALSE)/10,0),"")</f>
        <v/>
      </c>
      <c r="V4" t="str">
        <f>IFERROR(MAX(ROUND((VLOOKUP(Table1[[#This Row],[Competence4]],Table2[#Data],5,FALSE)-55)/10+1,0),0),"")</f>
        <v/>
      </c>
      <c r="W4" t="str">
        <f>IF(Table1[[#This Row],[Competence2]]="Empty","1-6",IF(Table1[[#This Row],[Competence3]]="Empty","1-3","1-2"))</f>
        <v>1-3</v>
      </c>
      <c r="X4" t="str">
        <f>IF(Table1[[#This Row],[Competence2]]="Empty","",IF(Table1[[#This Row],[Competence3]]="Empty","4-6","3-4"))</f>
        <v>4-6</v>
      </c>
      <c r="Y4" t="str">
        <f>IF(Table1[[#This Row],[Competence3]]="Empty","",IF(Table1[[#This Row],[Competence4]]="Empty","5-6","5"))</f>
        <v/>
      </c>
      <c r="Z4" t="str">
        <f>IF(Table1[[#This Row],[Competence4]]="Empty","","6")</f>
        <v/>
      </c>
      <c r="AA4" t="str">
        <f>VLOOKUP(Table1[[#This Row],[Name]],Table3[[Name]:[Capture]],2,FALSE)</f>
        <v>Eau Eau</v>
      </c>
      <c r="AB4" s="4" t="str">
        <f>VLOOKUP(Table1[[#This Row],[Name]],Table3[[Name]:[Capture]],3,FALSE)</f>
        <v>Eau</v>
      </c>
      <c r="AC4" s="4" t="str">
        <f>VLOOKUP(Table1[[#This Row],[Name]],Table3[[Name]:[Capture]],4,FALSE)</f>
        <v>Eau</v>
      </c>
      <c r="AD4" s="4">
        <v>20</v>
      </c>
      <c r="AE4" s="4">
        <f>ROUND(VLOOKUP(Table1[[#This Row],[Name]],Table3[[Name]:[Capture]],5,FALSE)/2,0)+Table1[[#This Row],[Level]]/2</f>
        <v>25</v>
      </c>
      <c r="AF4" s="4">
        <f>ROUND(VLOOKUP(Table1[[#This Row],[Name]],Table3[[Name]:[Capture]],6,FALSE)/10,0)+Table1[[#This Row],[Level]]/10</f>
        <v>7</v>
      </c>
      <c r="AG4" s="4">
        <f>ROUND(VLOOKUP(Table1[[#This Row],[Name]],Table3[[Name]:[Capture]],7,FALSE)/10,0)+Table1[[#This Row],[Level]]/10</f>
        <v>8</v>
      </c>
      <c r="AH4" s="4">
        <f>ROUND(VLOOKUP(Table1[[#This Row],[Name]],Table3[[Name]:[Capture]],8,FALSE)/10,0)+Table1[[#This Row],[Level]]/10</f>
        <v>9</v>
      </c>
      <c r="AI4" s="4">
        <f>ROUND(VLOOKUP(Table1[[#This Row],[Name]],Table3[[Name]:[Capture]],9,FALSE)/10,0)+Table1[[#This Row],[Level]]/10</f>
        <v>8</v>
      </c>
      <c r="AJ4" s="4">
        <f>ROUND(VLOOKUP(Table1[[#This Row],[Name]],Table3[[Name]:[Capture]],10,FALSE)/4,0)+ROUND(Table1[[#This Row],[Level]]/4,0)</f>
        <v>26</v>
      </c>
      <c r="AK4" s="4">
        <f>0</f>
        <v>0</v>
      </c>
      <c r="AL4" s="4" t="str">
        <f>VLOOKUP(Table1[[#This Row],[Types]],Table4[[Types]:[Vol]],2,FALSE)</f>
        <v>1/2</v>
      </c>
      <c r="AM4" s="4" t="str">
        <f>VLOOKUP(Table1[[#This Row],[Types]],Table4[[Types]:[Vol]],3,FALSE)</f>
        <v>1</v>
      </c>
      <c r="AN4" s="4" t="str">
        <f>VLOOKUP(Table1[[#This Row],[Types]],Table4[[Types]:[Vol]],4,FALSE)</f>
        <v>1</v>
      </c>
      <c r="AO4" s="4" t="str">
        <f>VLOOKUP(Table1[[#This Row],[Types]],Table4[[Types]:[Vol]],5,FALSE)</f>
        <v>1/2</v>
      </c>
      <c r="AP4" s="4" t="str">
        <f>VLOOKUP(Table1[[#This Row],[Types]],Table4[[Types]:[Vol]],6,FALSE)</f>
        <v>2</v>
      </c>
      <c r="AQ4" s="4" t="str">
        <f>VLOOKUP(Table1[[#This Row],[Types]],Table4[[Types]:[Vol]],7,FALSE)</f>
        <v>1</v>
      </c>
      <c r="AR4" s="4" t="str">
        <f>VLOOKUP(Table1[[#This Row],[Types]],Table4[[Types]:[Vol]],8,FALSE)</f>
        <v>1/2</v>
      </c>
      <c r="AS4" s="4" t="str">
        <f>VLOOKUP(Table1[[#This Row],[Types]],Table4[[Types]:[Vol]],9,FALSE)</f>
        <v>1/2</v>
      </c>
      <c r="AT4" s="4" t="str">
        <f>VLOOKUP(Table1[[#This Row],[Types]],Table4[[Types]:[Vol]],10,FALSE)</f>
        <v>1</v>
      </c>
      <c r="AU4" s="4" t="str">
        <f>VLOOKUP(Table1[[#This Row],[Types]],Table4[[Types]:[Vol]],11,FALSE)</f>
        <v>1</v>
      </c>
      <c r="AV4" s="4" t="str">
        <f>VLOOKUP(Table1[[#This Row],[Types]],Table4[[Types]:[Vol]],12,FALSE)</f>
        <v>2</v>
      </c>
      <c r="AW4" s="4" t="str">
        <f>VLOOKUP(Table1[[#This Row],[Types]],Table4[[Types]:[Vol]],13,FALSE)</f>
        <v>1</v>
      </c>
      <c r="AX4" s="4" t="str">
        <f>VLOOKUP(Table1[[#This Row],[Types]],Table4[[Types]:[Vol]],14,FALSE)</f>
        <v>1</v>
      </c>
      <c r="AY4" s="4" t="str">
        <f>VLOOKUP(Table1[[#This Row],[Types]],Table4[[Types]:[Vol]],15,FALSE)</f>
        <v>1</v>
      </c>
      <c r="AZ4" s="4" t="str">
        <f>VLOOKUP(Table1[[#This Row],[Types]],Table4[[Types]:[Vol]],16,FALSE)</f>
        <v>1</v>
      </c>
      <c r="BA4" s="4" t="str">
        <f>VLOOKUP(Table1[[#This Row],[Types]],Table4[[Types]:[Vol]],17,FALSE)</f>
        <v>1</v>
      </c>
      <c r="BB4" s="4" t="str">
        <f>VLOOKUP(Table1[[#This Row],[Types]],Table4[[Types]:[Vol]],18,FALSE)</f>
        <v>1</v>
      </c>
      <c r="BC4" s="4" t="str">
        <f>VLOOKUP(Table1[[#This Row],[Types]],Table4[[Types]:[Vol]],19,FALSE)</f>
        <v>1</v>
      </c>
      <c r="BD4" s="4" t="str">
        <f>VLOOKUP(Table1[[#This Row],[Name]],Table5[[Name]:[Image]],2,FALSE)</f>
        <v>Stari-RFVF.png</v>
      </c>
    </row>
    <row r="5" spans="1:56">
      <c r="A5" t="s">
        <v>317</v>
      </c>
      <c r="B5" t="s">
        <v>262</v>
      </c>
      <c r="C5" t="s">
        <v>20</v>
      </c>
      <c r="D5" t="s">
        <v>148</v>
      </c>
      <c r="E5" t="s">
        <v>513</v>
      </c>
      <c r="F5" t="s">
        <v>1116</v>
      </c>
      <c r="G5" t="str">
        <f>VLOOKUP(Table1[[#This Row],[Competence1]],Table2[#Data],2,FALSE)</f>
        <v>Normal</v>
      </c>
      <c r="H5" t="str">
        <f>VLOOKUP(Table1[[#This Row],[Competence1]],Table2[#Data],3,FALSE)</f>
        <v>Physique</v>
      </c>
      <c r="I5">
        <f>ROUND(VLOOKUP(Table1[[#This Row],[Competence1]],Table2[#Data],4,FALSE)/10,0)</f>
        <v>4</v>
      </c>
      <c r="J5">
        <f>MAX(ROUND((VLOOKUP(Table1[[#This Row],[Competence1]],Table2[#Data],5,FALSE)-55)/10+1,0),0)</f>
        <v>6</v>
      </c>
      <c r="K5" t="str">
        <f>VLOOKUP(Table1[[#This Row],[Competence2]],Table2[#Data],2,FALSE)</f>
        <v>Eau</v>
      </c>
      <c r="L5" t="str">
        <f>VLOOKUP(Table1[[#This Row],[Competence2]],Table2[#Data],3,FALSE)</f>
        <v>Special</v>
      </c>
      <c r="M5">
        <f>ROUND(VLOOKUP(Table1[[#This Row],[Competence2]],Table2[#Data],4,FALSE)/10,0)</f>
        <v>4</v>
      </c>
      <c r="N5">
        <f>MAX(ROUND((VLOOKUP(Table1[[#This Row],[Competence2]],Table2[#Data],5,FALSE)-55)/10+1,0),0)</f>
        <v>6</v>
      </c>
      <c r="O5" t="str">
        <f>VLOOKUP(Table1[[#This Row],[Competence3]],Table2[#Data],2,FALSE)</f>
        <v>Eau</v>
      </c>
      <c r="P5" t="str">
        <f>VLOOKUP(Table1[[#This Row],[Competence3]],Table2[#Data],3,FALSE)</f>
        <v>Special</v>
      </c>
      <c r="Q5">
        <f>IFERROR(ROUND(VLOOKUP(Table1[[#This Row],[Competence3]],Table2[#Data],4,FALSE)/10,0),"")</f>
        <v>7</v>
      </c>
      <c r="R5">
        <f>IFERROR(MAX(ROUND((VLOOKUP(Table1[[#This Row],[Competence3]],Table2[#Data],5,FALSE)-55)/10+1,0),0),"")</f>
        <v>6</v>
      </c>
      <c r="S5" t="s">
        <v>37</v>
      </c>
      <c r="U5" t="str">
        <f>IFERROR(ROUND(VLOOKUP(Table1[[#This Row],[Competence4]],Table2[#Data],4,FALSE)/10,0),"")</f>
        <v/>
      </c>
      <c r="V5" t="str">
        <f>IFERROR(MAX(ROUND((VLOOKUP(Table1[[#This Row],[Competence4]],Table2[#Data],5,FALSE)-55)/10+1,0),0),"")</f>
        <v/>
      </c>
      <c r="W5" t="str">
        <f>IF(Table1[[#This Row],[Competence2]]="Empty","1-6",IF(Table1[[#This Row],[Competence3]]="Empty","1-3","1-2"))</f>
        <v>1-2</v>
      </c>
      <c r="X5" t="str">
        <f>IF(Table1[[#This Row],[Competence2]]="Empty","",IF(Table1[[#This Row],[Competence3]]="Empty","4-6","3-4"))</f>
        <v>3-4</v>
      </c>
      <c r="Y5" t="str">
        <f>IF(Table1[[#This Row],[Competence3]]="Empty","",IF(Table1[[#This Row],[Competence4]]="Empty","5-6","5"))</f>
        <v>5-6</v>
      </c>
      <c r="Z5" t="str">
        <f>IF(Table1[[#This Row],[Competence4]]="Empty","","6")</f>
        <v/>
      </c>
      <c r="AA5" t="str">
        <f>VLOOKUP(Table1[[#This Row],[Name]],Table3[[Name]:[Capture]],2,FALSE)</f>
        <v>Eau Psy</v>
      </c>
      <c r="AB5" s="4" t="str">
        <f>VLOOKUP(Table1[[#This Row],[Name]],Table3[[Name]:[Capture]],3,FALSE)</f>
        <v>Eau</v>
      </c>
      <c r="AC5" s="4" t="str">
        <f>VLOOKUP(Table1[[#This Row],[Name]],Table3[[Name]:[Capture]],4,FALSE)</f>
        <v>Psy</v>
      </c>
      <c r="AD5" s="4">
        <v>20</v>
      </c>
      <c r="AE5" s="4">
        <f>ROUND(VLOOKUP(Table1[[#This Row],[Name]],Table3[[Name]:[Capture]],5,FALSE)/2,0)+Table1[[#This Row],[Level]]/2</f>
        <v>40</v>
      </c>
      <c r="AF5" s="4">
        <f>ROUND(VLOOKUP(Table1[[#This Row],[Name]],Table3[[Name]:[Capture]],6,FALSE)/10,0)+Table1[[#This Row],[Level]]/10</f>
        <v>10</v>
      </c>
      <c r="AG5" s="4">
        <f>ROUND(VLOOKUP(Table1[[#This Row],[Name]],Table3[[Name]:[Capture]],7,FALSE)/10,0)+Table1[[#This Row],[Level]]/10</f>
        <v>11</v>
      </c>
      <c r="AH5" s="4">
        <f>ROUND(VLOOKUP(Table1[[#This Row],[Name]],Table3[[Name]:[Capture]],8,FALSE)/10,0)+Table1[[#This Row],[Level]]/10</f>
        <v>12</v>
      </c>
      <c r="AI5" s="4">
        <f>ROUND(VLOOKUP(Table1[[#This Row],[Name]],Table3[[Name]:[Capture]],9,FALSE)/10,0)+Table1[[#This Row],[Level]]/10</f>
        <v>11</v>
      </c>
      <c r="AJ5" s="4">
        <f>ROUND(VLOOKUP(Table1[[#This Row],[Name]],Table3[[Name]:[Capture]],10,FALSE)/4,0)+ROUND(Table1[[#This Row],[Level]]/4,0)</f>
        <v>34</v>
      </c>
      <c r="AK5" s="4">
        <f>0</f>
        <v>0</v>
      </c>
      <c r="AL5" s="4" t="str">
        <f>VLOOKUP(Table1[[#This Row],[Types]],Table4[[Types]:[Vol]],2,FALSE)</f>
        <v>1/2</v>
      </c>
      <c r="AM5" s="4" t="str">
        <f>VLOOKUP(Table1[[#This Row],[Types]],Table4[[Types]:[Vol]],3,FALSE)</f>
        <v>1/2</v>
      </c>
      <c r="AN5" s="4" t="str">
        <f>VLOOKUP(Table1[[#This Row],[Types]],Table4[[Types]:[Vol]],4,FALSE)</f>
        <v>1</v>
      </c>
      <c r="AO5" s="4" t="str">
        <f>VLOOKUP(Table1[[#This Row],[Types]],Table4[[Types]:[Vol]],5,FALSE)</f>
        <v>1/2</v>
      </c>
      <c r="AP5" s="4" t="str">
        <f>VLOOKUP(Table1[[#This Row],[Types]],Table4[[Types]:[Vol]],6,FALSE)</f>
        <v>2</v>
      </c>
      <c r="AQ5" s="4" t="str">
        <f>VLOOKUP(Table1[[#This Row],[Types]],Table4[[Types]:[Vol]],7,FALSE)</f>
        <v>1</v>
      </c>
      <c r="AR5" s="4" t="str">
        <f>VLOOKUP(Table1[[#This Row],[Types]],Table4[[Types]:[Vol]],8,FALSE)</f>
        <v>1/2</v>
      </c>
      <c r="AS5" s="4" t="str">
        <f>VLOOKUP(Table1[[#This Row],[Types]],Table4[[Types]:[Vol]],9,FALSE)</f>
        <v>1/2</v>
      </c>
      <c r="AT5" s="4" t="str">
        <f>VLOOKUP(Table1[[#This Row],[Types]],Table4[[Types]:[Vol]],10,FALSE)</f>
        <v>2</v>
      </c>
      <c r="AU5" s="4" t="str">
        <f>VLOOKUP(Table1[[#This Row],[Types]],Table4[[Types]:[Vol]],11,FALSE)</f>
        <v>1</v>
      </c>
      <c r="AV5" s="4" t="str">
        <f>VLOOKUP(Table1[[#This Row],[Types]],Table4[[Types]:[Vol]],12,FALSE)</f>
        <v>2</v>
      </c>
      <c r="AW5" s="4" t="str">
        <f>VLOOKUP(Table1[[#This Row],[Types]],Table4[[Types]:[Vol]],13,FALSE)</f>
        <v>1</v>
      </c>
      <c r="AX5" s="4" t="str">
        <f>VLOOKUP(Table1[[#This Row],[Types]],Table4[[Types]:[Vol]],14,FALSE)</f>
        <v>1/2</v>
      </c>
      <c r="AY5" s="4" t="str">
        <f>VLOOKUP(Table1[[#This Row],[Types]],Table4[[Types]:[Vol]],15,FALSE)</f>
        <v>1</v>
      </c>
      <c r="AZ5" s="4" t="str">
        <f>VLOOKUP(Table1[[#This Row],[Types]],Table4[[Types]:[Vol]],16,FALSE)</f>
        <v>1</v>
      </c>
      <c r="BA5" s="4" t="str">
        <f>VLOOKUP(Table1[[#This Row],[Types]],Table4[[Types]:[Vol]],17,FALSE)</f>
        <v>2</v>
      </c>
      <c r="BB5" s="4" t="str">
        <f>VLOOKUP(Table1[[#This Row],[Types]],Table4[[Types]:[Vol]],18,FALSE)</f>
        <v>2</v>
      </c>
      <c r="BC5" s="4" t="str">
        <f>VLOOKUP(Table1[[#This Row],[Types]],Table4[[Types]:[Vol]],19,FALSE)</f>
        <v>1</v>
      </c>
      <c r="BD5" s="4" t="str">
        <f>VLOOKUP(Table1[[#This Row],[Name]],Table5[[Name]:[Image]],2,FALSE)</f>
        <v>Staross-RFVF.png</v>
      </c>
    </row>
    <row r="6" spans="1:56">
      <c r="A6" t="s">
        <v>318</v>
      </c>
      <c r="B6" t="s">
        <v>228</v>
      </c>
      <c r="C6" t="s">
        <v>20</v>
      </c>
      <c r="D6" t="s">
        <v>229</v>
      </c>
      <c r="E6" t="s">
        <v>110</v>
      </c>
      <c r="F6" t="s">
        <v>1116</v>
      </c>
      <c r="G6" t="str">
        <f>VLOOKUP(Table1[[#This Row],[Competence1]],Table2[#Data],2,FALSE)</f>
        <v>Normal</v>
      </c>
      <c r="H6" t="str">
        <f>VLOOKUP(Table1[[#This Row],[Competence1]],Table2[#Data],3,FALSE)</f>
        <v>Physique</v>
      </c>
      <c r="I6">
        <f>ROUND(VLOOKUP(Table1[[#This Row],[Competence1]],Table2[#Data],4,FALSE)/10,0)</f>
        <v>4</v>
      </c>
      <c r="J6">
        <f>MAX(ROUND((VLOOKUP(Table1[[#This Row],[Competence1]],Table2[#Data],5,FALSE)-55)/10+1,0),0)</f>
        <v>6</v>
      </c>
      <c r="K6" t="str">
        <f>VLOOKUP(Table1[[#This Row],[Competence2]],Table2[#Data],2,FALSE)</f>
        <v>Normal</v>
      </c>
      <c r="L6" t="str">
        <f>VLOOKUP(Table1[[#This Row],[Competence2]],Table2[#Data],3,FALSE)</f>
        <v>Special</v>
      </c>
      <c r="M6">
        <f>ROUND(VLOOKUP(Table1[[#This Row],[Competence2]],Table2[#Data],4,FALSE)/10,0)</f>
        <v>0</v>
      </c>
      <c r="N6">
        <f>MAX(ROUND((VLOOKUP(Table1[[#This Row],[Competence2]],Table2[#Data],5,FALSE)-55)/10+1,0),0)</f>
        <v>5</v>
      </c>
      <c r="O6" t="str">
        <f>VLOOKUP(Table1[[#This Row],[Competence3]],Table2[#Data],2,FALSE)</f>
        <v>Normal</v>
      </c>
      <c r="P6" t="str">
        <f>VLOOKUP(Table1[[#This Row],[Competence3]],Table2[#Data],3,FALSE)</f>
        <v>Statut</v>
      </c>
      <c r="Q6">
        <f>IFERROR(ROUND(VLOOKUP(Table1[[#This Row],[Competence3]],Table2[#Data],4,FALSE)/10,0),"")</f>
        <v>0</v>
      </c>
      <c r="R6">
        <f>IFERROR(MAX(ROUND((VLOOKUP(Table1[[#This Row],[Competence3]],Table2[#Data],5,FALSE)-55)/10+1,0),0),"")</f>
        <v>4</v>
      </c>
      <c r="S6" t="s">
        <v>78</v>
      </c>
      <c r="U6" t="str">
        <f>IFERROR(ROUND(VLOOKUP(Table1[[#This Row],[Competence4]],Table2[#Data],4,FALSE)/10,0),"")</f>
        <v/>
      </c>
      <c r="V6" t="str">
        <f>IFERROR(MAX(ROUND((VLOOKUP(Table1[[#This Row],[Competence4]],Table2[#Data],5,FALSE)-55)/10+1,0),0),"")</f>
        <v/>
      </c>
      <c r="W6" t="str">
        <f>IF(Table1[[#This Row],[Competence2]]="Empty","1-6",IF(Table1[[#This Row],[Competence3]]="Empty","1-3","1-2"))</f>
        <v>1-2</v>
      </c>
      <c r="X6" t="str">
        <f>IF(Table1[[#This Row],[Competence2]]="Empty","",IF(Table1[[#This Row],[Competence3]]="Empty","4-6","3-4"))</f>
        <v>3-4</v>
      </c>
      <c r="Y6" t="str">
        <f>IF(Table1[[#This Row],[Competence3]]="Empty","",IF(Table1[[#This Row],[Competence4]]="Empty","5-6","5"))</f>
        <v>5-6</v>
      </c>
      <c r="Z6" t="str">
        <f>IF(Table1[[#This Row],[Competence4]]="Empty","","6")</f>
        <v/>
      </c>
      <c r="AA6" t="str">
        <f>VLOOKUP(Table1[[#This Row],[Name]],Table3[[Name]:[Capture]],2,FALSE)</f>
        <v>Electrik Electrik</v>
      </c>
      <c r="AB6" s="4" t="str">
        <f>VLOOKUP(Table1[[#This Row],[Name]],Table3[[Name]:[Capture]],3,FALSE)</f>
        <v>Electrik</v>
      </c>
      <c r="AC6" s="4" t="str">
        <f>VLOOKUP(Table1[[#This Row],[Name]],Table3[[Name]:[Capture]],4,FALSE)</f>
        <v>Electrik</v>
      </c>
      <c r="AD6" s="4">
        <v>20</v>
      </c>
      <c r="AE6" s="4">
        <f>ROUND(VLOOKUP(Table1[[#This Row],[Name]],Table3[[Name]:[Capture]],5,FALSE)/2,0)+Table1[[#This Row],[Level]]/2</f>
        <v>30</v>
      </c>
      <c r="AF6" s="4">
        <f>ROUND(VLOOKUP(Table1[[#This Row],[Name]],Table3[[Name]:[Capture]],6,FALSE)/10,0)+Table1[[#This Row],[Level]]/10</f>
        <v>5</v>
      </c>
      <c r="AG6" s="4">
        <f>ROUND(VLOOKUP(Table1[[#This Row],[Name]],Table3[[Name]:[Capture]],7,FALSE)/10,0)+Table1[[#This Row],[Level]]/10</f>
        <v>7</v>
      </c>
      <c r="AH6" s="4">
        <f>ROUND(VLOOKUP(Table1[[#This Row],[Name]],Table3[[Name]:[Capture]],8,FALSE)/10,0)+Table1[[#This Row],[Level]]/10</f>
        <v>8</v>
      </c>
      <c r="AI6" s="4">
        <f>ROUND(VLOOKUP(Table1[[#This Row],[Name]],Table3[[Name]:[Capture]],9,FALSE)/10,0)+Table1[[#This Row],[Level]]/10</f>
        <v>8</v>
      </c>
      <c r="AJ6" s="4">
        <f>ROUND(VLOOKUP(Table1[[#This Row],[Name]],Table3[[Name]:[Capture]],10,FALSE)/4,0)+ROUND(Table1[[#This Row],[Level]]/4,0)</f>
        <v>30</v>
      </c>
      <c r="AK6" s="4">
        <f>0</f>
        <v>0</v>
      </c>
      <c r="AL6" s="4" t="str">
        <f>VLOOKUP(Table1[[#This Row],[Types]],Table4[[Types]:[Vol]],2,FALSE)</f>
        <v>1/2</v>
      </c>
      <c r="AM6" s="4" t="str">
        <f>VLOOKUP(Table1[[#This Row],[Types]],Table4[[Types]:[Vol]],3,FALSE)</f>
        <v>1</v>
      </c>
      <c r="AN6" s="4" t="str">
        <f>VLOOKUP(Table1[[#This Row],[Types]],Table4[[Types]:[Vol]],4,FALSE)</f>
        <v>1</v>
      </c>
      <c r="AO6" s="4" t="str">
        <f>VLOOKUP(Table1[[#This Row],[Types]],Table4[[Types]:[Vol]],5,FALSE)</f>
        <v>1</v>
      </c>
      <c r="AP6" s="4" t="str">
        <f>VLOOKUP(Table1[[#This Row],[Types]],Table4[[Types]:[Vol]],6,FALSE)</f>
        <v>1/2</v>
      </c>
      <c r="AQ6" s="4" t="str">
        <f>VLOOKUP(Table1[[#This Row],[Types]],Table4[[Types]:[Vol]],7,FALSE)</f>
        <v>1</v>
      </c>
      <c r="AR6" s="4" t="str">
        <f>VLOOKUP(Table1[[#This Row],[Types]],Table4[[Types]:[Vol]],8,FALSE)</f>
        <v>1</v>
      </c>
      <c r="AS6" s="4" t="str">
        <f>VLOOKUP(Table1[[#This Row],[Types]],Table4[[Types]:[Vol]],9,FALSE)</f>
        <v>1</v>
      </c>
      <c r="AT6" s="4" t="str">
        <f>VLOOKUP(Table1[[#This Row],[Types]],Table4[[Types]:[Vol]],10,FALSE)</f>
        <v>1</v>
      </c>
      <c r="AU6" s="4" t="str">
        <f>VLOOKUP(Table1[[#This Row],[Types]],Table4[[Types]:[Vol]],11,FALSE)</f>
        <v>1</v>
      </c>
      <c r="AV6" s="4" t="str">
        <f>VLOOKUP(Table1[[#This Row],[Types]],Table4[[Types]:[Vol]],12,FALSE)</f>
        <v>1</v>
      </c>
      <c r="AW6" s="4" t="str">
        <f>VLOOKUP(Table1[[#This Row],[Types]],Table4[[Types]:[Vol]],13,FALSE)</f>
        <v>1</v>
      </c>
      <c r="AX6" s="4" t="str">
        <f>VLOOKUP(Table1[[#This Row],[Types]],Table4[[Types]:[Vol]],14,FALSE)</f>
        <v>1</v>
      </c>
      <c r="AY6" s="4" t="str">
        <f>VLOOKUP(Table1[[#This Row],[Types]],Table4[[Types]:[Vol]],15,FALSE)</f>
        <v>1</v>
      </c>
      <c r="AZ6" s="4" t="str">
        <f>VLOOKUP(Table1[[#This Row],[Types]],Table4[[Types]:[Vol]],16,FALSE)</f>
        <v>2</v>
      </c>
      <c r="BA6" s="4" t="str">
        <f>VLOOKUP(Table1[[#This Row],[Types]],Table4[[Types]:[Vol]],17,FALSE)</f>
        <v>1</v>
      </c>
      <c r="BB6" s="4" t="str">
        <f>VLOOKUP(Table1[[#This Row],[Types]],Table4[[Types]:[Vol]],18,FALSE)</f>
        <v>1</v>
      </c>
      <c r="BC6" s="4" t="str">
        <f>VLOOKUP(Table1[[#This Row],[Types]],Table4[[Types]:[Vol]],19,FALSE)</f>
        <v>1/2</v>
      </c>
      <c r="BD6" s="4" t="str">
        <f>VLOOKUP(Table1[[#This Row],[Name]],Table5[[Name]:[Image]],2,FALSE)</f>
        <v>Voltorbe-RFVF.png</v>
      </c>
    </row>
    <row r="7" spans="1:56">
      <c r="A7" t="s">
        <v>318</v>
      </c>
      <c r="B7" t="s">
        <v>77</v>
      </c>
      <c r="C7" t="s">
        <v>724</v>
      </c>
      <c r="D7" t="s">
        <v>21</v>
      </c>
      <c r="E7" t="s">
        <v>723</v>
      </c>
      <c r="F7" t="s">
        <v>80</v>
      </c>
      <c r="G7" t="str">
        <f>VLOOKUP(Table1[[#This Row],[Competence1]],Table2[#Data],2,FALSE)</f>
        <v>Electrik</v>
      </c>
      <c r="H7" t="str">
        <f>VLOOKUP(Table1[[#This Row],[Competence1]],Table2[#Data],3,FALSE)</f>
        <v>Statut</v>
      </c>
      <c r="I7">
        <f>ROUND(VLOOKUP(Table1[[#This Row],[Competence1]],Table2[#Data],4,FALSE)/10,0)</f>
        <v>0</v>
      </c>
      <c r="J7">
        <f>MAX(ROUND((VLOOKUP(Table1[[#This Row],[Competence1]],Table2[#Data],5,FALSE)-55)/10+1,0),0)</f>
        <v>5</v>
      </c>
      <c r="K7" t="str">
        <f>VLOOKUP(Table1[[#This Row],[Competence2]],Table2[#Data],2,FALSE)</f>
        <v>Normal</v>
      </c>
      <c r="L7" t="str">
        <f>VLOOKUP(Table1[[#This Row],[Competence2]],Table2[#Data],3,FALSE)</f>
        <v>Statut</v>
      </c>
      <c r="M7">
        <f>ROUND(VLOOKUP(Table1[[#This Row],[Competence2]],Table2[#Data],4,FALSE)/10,0)</f>
        <v>0</v>
      </c>
      <c r="N7">
        <f>MAX(ROUND((VLOOKUP(Table1[[#This Row],[Competence2]],Table2[#Data],5,FALSE)-55)/10+1,0),0)</f>
        <v>6</v>
      </c>
      <c r="O7" t="str">
        <f>VLOOKUP(Table1[[#This Row],[Competence3]],Table2[#Data],2,FALSE)</f>
        <v>Electrik</v>
      </c>
      <c r="P7" t="str">
        <f>VLOOKUP(Table1[[#This Row],[Competence3]],Table2[#Data],3,FALSE)</f>
        <v>Special</v>
      </c>
      <c r="Q7">
        <f>IFERROR(ROUND(VLOOKUP(Table1[[#This Row],[Competence3]],Table2[#Data],4,FALSE)/10,0),"")</f>
        <v>4</v>
      </c>
      <c r="R7">
        <f>IFERROR(MAX(ROUND((VLOOKUP(Table1[[#This Row],[Competence3]],Table2[#Data],5,FALSE)-55)/10+1,0),0),"")</f>
        <v>6</v>
      </c>
      <c r="S7" t="str">
        <f>VLOOKUP(Table1[[#This Row],[Competence4]],Table2[#Data],2,FALSE)</f>
        <v>Normal</v>
      </c>
      <c r="T7" t="str">
        <f>VLOOKUP(Table1[[#This Row],[Competence4]],Table2[#Data],3,FALSE)</f>
        <v>Physique</v>
      </c>
      <c r="U7">
        <f>IFERROR(ROUND(VLOOKUP(Table1[[#This Row],[Competence4]],Table2[#Data],4,FALSE)/10,0),"")</f>
        <v>4</v>
      </c>
      <c r="V7">
        <f>IFERROR(MAX(ROUND((VLOOKUP(Table1[[#This Row],[Competence4]],Table2[#Data],5,FALSE)-55)/10+1,0),0),"")</f>
        <v>6</v>
      </c>
      <c r="W7" t="str">
        <f>IF(Table1[[#This Row],[Competence2]]="Empty","1-6",IF(Table1[[#This Row],[Competence3]]="Empty","1-3","1-2"))</f>
        <v>1-2</v>
      </c>
      <c r="X7" t="str">
        <f>IF(Table1[[#This Row],[Competence2]]="Empty","",IF(Table1[[#This Row],[Competence3]]="Empty","4-6","3-4"))</f>
        <v>3-4</v>
      </c>
      <c r="Y7" t="str">
        <f>IF(Table1[[#This Row],[Competence3]]="Empty","",IF(Table1[[#This Row],[Competence4]]="Empty","5-6","5"))</f>
        <v>5</v>
      </c>
      <c r="Z7" t="str">
        <f>IF(Table1[[#This Row],[Competence4]]="Empty","","6")</f>
        <v>6</v>
      </c>
      <c r="AA7" t="str">
        <f>VLOOKUP(Table1[[#This Row],[Name]],Table3[[Name]:[Capture]],2,FALSE)</f>
        <v>Electrik Electrik</v>
      </c>
      <c r="AB7" s="4" t="str">
        <f>VLOOKUP(Table1[[#This Row],[Name]],Table3[[Name]:[Capture]],3,FALSE)</f>
        <v>Electrik</v>
      </c>
      <c r="AC7" s="4" t="str">
        <f>VLOOKUP(Table1[[#This Row],[Name]],Table3[[Name]:[Capture]],4,FALSE)</f>
        <v>Electrik</v>
      </c>
      <c r="AD7" s="4">
        <v>20</v>
      </c>
      <c r="AE7" s="4">
        <f>ROUND(VLOOKUP(Table1[[#This Row],[Name]],Table3[[Name]:[Capture]],5,FALSE)/2,0)+Table1[[#This Row],[Level]]/2</f>
        <v>28</v>
      </c>
      <c r="AF7" s="4">
        <f>ROUND(VLOOKUP(Table1[[#This Row],[Name]],Table3[[Name]:[Capture]],6,FALSE)/10,0)+Table1[[#This Row],[Level]]/10</f>
        <v>8</v>
      </c>
      <c r="AG7" s="4">
        <f>ROUND(VLOOKUP(Table1[[#This Row],[Name]],Table3[[Name]:[Capture]],7,FALSE)/10,0)+Table1[[#This Row],[Level]]/10</f>
        <v>5</v>
      </c>
      <c r="AH7" s="4">
        <f>ROUND(VLOOKUP(Table1[[#This Row],[Name]],Table3[[Name]:[Capture]],8,FALSE)/10,0)+Table1[[#This Row],[Level]]/10</f>
        <v>7</v>
      </c>
      <c r="AI7" s="4">
        <f>ROUND(VLOOKUP(Table1[[#This Row],[Name]],Table3[[Name]:[Capture]],9,FALSE)/10,0)+Table1[[#This Row],[Level]]/10</f>
        <v>6</v>
      </c>
      <c r="AJ7" s="4">
        <f>ROUND(VLOOKUP(Table1[[#This Row],[Name]],Table3[[Name]:[Capture]],10,FALSE)/4,0)+ROUND(Table1[[#This Row],[Level]]/4,0)</f>
        <v>28</v>
      </c>
      <c r="AK7" s="4">
        <f>0</f>
        <v>0</v>
      </c>
      <c r="AL7" s="4" t="str">
        <f>VLOOKUP(Table1[[#This Row],[Types]],Table4[[Types]:[Vol]],2,FALSE)</f>
        <v>1/2</v>
      </c>
      <c r="AM7" s="4" t="str">
        <f>VLOOKUP(Table1[[#This Row],[Types]],Table4[[Types]:[Vol]],3,FALSE)</f>
        <v>1</v>
      </c>
      <c r="AN7" s="4" t="str">
        <f>VLOOKUP(Table1[[#This Row],[Types]],Table4[[Types]:[Vol]],4,FALSE)</f>
        <v>1</v>
      </c>
      <c r="AO7" s="4" t="str">
        <f>VLOOKUP(Table1[[#This Row],[Types]],Table4[[Types]:[Vol]],5,FALSE)</f>
        <v>1</v>
      </c>
      <c r="AP7" s="4" t="str">
        <f>VLOOKUP(Table1[[#This Row],[Types]],Table4[[Types]:[Vol]],6,FALSE)</f>
        <v>1/2</v>
      </c>
      <c r="AQ7" s="4" t="str">
        <f>VLOOKUP(Table1[[#This Row],[Types]],Table4[[Types]:[Vol]],7,FALSE)</f>
        <v>1</v>
      </c>
      <c r="AR7" s="4" t="str">
        <f>VLOOKUP(Table1[[#This Row],[Types]],Table4[[Types]:[Vol]],8,FALSE)</f>
        <v>1</v>
      </c>
      <c r="AS7" s="4" t="str">
        <f>VLOOKUP(Table1[[#This Row],[Types]],Table4[[Types]:[Vol]],9,FALSE)</f>
        <v>1</v>
      </c>
      <c r="AT7" s="4" t="str">
        <f>VLOOKUP(Table1[[#This Row],[Types]],Table4[[Types]:[Vol]],10,FALSE)</f>
        <v>1</v>
      </c>
      <c r="AU7" s="4" t="str">
        <f>VLOOKUP(Table1[[#This Row],[Types]],Table4[[Types]:[Vol]],11,FALSE)</f>
        <v>1</v>
      </c>
      <c r="AV7" s="4" t="str">
        <f>VLOOKUP(Table1[[#This Row],[Types]],Table4[[Types]:[Vol]],12,FALSE)</f>
        <v>1</v>
      </c>
      <c r="AW7" s="4" t="str">
        <f>VLOOKUP(Table1[[#This Row],[Types]],Table4[[Types]:[Vol]],13,FALSE)</f>
        <v>1</v>
      </c>
      <c r="AX7" s="4" t="str">
        <f>VLOOKUP(Table1[[#This Row],[Types]],Table4[[Types]:[Vol]],14,FALSE)</f>
        <v>1</v>
      </c>
      <c r="AY7" s="4" t="str">
        <f>VLOOKUP(Table1[[#This Row],[Types]],Table4[[Types]:[Vol]],15,FALSE)</f>
        <v>1</v>
      </c>
      <c r="AZ7" s="4" t="str">
        <f>VLOOKUP(Table1[[#This Row],[Types]],Table4[[Types]:[Vol]],16,FALSE)</f>
        <v>2</v>
      </c>
      <c r="BA7" s="4" t="str">
        <f>VLOOKUP(Table1[[#This Row],[Types]],Table4[[Types]:[Vol]],17,FALSE)</f>
        <v>1</v>
      </c>
      <c r="BB7" s="4" t="str">
        <f>VLOOKUP(Table1[[#This Row],[Types]],Table4[[Types]:[Vol]],18,FALSE)</f>
        <v>1</v>
      </c>
      <c r="BC7" s="4" t="str">
        <f>VLOOKUP(Table1[[#This Row],[Types]],Table4[[Types]:[Vol]],19,FALSE)</f>
        <v>1/2</v>
      </c>
      <c r="BD7" s="4" t="str">
        <f>VLOOKUP(Table1[[#This Row],[Name]],Table5[[Name]:[Image]],2,FALSE)</f>
        <v>Pikachu-RFVF.png</v>
      </c>
    </row>
    <row r="8" spans="1:56">
      <c r="A8" t="s">
        <v>318</v>
      </c>
      <c r="B8" t="s">
        <v>79</v>
      </c>
      <c r="C8" t="s">
        <v>724</v>
      </c>
      <c r="D8" t="s">
        <v>21</v>
      </c>
      <c r="E8" t="s">
        <v>723</v>
      </c>
      <c r="F8" t="s">
        <v>725</v>
      </c>
      <c r="G8" t="str">
        <f>VLOOKUP(Table1[[#This Row],[Competence1]],Table2[#Data],2,FALSE)</f>
        <v>Electrik</v>
      </c>
      <c r="H8" t="str">
        <f>VLOOKUP(Table1[[#This Row],[Competence1]],Table2[#Data],3,FALSE)</f>
        <v>Statut</v>
      </c>
      <c r="I8">
        <f>ROUND(VLOOKUP(Table1[[#This Row],[Competence1]],Table2[#Data],4,FALSE)/10,0)</f>
        <v>0</v>
      </c>
      <c r="J8">
        <f>MAX(ROUND((VLOOKUP(Table1[[#This Row],[Competence1]],Table2[#Data],5,FALSE)-55)/10+1,0),0)</f>
        <v>5</v>
      </c>
      <c r="K8" t="str">
        <f>VLOOKUP(Table1[[#This Row],[Competence2]],Table2[#Data],2,FALSE)</f>
        <v>Normal</v>
      </c>
      <c r="L8" t="str">
        <f>VLOOKUP(Table1[[#This Row],[Competence2]],Table2[#Data],3,FALSE)</f>
        <v>Statut</v>
      </c>
      <c r="M8">
        <f>ROUND(VLOOKUP(Table1[[#This Row],[Competence2]],Table2[#Data],4,FALSE)/10,0)</f>
        <v>0</v>
      </c>
      <c r="N8">
        <f>MAX(ROUND((VLOOKUP(Table1[[#This Row],[Competence2]],Table2[#Data],5,FALSE)-55)/10+1,0),0)</f>
        <v>6</v>
      </c>
      <c r="O8" t="str">
        <f>VLOOKUP(Table1[[#This Row],[Competence3]],Table2[#Data],2,FALSE)</f>
        <v>Electrik</v>
      </c>
      <c r="P8" t="str">
        <f>VLOOKUP(Table1[[#This Row],[Competence3]],Table2[#Data],3,FALSE)</f>
        <v>Special</v>
      </c>
      <c r="Q8">
        <f>IFERROR(ROUND(VLOOKUP(Table1[[#This Row],[Competence3]],Table2[#Data],4,FALSE)/10,0),"")</f>
        <v>4</v>
      </c>
      <c r="R8">
        <f>IFERROR(MAX(ROUND((VLOOKUP(Table1[[#This Row],[Competence3]],Table2[#Data],5,FALSE)-55)/10+1,0),0),"")</f>
        <v>6</v>
      </c>
      <c r="S8" t="str">
        <f>VLOOKUP(Table1[[#This Row],[Competence4]],Table2[#Data],2,FALSE)</f>
        <v>Electrik</v>
      </c>
      <c r="T8" t="str">
        <f>VLOOKUP(Table1[[#This Row],[Competence4]],Table2[#Data],3,FALSE)</f>
        <v>Special</v>
      </c>
      <c r="U8">
        <f>IFERROR(ROUND(VLOOKUP(Table1[[#This Row],[Competence4]],Table2[#Data],4,FALSE)/10,0),"")</f>
        <v>4</v>
      </c>
      <c r="V8">
        <f>IFERROR(MAX(ROUND((VLOOKUP(Table1[[#This Row],[Competence4]],Table2[#Data],5,FALSE)-55)/10+1,0),0),"")</f>
        <v>6</v>
      </c>
      <c r="W8" t="str">
        <f>IF(Table1[[#This Row],[Competence2]]="Empty","1-6",IF(Table1[[#This Row],[Competence3]]="Empty","1-3","1-2"))</f>
        <v>1-2</v>
      </c>
      <c r="X8" t="str">
        <f>IF(Table1[[#This Row],[Competence2]]="Empty","",IF(Table1[[#This Row],[Competence3]]="Empty","4-6","3-4"))</f>
        <v>3-4</v>
      </c>
      <c r="Y8" t="str">
        <f>IF(Table1[[#This Row],[Competence3]]="Empty","",IF(Table1[[#This Row],[Competence4]]="Empty","5-6","5"))</f>
        <v>5</v>
      </c>
      <c r="Z8" t="str">
        <f>IF(Table1[[#This Row],[Competence4]]="Empty","","6")</f>
        <v>6</v>
      </c>
      <c r="AA8" t="str">
        <f>VLOOKUP(Table1[[#This Row],[Name]],Table3[[Name]:[Capture]],2,FALSE)</f>
        <v>Electrik Electrik</v>
      </c>
      <c r="AB8" s="4" t="str">
        <f>VLOOKUP(Table1[[#This Row],[Name]],Table3[[Name]:[Capture]],3,FALSE)</f>
        <v>Electrik</v>
      </c>
      <c r="AC8" s="4" t="str">
        <f>VLOOKUP(Table1[[#This Row],[Name]],Table3[[Name]:[Capture]],4,FALSE)</f>
        <v>Electrik</v>
      </c>
      <c r="AD8" s="4">
        <v>20</v>
      </c>
      <c r="AE8" s="4">
        <f>ROUND(VLOOKUP(Table1[[#This Row],[Name]],Table3[[Name]:[Capture]],5,FALSE)/2,0)+Table1[[#This Row],[Level]]/2</f>
        <v>40</v>
      </c>
      <c r="AF8" s="4">
        <f>ROUND(VLOOKUP(Table1[[#This Row],[Name]],Table3[[Name]:[Capture]],6,FALSE)/10,0)+Table1[[#This Row],[Level]]/10</f>
        <v>11</v>
      </c>
      <c r="AG8" s="4">
        <f>ROUND(VLOOKUP(Table1[[#This Row],[Name]],Table3[[Name]:[Capture]],7,FALSE)/10,0)+Table1[[#This Row],[Level]]/10</f>
        <v>8</v>
      </c>
      <c r="AH8" s="4">
        <f>ROUND(VLOOKUP(Table1[[#This Row],[Name]],Table3[[Name]:[Capture]],8,FALSE)/10,0)+Table1[[#This Row],[Level]]/10</f>
        <v>11</v>
      </c>
      <c r="AI8" s="4">
        <f>ROUND(VLOOKUP(Table1[[#This Row],[Name]],Table3[[Name]:[Capture]],9,FALSE)/10,0)+Table1[[#This Row],[Level]]/10</f>
        <v>10</v>
      </c>
      <c r="AJ8" s="4">
        <f>ROUND(VLOOKUP(Table1[[#This Row],[Name]],Table3[[Name]:[Capture]],10,FALSE)/4,0)+ROUND(Table1[[#This Row],[Level]]/4,0)</f>
        <v>30</v>
      </c>
      <c r="AK8" s="4">
        <f>0</f>
        <v>0</v>
      </c>
      <c r="AL8" s="4" t="str">
        <f>VLOOKUP(Table1[[#This Row],[Types]],Table4[[Types]:[Vol]],2,FALSE)</f>
        <v>1/2</v>
      </c>
      <c r="AM8" s="4" t="str">
        <f>VLOOKUP(Table1[[#This Row],[Types]],Table4[[Types]:[Vol]],3,FALSE)</f>
        <v>1</v>
      </c>
      <c r="AN8" s="4" t="str">
        <f>VLOOKUP(Table1[[#This Row],[Types]],Table4[[Types]:[Vol]],4,FALSE)</f>
        <v>1</v>
      </c>
      <c r="AO8" s="4" t="str">
        <f>VLOOKUP(Table1[[#This Row],[Types]],Table4[[Types]:[Vol]],5,FALSE)</f>
        <v>1</v>
      </c>
      <c r="AP8" s="4" t="str">
        <f>VLOOKUP(Table1[[#This Row],[Types]],Table4[[Types]:[Vol]],6,FALSE)</f>
        <v>1/2</v>
      </c>
      <c r="AQ8" s="4" t="str">
        <f>VLOOKUP(Table1[[#This Row],[Types]],Table4[[Types]:[Vol]],7,FALSE)</f>
        <v>1</v>
      </c>
      <c r="AR8" s="4" t="str">
        <f>VLOOKUP(Table1[[#This Row],[Types]],Table4[[Types]:[Vol]],8,FALSE)</f>
        <v>1</v>
      </c>
      <c r="AS8" s="4" t="str">
        <f>VLOOKUP(Table1[[#This Row],[Types]],Table4[[Types]:[Vol]],9,FALSE)</f>
        <v>1</v>
      </c>
      <c r="AT8" s="4" t="str">
        <f>VLOOKUP(Table1[[#This Row],[Types]],Table4[[Types]:[Vol]],10,FALSE)</f>
        <v>1</v>
      </c>
      <c r="AU8" s="4" t="str">
        <f>VLOOKUP(Table1[[#This Row],[Types]],Table4[[Types]:[Vol]],11,FALSE)</f>
        <v>1</v>
      </c>
      <c r="AV8" s="4" t="str">
        <f>VLOOKUP(Table1[[#This Row],[Types]],Table4[[Types]:[Vol]],12,FALSE)</f>
        <v>1</v>
      </c>
      <c r="AW8" s="4" t="str">
        <f>VLOOKUP(Table1[[#This Row],[Types]],Table4[[Types]:[Vol]],13,FALSE)</f>
        <v>1</v>
      </c>
      <c r="AX8" s="4" t="str">
        <f>VLOOKUP(Table1[[#This Row],[Types]],Table4[[Types]:[Vol]],14,FALSE)</f>
        <v>1</v>
      </c>
      <c r="AY8" s="4" t="str">
        <f>VLOOKUP(Table1[[#This Row],[Types]],Table4[[Types]:[Vol]],15,FALSE)</f>
        <v>1</v>
      </c>
      <c r="AZ8" s="4" t="str">
        <f>VLOOKUP(Table1[[#This Row],[Types]],Table4[[Types]:[Vol]],16,FALSE)</f>
        <v>2</v>
      </c>
      <c r="BA8" s="4" t="str">
        <f>VLOOKUP(Table1[[#This Row],[Types]],Table4[[Types]:[Vol]],17,FALSE)</f>
        <v>1</v>
      </c>
      <c r="BB8" s="4" t="str">
        <f>VLOOKUP(Table1[[#This Row],[Types]],Table4[[Types]:[Vol]],18,FALSE)</f>
        <v>1</v>
      </c>
      <c r="BC8" s="4" t="str">
        <f>VLOOKUP(Table1[[#This Row],[Types]],Table4[[Types]:[Vol]],19,FALSE)</f>
        <v>1/2</v>
      </c>
      <c r="BD8" s="4" t="str">
        <f>VLOOKUP(Table1[[#This Row],[Name]],Table5[[Name]:[Image]],2,FALSE)</f>
        <v>Raichu-RFVF.png</v>
      </c>
    </row>
    <row r="9" spans="1:56">
      <c r="A9" t="s">
        <v>319</v>
      </c>
      <c r="B9" t="s">
        <v>168</v>
      </c>
      <c r="C9" t="s">
        <v>492</v>
      </c>
      <c r="D9" t="s">
        <v>72</v>
      </c>
      <c r="E9" t="s">
        <v>475</v>
      </c>
      <c r="F9" t="s">
        <v>579</v>
      </c>
      <c r="G9" t="str">
        <f>VLOOKUP(Table1[[#This Row],[Competence1]],Table2[#Data],2,FALSE)</f>
        <v>Plante</v>
      </c>
      <c r="H9" t="str">
        <f>VLOOKUP(Table1[[#This Row],[Competence1]],Table2[#Data],3,FALSE)</f>
        <v>Physique</v>
      </c>
      <c r="I9">
        <f>ROUND(VLOOKUP(Table1[[#This Row],[Competence1]],Table2[#Data],4,FALSE)/10,0)</f>
        <v>6</v>
      </c>
      <c r="J9">
        <f>MAX(ROUND((VLOOKUP(Table1[[#This Row],[Competence1]],Table2[#Data],5,FALSE)-55)/10+1,0),0)</f>
        <v>5</v>
      </c>
      <c r="K9" t="str">
        <f>VLOOKUP(Table1[[#This Row],[Competence2]],Table2[#Data],2,FALSE)</f>
        <v>Normal</v>
      </c>
      <c r="L9" t="str">
        <f>VLOOKUP(Table1[[#This Row],[Competence2]],Table2[#Data],3,FALSE)</f>
        <v>Physique</v>
      </c>
      <c r="M9">
        <f>ROUND(VLOOKUP(Table1[[#This Row],[Competence2]],Table2[#Data],4,FALSE)/10,0)</f>
        <v>2</v>
      </c>
      <c r="N9">
        <f>MAX(ROUND((VLOOKUP(Table1[[#This Row],[Competence2]],Table2[#Data],5,FALSE)-55)/10+1,0),0)</f>
        <v>5</v>
      </c>
      <c r="O9" t="str">
        <f>VLOOKUP(Table1[[#This Row],[Competence3]],Table2[#Data],2,FALSE)</f>
        <v>Poison</v>
      </c>
      <c r="P9" t="str">
        <f>VLOOKUP(Table1[[#This Row],[Competence3]],Table2[#Data],3,FALSE)</f>
        <v>Statut</v>
      </c>
      <c r="Q9">
        <f>IFERROR(ROUND(VLOOKUP(Table1[[#This Row],[Competence3]],Table2[#Data],4,FALSE)/10,0),"")</f>
        <v>0</v>
      </c>
      <c r="R9">
        <f>IFERROR(MAX(ROUND((VLOOKUP(Table1[[#This Row],[Competence3]],Table2[#Data],5,FALSE)-55)/10+1,0),0),"")</f>
        <v>3</v>
      </c>
      <c r="S9" t="str">
        <f>VLOOKUP(Table1[[#This Row],[Competence4]],Table2[#Data],2,FALSE)</f>
        <v>Plante</v>
      </c>
      <c r="T9" t="str">
        <f>VLOOKUP(Table1[[#This Row],[Competence4]],Table2[#Data],3,FALSE)</f>
        <v>Statut</v>
      </c>
      <c r="U9">
        <f>IFERROR(ROUND(VLOOKUP(Table1[[#This Row],[Competence4]],Table2[#Data],4,FALSE)/10,0),"")</f>
        <v>0</v>
      </c>
      <c r="V9">
        <f>IFERROR(MAX(ROUND((VLOOKUP(Table1[[#This Row],[Competence4]],Table2[#Data],5,FALSE)-55)/10+1,0),0),"")</f>
        <v>3</v>
      </c>
      <c r="W9" t="str">
        <f>IF(Table1[[#This Row],[Competence2]]="Empty","1-6",IF(Table1[[#This Row],[Competence3]]="Empty","1-3","1-2"))</f>
        <v>1-2</v>
      </c>
      <c r="X9" t="str">
        <f>IF(Table1[[#This Row],[Competence2]]="Empty","",IF(Table1[[#This Row],[Competence3]]="Empty","4-6","3-4"))</f>
        <v>3-4</v>
      </c>
      <c r="Y9" t="str">
        <f>IF(Table1[[#This Row],[Competence3]]="Empty","",IF(Table1[[#This Row],[Competence4]]="Empty","5-6","5"))</f>
        <v>5</v>
      </c>
      <c r="Z9" t="str">
        <f>IF(Table1[[#This Row],[Competence4]]="Empty","","6")</f>
        <v>6</v>
      </c>
      <c r="AA9" t="str">
        <f>VLOOKUP(Table1[[#This Row],[Name]],Table3[[Name]:[Capture]],2,FALSE)</f>
        <v>Plante Poison</v>
      </c>
      <c r="AB9" s="4" t="str">
        <f>VLOOKUP(Table1[[#This Row],[Name]],Table3[[Name]:[Capture]],3,FALSE)</f>
        <v>Plante</v>
      </c>
      <c r="AC9" s="4" t="str">
        <f>VLOOKUP(Table1[[#This Row],[Name]],Table3[[Name]:[Capture]],4,FALSE)</f>
        <v>Poison</v>
      </c>
      <c r="AD9" s="4">
        <v>30</v>
      </c>
      <c r="AE9" s="4">
        <f>ROUND(VLOOKUP(Table1[[#This Row],[Name]],Table3[[Name]:[Capture]],5,FALSE)/2,0)+Table1[[#This Row],[Level]]/2</f>
        <v>55</v>
      </c>
      <c r="AF9" s="4">
        <f>ROUND(VLOOKUP(Table1[[#This Row],[Name]],Table3[[Name]:[Capture]],6,FALSE)/10,0)+Table1[[#This Row],[Level]]/10</f>
        <v>14</v>
      </c>
      <c r="AG9" s="4">
        <f>ROUND(VLOOKUP(Table1[[#This Row],[Name]],Table3[[Name]:[Capture]],7,FALSE)/10,0)+Table1[[#This Row],[Level]]/10</f>
        <v>10</v>
      </c>
      <c r="AH9" s="4">
        <f>ROUND(VLOOKUP(Table1[[#This Row],[Name]],Table3[[Name]:[Capture]],8,FALSE)/10,0)+Table1[[#This Row],[Level]]/10</f>
        <v>13</v>
      </c>
      <c r="AI9" s="4">
        <f>ROUND(VLOOKUP(Table1[[#This Row],[Name]],Table3[[Name]:[Capture]],9,FALSE)/10,0)+Table1[[#This Row],[Level]]/10</f>
        <v>10</v>
      </c>
      <c r="AJ9" s="4">
        <f>ROUND(VLOOKUP(Table1[[#This Row],[Name]],Table3[[Name]:[Capture]],10,FALSE)/4,0)+ROUND(Table1[[#This Row],[Level]]/4,0)</f>
        <v>26</v>
      </c>
      <c r="AK9" s="4">
        <f>0</f>
        <v>0</v>
      </c>
      <c r="AL9" s="4" t="str">
        <f>VLOOKUP(Table1[[#This Row],[Types]],Table4[[Types]:[Vol]],2,FALSE)</f>
        <v>1</v>
      </c>
      <c r="AM9" s="4" t="str">
        <f>VLOOKUP(Table1[[#This Row],[Types]],Table4[[Types]:[Vol]],3,FALSE)</f>
        <v>1/2</v>
      </c>
      <c r="AN9" s="4" t="str">
        <f>VLOOKUP(Table1[[#This Row],[Types]],Table4[[Types]:[Vol]],4,FALSE)</f>
        <v>1</v>
      </c>
      <c r="AO9" s="4" t="str">
        <f>VLOOKUP(Table1[[#This Row],[Types]],Table4[[Types]:[Vol]],5,FALSE)</f>
        <v>1/2</v>
      </c>
      <c r="AP9" s="4" t="str">
        <f>VLOOKUP(Table1[[#This Row],[Types]],Table4[[Types]:[Vol]],6,FALSE)</f>
        <v>1/2</v>
      </c>
      <c r="AQ9" s="4" t="str">
        <f>VLOOKUP(Table1[[#This Row],[Types]],Table4[[Types]:[Vol]],7,FALSE)</f>
        <v>1/2</v>
      </c>
      <c r="AR9" s="4" t="str">
        <f>VLOOKUP(Table1[[#This Row],[Types]],Table4[[Types]:[Vol]],8,FALSE)</f>
        <v>2</v>
      </c>
      <c r="AS9" s="4" t="str">
        <f>VLOOKUP(Table1[[#This Row],[Types]],Table4[[Types]:[Vol]],9,FALSE)</f>
        <v>2</v>
      </c>
      <c r="AT9" s="4" t="str">
        <f>VLOOKUP(Table1[[#This Row],[Types]],Table4[[Types]:[Vol]],10,FALSE)</f>
        <v>1</v>
      </c>
      <c r="AU9" s="4" t="str">
        <f>VLOOKUP(Table1[[#This Row],[Types]],Table4[[Types]:[Vol]],11,FALSE)</f>
        <v>1</v>
      </c>
      <c r="AV9" s="4" t="str">
        <f>VLOOKUP(Table1[[#This Row],[Types]],Table4[[Types]:[Vol]],12,FALSE)</f>
        <v>1/4</v>
      </c>
      <c r="AW9" s="4" t="str">
        <f>VLOOKUP(Table1[[#This Row],[Types]],Table4[[Types]:[Vol]],13,FALSE)</f>
        <v>1</v>
      </c>
      <c r="AX9" s="4" t="str">
        <f>VLOOKUP(Table1[[#This Row],[Types]],Table4[[Types]:[Vol]],14,FALSE)</f>
        <v>2</v>
      </c>
      <c r="AY9" s="4" t="str">
        <f>VLOOKUP(Table1[[#This Row],[Types]],Table4[[Types]:[Vol]],15,FALSE)</f>
        <v>1</v>
      </c>
      <c r="AZ9" s="4" t="str">
        <f>VLOOKUP(Table1[[#This Row],[Types]],Table4[[Types]:[Vol]],16,FALSE)</f>
        <v>1</v>
      </c>
      <c r="BA9" s="4" t="str">
        <f>VLOOKUP(Table1[[#This Row],[Types]],Table4[[Types]:[Vol]],17,FALSE)</f>
        <v>1</v>
      </c>
      <c r="BB9" s="4" t="str">
        <f>VLOOKUP(Table1[[#This Row],[Types]],Table4[[Types]:[Vol]],18,FALSE)</f>
        <v>1</v>
      </c>
      <c r="BC9" s="4" t="str">
        <f>VLOOKUP(Table1[[#This Row],[Types]],Table4[[Types]:[Vol]],19,FALSE)</f>
        <v>2</v>
      </c>
      <c r="BD9" s="4" t="str">
        <f>VLOOKUP(Table1[[#This Row],[Name]],Table5[[Name]:[Image]],2,FALSE)</f>
        <v>Empiflor-RFVF.png</v>
      </c>
    </row>
    <row r="10" spans="1:56">
      <c r="A10" t="s">
        <v>319</v>
      </c>
      <c r="B10" t="s">
        <v>254</v>
      </c>
      <c r="C10" t="s">
        <v>292</v>
      </c>
      <c r="D10" t="s">
        <v>655</v>
      </c>
      <c r="E10" t="s">
        <v>1116</v>
      </c>
      <c r="F10" t="s">
        <v>1116</v>
      </c>
      <c r="G10" t="str">
        <f>VLOOKUP(Table1[[#This Row],[Competence1]],Table2[#Data],2,FALSE)</f>
        <v>Normal</v>
      </c>
      <c r="H10" t="str">
        <f>VLOOKUP(Table1[[#This Row],[Competence1]],Table2[#Data],3,FALSE)</f>
        <v>Physique</v>
      </c>
      <c r="I10">
        <f>ROUND(VLOOKUP(Table1[[#This Row],[Competence1]],Table2[#Data],4,FALSE)/10,0)</f>
        <v>1</v>
      </c>
      <c r="J10">
        <f>MAX(ROUND((VLOOKUP(Table1[[#This Row],[Competence1]],Table2[#Data],5,FALSE)-55)/10+1,0),0)</f>
        <v>6</v>
      </c>
      <c r="K10" t="str">
        <f>VLOOKUP(Table1[[#This Row],[Competence2]],Table2[#Data],2,FALSE)</f>
        <v>Normal</v>
      </c>
      <c r="L10" t="str">
        <f>VLOOKUP(Table1[[#This Row],[Competence2]],Table2[#Data],3,FALSE)</f>
        <v>Physique</v>
      </c>
      <c r="M10">
        <f>ROUND(VLOOKUP(Table1[[#This Row],[Competence2]],Table2[#Data],4,FALSE)/10,0)</f>
        <v>2</v>
      </c>
      <c r="N10">
        <f>MAX(ROUND((VLOOKUP(Table1[[#This Row],[Competence2]],Table2[#Data],5,FALSE)-55)/10+1,0),0)</f>
        <v>4</v>
      </c>
      <c r="O10" t="s">
        <v>22</v>
      </c>
      <c r="Q10" t="str">
        <f>IFERROR(ROUND(VLOOKUP(Table1[[#This Row],[Competence3]],Table2[#Data],4,FALSE)/10,0),"")</f>
        <v/>
      </c>
      <c r="R10" t="str">
        <f>IFERROR(MAX(ROUND((VLOOKUP(Table1[[#This Row],[Competence3]],Table2[#Data],5,FALSE)-55)/10+1,0),0),"")</f>
        <v/>
      </c>
      <c r="S10" t="s">
        <v>22</v>
      </c>
      <c r="U10" t="str">
        <f>IFERROR(ROUND(VLOOKUP(Table1[[#This Row],[Competence4]],Table2[#Data],4,FALSE)/10,0),"")</f>
        <v/>
      </c>
      <c r="V10" t="str">
        <f>IFERROR(MAX(ROUND((VLOOKUP(Table1[[#This Row],[Competence4]],Table2[#Data],5,FALSE)-55)/10+1,0),0),"")</f>
        <v/>
      </c>
      <c r="W10" t="str">
        <f>IF(Table1[[#This Row],[Competence2]]="Empty","1-6",IF(Table1[[#This Row],[Competence3]]="Empty","1-3","1-2"))</f>
        <v>1-3</v>
      </c>
      <c r="X10" t="str">
        <f>IF(Table1[[#This Row],[Competence2]]="Empty","",IF(Table1[[#This Row],[Competence3]]="Empty","4-6","3-4"))</f>
        <v>4-6</v>
      </c>
      <c r="Y10" t="str">
        <f>IF(Table1[[#This Row],[Competence3]]="Empty","",IF(Table1[[#This Row],[Competence4]]="Empty","5-6","5"))</f>
        <v/>
      </c>
      <c r="Z10" t="str">
        <f>IF(Table1[[#This Row],[Competence4]]="Empty","","6")</f>
        <v/>
      </c>
      <c r="AA10" t="str">
        <f>VLOOKUP(Table1[[#This Row],[Name]],Table3[[Name]:[Capture]],2,FALSE)</f>
        <v>Plante Plante</v>
      </c>
      <c r="AB10" s="4" t="str">
        <f>VLOOKUP(Table1[[#This Row],[Name]],Table3[[Name]:[Capture]],3,FALSE)</f>
        <v>Plante</v>
      </c>
      <c r="AC10" s="4" t="str">
        <f>VLOOKUP(Table1[[#This Row],[Name]],Table3[[Name]:[Capture]],4,FALSE)</f>
        <v>Plante</v>
      </c>
      <c r="AD10" s="4">
        <v>20</v>
      </c>
      <c r="AE10" s="4">
        <f>ROUND(VLOOKUP(Table1[[#This Row],[Name]],Table3[[Name]:[Capture]],5,FALSE)/2,0)+Table1[[#This Row],[Level]]/2</f>
        <v>43</v>
      </c>
      <c r="AF10" s="4">
        <f>ROUND(VLOOKUP(Table1[[#This Row],[Name]],Table3[[Name]:[Capture]],6,FALSE)/10,0)+Table1[[#This Row],[Level]]/10</f>
        <v>8</v>
      </c>
      <c r="AG10" s="4">
        <f>ROUND(VLOOKUP(Table1[[#This Row],[Name]],Table3[[Name]:[Capture]],7,FALSE)/10,0)+Table1[[#This Row],[Level]]/10</f>
        <v>14</v>
      </c>
      <c r="AH10" s="4">
        <f>ROUND(VLOOKUP(Table1[[#This Row],[Name]],Table3[[Name]:[Capture]],8,FALSE)/10,0)+Table1[[#This Row],[Level]]/10</f>
        <v>12</v>
      </c>
      <c r="AI10" s="4">
        <f>ROUND(VLOOKUP(Table1[[#This Row],[Name]],Table3[[Name]:[Capture]],9,FALSE)/10,0)+Table1[[#This Row],[Level]]/10</f>
        <v>6</v>
      </c>
      <c r="AJ10" s="4">
        <f>ROUND(VLOOKUP(Table1[[#This Row],[Name]],Table3[[Name]:[Capture]],10,FALSE)/4,0)+ROUND(Table1[[#This Row],[Level]]/4,0)</f>
        <v>20</v>
      </c>
      <c r="AK10" s="4">
        <f>0</f>
        <v>0</v>
      </c>
      <c r="AL10" s="4" t="str">
        <f>VLOOKUP(Table1[[#This Row],[Types]],Table4[[Types]:[Vol]],2,FALSE)</f>
        <v>1</v>
      </c>
      <c r="AM10" s="4" t="str">
        <f>VLOOKUP(Table1[[#This Row],[Types]],Table4[[Types]:[Vol]],3,FALSE)</f>
        <v>1</v>
      </c>
      <c r="AN10" s="4" t="str">
        <f>VLOOKUP(Table1[[#This Row],[Types]],Table4[[Types]:[Vol]],4,FALSE)</f>
        <v>1</v>
      </c>
      <c r="AO10" s="4" t="str">
        <f>VLOOKUP(Table1[[#This Row],[Types]],Table4[[Types]:[Vol]],5,FALSE)</f>
        <v>1/2</v>
      </c>
      <c r="AP10" s="4" t="str">
        <f>VLOOKUP(Table1[[#This Row],[Types]],Table4[[Types]:[Vol]],6,FALSE)</f>
        <v>1/2</v>
      </c>
      <c r="AQ10" s="4" t="str">
        <f>VLOOKUP(Table1[[#This Row],[Types]],Table4[[Types]:[Vol]],7,FALSE)</f>
        <v>1</v>
      </c>
      <c r="AR10" s="4" t="str">
        <f>VLOOKUP(Table1[[#This Row],[Types]],Table4[[Types]:[Vol]],8,FALSE)</f>
        <v>2</v>
      </c>
      <c r="AS10" s="4" t="str">
        <f>VLOOKUP(Table1[[#This Row],[Types]],Table4[[Types]:[Vol]],9,FALSE)</f>
        <v>2</v>
      </c>
      <c r="AT10" s="4" t="str">
        <f>VLOOKUP(Table1[[#This Row],[Types]],Table4[[Types]:[Vol]],10,FALSE)</f>
        <v>2</v>
      </c>
      <c r="AU10" s="4" t="str">
        <f>VLOOKUP(Table1[[#This Row],[Types]],Table4[[Types]:[Vol]],11,FALSE)</f>
        <v>1</v>
      </c>
      <c r="AV10" s="4" t="str">
        <f>VLOOKUP(Table1[[#This Row],[Types]],Table4[[Types]:[Vol]],12,FALSE)</f>
        <v>1/2</v>
      </c>
      <c r="AW10" s="4" t="str">
        <f>VLOOKUP(Table1[[#This Row],[Types]],Table4[[Types]:[Vol]],13,FALSE)</f>
        <v>2</v>
      </c>
      <c r="AX10" s="4" t="str">
        <f>VLOOKUP(Table1[[#This Row],[Types]],Table4[[Types]:[Vol]],14,FALSE)</f>
        <v>1</v>
      </c>
      <c r="AY10" s="4" t="str">
        <f>VLOOKUP(Table1[[#This Row],[Types]],Table4[[Types]:[Vol]],15,FALSE)</f>
        <v>1</v>
      </c>
      <c r="AZ10" s="4" t="str">
        <f>VLOOKUP(Table1[[#This Row],[Types]],Table4[[Types]:[Vol]],16,FALSE)</f>
        <v>1/2</v>
      </c>
      <c r="BA10" s="4" t="str">
        <f>VLOOKUP(Table1[[#This Row],[Types]],Table4[[Types]:[Vol]],17,FALSE)</f>
        <v>1</v>
      </c>
      <c r="BB10" s="4" t="str">
        <f>VLOOKUP(Table1[[#This Row],[Types]],Table4[[Types]:[Vol]],18,FALSE)</f>
        <v>1</v>
      </c>
      <c r="BC10" s="4" t="str">
        <f>VLOOKUP(Table1[[#This Row],[Types]],Table4[[Types]:[Vol]],19,FALSE)</f>
        <v>2</v>
      </c>
      <c r="BD10" s="4" t="str">
        <f>VLOOKUP(Table1[[#This Row],[Name]],Table5[[Name]:[Image]],2,FALSE)</f>
        <v>Saquedeneu-RFVF.png</v>
      </c>
    </row>
    <row r="11" spans="1:56">
      <c r="A11" t="s">
        <v>319</v>
      </c>
      <c r="B11" t="s">
        <v>114</v>
      </c>
      <c r="C11" t="s">
        <v>115</v>
      </c>
      <c r="D11" t="s">
        <v>26</v>
      </c>
      <c r="E11" t="s">
        <v>475</v>
      </c>
      <c r="F11" t="s">
        <v>579</v>
      </c>
      <c r="G11" t="str">
        <f>VLOOKUP(Table1[[#This Row],[Competence1]],Table2[#Data],2,FALSE)</f>
        <v>Plante</v>
      </c>
      <c r="H11" t="str">
        <f>VLOOKUP(Table1[[#This Row],[Competence1]],Table2[#Data],3,FALSE)</f>
        <v>Special</v>
      </c>
      <c r="I11">
        <f>ROUND(VLOOKUP(Table1[[#This Row],[Competence1]],Table2[#Data],4,FALSE)/10,0)</f>
        <v>4</v>
      </c>
      <c r="J11">
        <f>MAX(ROUND((VLOOKUP(Table1[[#This Row],[Competence1]],Table2[#Data],5,FALSE)-55)/10+1,0),0)</f>
        <v>6</v>
      </c>
      <c r="K11" t="str">
        <f>VLOOKUP(Table1[[#This Row],[Competence2]],Table2[#Data],2,FALSE)</f>
        <v>Plante</v>
      </c>
      <c r="L11" t="str">
        <f>VLOOKUP(Table1[[#This Row],[Competence2]],Table2[#Data],3,FALSE)</f>
        <v>Special</v>
      </c>
      <c r="M11">
        <f>ROUND(VLOOKUP(Table1[[#This Row],[Competence2]],Table2[#Data],4,FALSE)/10,0)</f>
        <v>12</v>
      </c>
      <c r="N11">
        <f>MAX(ROUND((VLOOKUP(Table1[[#This Row],[Competence2]],Table2[#Data],5,FALSE)-55)/10+1,0),0)</f>
        <v>6</v>
      </c>
      <c r="O11" t="str">
        <f>VLOOKUP(Table1[[#This Row],[Competence3]],Table2[#Data],2,FALSE)</f>
        <v>Poison</v>
      </c>
      <c r="P11" t="str">
        <f>VLOOKUP(Table1[[#This Row],[Competence3]],Table2[#Data],3,FALSE)</f>
        <v>Statut</v>
      </c>
      <c r="Q11">
        <f>IFERROR(ROUND(VLOOKUP(Table1[[#This Row],[Competence3]],Table2[#Data],4,FALSE)/10,0),"")</f>
        <v>0</v>
      </c>
      <c r="R11">
        <f>IFERROR(MAX(ROUND((VLOOKUP(Table1[[#This Row],[Competence3]],Table2[#Data],5,FALSE)-55)/10+1,0),0),"")</f>
        <v>3</v>
      </c>
      <c r="S11" t="str">
        <f>VLOOKUP(Table1[[#This Row],[Competence4]],Table2[#Data],2,FALSE)</f>
        <v>Plante</v>
      </c>
      <c r="T11" t="str">
        <f>VLOOKUP(Table1[[#This Row],[Competence4]],Table2[#Data],3,FALSE)</f>
        <v>Statut</v>
      </c>
      <c r="U11">
        <f>IFERROR(ROUND(VLOOKUP(Table1[[#This Row],[Competence4]],Table2[#Data],4,FALSE)/10,0),"")</f>
        <v>0</v>
      </c>
      <c r="V11">
        <f>IFERROR(MAX(ROUND((VLOOKUP(Table1[[#This Row],[Competence4]],Table2[#Data],5,FALSE)-55)/10+1,0),0),"")</f>
        <v>3</v>
      </c>
      <c r="W11" t="str">
        <f>IF(Table1[[#This Row],[Competence2]]="Empty","1-6",IF(Table1[[#This Row],[Competence3]]="Empty","1-3","1-2"))</f>
        <v>1-2</v>
      </c>
      <c r="X11" t="str">
        <f>IF(Table1[[#This Row],[Competence2]]="Empty","",IF(Table1[[#This Row],[Competence3]]="Empty","4-6","3-4"))</f>
        <v>3-4</v>
      </c>
      <c r="Y11" t="str">
        <f>IF(Table1[[#This Row],[Competence3]]="Empty","",IF(Table1[[#This Row],[Competence4]]="Empty","5-6","5"))</f>
        <v>5</v>
      </c>
      <c r="Z11" t="str">
        <f>IF(Table1[[#This Row],[Competence4]]="Empty","","6")</f>
        <v>6</v>
      </c>
      <c r="AA11" t="str">
        <f>VLOOKUP(Table1[[#This Row],[Name]],Table3[[Name]:[Capture]],2,FALSE)</f>
        <v>Plante Poison</v>
      </c>
      <c r="AB11" s="4" t="str">
        <f>VLOOKUP(Table1[[#This Row],[Name]],Table3[[Name]:[Capture]],3,FALSE)</f>
        <v>Plante</v>
      </c>
      <c r="AC11" s="4" t="str">
        <f>VLOOKUP(Table1[[#This Row],[Name]],Table3[[Name]:[Capture]],4,FALSE)</f>
        <v>Poison</v>
      </c>
      <c r="AD11" s="4">
        <v>30</v>
      </c>
      <c r="AE11" s="4">
        <f>ROUND(VLOOKUP(Table1[[#This Row],[Name]],Table3[[Name]:[Capture]],5,FALSE)/2,0)+Table1[[#This Row],[Level]]/2</f>
        <v>53</v>
      </c>
      <c r="AF11" s="4">
        <f>ROUND(VLOOKUP(Table1[[#This Row],[Name]],Table3[[Name]:[Capture]],6,FALSE)/10,0)+Table1[[#This Row],[Level]]/10</f>
        <v>11</v>
      </c>
      <c r="AG11" s="4">
        <f>ROUND(VLOOKUP(Table1[[#This Row],[Name]],Table3[[Name]:[Capture]],7,FALSE)/10,0)+Table1[[#This Row],[Level]]/10</f>
        <v>12</v>
      </c>
      <c r="AH11" s="4">
        <f>ROUND(VLOOKUP(Table1[[#This Row],[Name]],Table3[[Name]:[Capture]],8,FALSE)/10,0)+Table1[[#This Row],[Level]]/10</f>
        <v>13</v>
      </c>
      <c r="AI11" s="4">
        <f>ROUND(VLOOKUP(Table1[[#This Row],[Name]],Table3[[Name]:[Capture]],9,FALSE)/10,0)+Table1[[#This Row],[Level]]/10</f>
        <v>12</v>
      </c>
      <c r="AJ11" s="4">
        <f>ROUND(VLOOKUP(Table1[[#This Row],[Name]],Table3[[Name]:[Capture]],10,FALSE)/4,0)+ROUND(Table1[[#This Row],[Level]]/4,0)</f>
        <v>21</v>
      </c>
      <c r="AK11" s="4">
        <f>0</f>
        <v>0</v>
      </c>
      <c r="AL11" s="4" t="str">
        <f>VLOOKUP(Table1[[#This Row],[Types]],Table4[[Types]:[Vol]],2,FALSE)</f>
        <v>1</v>
      </c>
      <c r="AM11" s="4" t="str">
        <f>VLOOKUP(Table1[[#This Row],[Types]],Table4[[Types]:[Vol]],3,FALSE)</f>
        <v>1/2</v>
      </c>
      <c r="AN11" s="4" t="str">
        <f>VLOOKUP(Table1[[#This Row],[Types]],Table4[[Types]:[Vol]],4,FALSE)</f>
        <v>1</v>
      </c>
      <c r="AO11" s="4" t="str">
        <f>VLOOKUP(Table1[[#This Row],[Types]],Table4[[Types]:[Vol]],5,FALSE)</f>
        <v>1/2</v>
      </c>
      <c r="AP11" s="4" t="str">
        <f>VLOOKUP(Table1[[#This Row],[Types]],Table4[[Types]:[Vol]],6,FALSE)</f>
        <v>1/2</v>
      </c>
      <c r="AQ11" s="4" t="str">
        <f>VLOOKUP(Table1[[#This Row],[Types]],Table4[[Types]:[Vol]],7,FALSE)</f>
        <v>1/2</v>
      </c>
      <c r="AR11" s="4" t="str">
        <f>VLOOKUP(Table1[[#This Row],[Types]],Table4[[Types]:[Vol]],8,FALSE)</f>
        <v>2</v>
      </c>
      <c r="AS11" s="4" t="str">
        <f>VLOOKUP(Table1[[#This Row],[Types]],Table4[[Types]:[Vol]],9,FALSE)</f>
        <v>2</v>
      </c>
      <c r="AT11" s="4" t="str">
        <f>VLOOKUP(Table1[[#This Row],[Types]],Table4[[Types]:[Vol]],10,FALSE)</f>
        <v>1</v>
      </c>
      <c r="AU11" s="4" t="str">
        <f>VLOOKUP(Table1[[#This Row],[Types]],Table4[[Types]:[Vol]],11,FALSE)</f>
        <v>1</v>
      </c>
      <c r="AV11" s="4" t="str">
        <f>VLOOKUP(Table1[[#This Row],[Types]],Table4[[Types]:[Vol]],12,FALSE)</f>
        <v>1/4</v>
      </c>
      <c r="AW11" s="4" t="str">
        <f>VLOOKUP(Table1[[#This Row],[Types]],Table4[[Types]:[Vol]],13,FALSE)</f>
        <v>1</v>
      </c>
      <c r="AX11" s="4" t="str">
        <f>VLOOKUP(Table1[[#This Row],[Types]],Table4[[Types]:[Vol]],14,FALSE)</f>
        <v>2</v>
      </c>
      <c r="AY11" s="4" t="str">
        <f>VLOOKUP(Table1[[#This Row],[Types]],Table4[[Types]:[Vol]],15,FALSE)</f>
        <v>1</v>
      </c>
      <c r="AZ11" s="4" t="str">
        <f>VLOOKUP(Table1[[#This Row],[Types]],Table4[[Types]:[Vol]],16,FALSE)</f>
        <v>1</v>
      </c>
      <c r="BA11" s="4" t="str">
        <f>VLOOKUP(Table1[[#This Row],[Types]],Table4[[Types]:[Vol]],17,FALSE)</f>
        <v>1</v>
      </c>
      <c r="BB11" s="4" t="str">
        <f>VLOOKUP(Table1[[#This Row],[Types]],Table4[[Types]:[Vol]],18,FALSE)</f>
        <v>1</v>
      </c>
      <c r="BC11" s="4" t="str">
        <f>VLOOKUP(Table1[[#This Row],[Types]],Table4[[Types]:[Vol]],19,FALSE)</f>
        <v>2</v>
      </c>
      <c r="BD11" s="4" t="str">
        <f>VLOOKUP(Table1[[#This Row],[Name]],Table5[[Name]:[Image]],2,FALSE)</f>
        <v>Rafflesia-RFVF.png</v>
      </c>
    </row>
    <row r="12" spans="1:56">
      <c r="A12" t="s">
        <v>320</v>
      </c>
      <c r="B12" t="s">
        <v>246</v>
      </c>
      <c r="C12" t="s">
        <v>272</v>
      </c>
      <c r="D12" t="s">
        <v>602</v>
      </c>
      <c r="E12" t="s">
        <v>618</v>
      </c>
      <c r="F12" t="s">
        <v>726</v>
      </c>
      <c r="G12" t="str">
        <f>VLOOKUP(Table1[[#This Row],[Competence1]],Table2[#Data],2,FALSE)</f>
        <v>Poison</v>
      </c>
      <c r="H12" t="str">
        <f>VLOOKUP(Table1[[#This Row],[Competence1]],Table2[#Data],3,FALSE)</f>
        <v>Special</v>
      </c>
      <c r="I12">
        <f>ROUND(VLOOKUP(Table1[[#This Row],[Competence1]],Table2[#Data],4,FALSE)/10,0)</f>
        <v>3</v>
      </c>
      <c r="J12">
        <f>MAX(ROUND((VLOOKUP(Table1[[#This Row],[Competence1]],Table2[#Data],5,FALSE)-55)/10+1,0),0)</f>
        <v>3</v>
      </c>
      <c r="K12" t="str">
        <f>VLOOKUP(Table1[[#This Row],[Competence2]],Table2[#Data],2,FALSE)</f>
        <v>Normal</v>
      </c>
      <c r="L12" t="str">
        <f>VLOOKUP(Table1[[#This Row],[Competence2]],Table2[#Data],3,FALSE)</f>
        <v>Physique</v>
      </c>
      <c r="M12">
        <f>ROUND(VLOOKUP(Table1[[#This Row],[Competence2]],Table2[#Data],4,FALSE)/10,0)</f>
        <v>20</v>
      </c>
      <c r="N12">
        <f>MAX(ROUND((VLOOKUP(Table1[[#This Row],[Competence2]],Table2[#Data],5,FALSE)-55)/10+1,0),0)</f>
        <v>6</v>
      </c>
      <c r="O12" t="str">
        <f>VLOOKUP(Table1[[#This Row],[Competence3]],Table2[#Data],2,FALSE)</f>
        <v>Poison</v>
      </c>
      <c r="P12" t="str">
        <f>VLOOKUP(Table1[[#This Row],[Competence3]],Table2[#Data],3,FALSE)</f>
        <v>Special</v>
      </c>
      <c r="Q12">
        <f>IFERROR(ROUND(VLOOKUP(Table1[[#This Row],[Competence3]],Table2[#Data],4,FALSE)/10,0),"")</f>
        <v>7</v>
      </c>
      <c r="R12">
        <f>IFERROR(MAX(ROUND((VLOOKUP(Table1[[#This Row],[Competence3]],Table2[#Data],5,FALSE)-55)/10+1,0),0),"")</f>
        <v>6</v>
      </c>
      <c r="S12" t="str">
        <f>VLOOKUP(Table1[[#This Row],[Competence4]],Table2[#Data],2,FALSE)</f>
        <v>Normal</v>
      </c>
      <c r="T12" t="str">
        <f>VLOOKUP(Table1[[#This Row],[Competence4]],Table2[#Data],3,FALSE)</f>
        <v>Statut</v>
      </c>
      <c r="U12">
        <f>IFERROR(ROUND(VLOOKUP(Table1[[#This Row],[Competence4]],Table2[#Data],4,FALSE)/10,0),"")</f>
        <v>0</v>
      </c>
      <c r="V12">
        <f>IFERROR(MAX(ROUND((VLOOKUP(Table1[[#This Row],[Competence4]],Table2[#Data],5,FALSE)-55)/10+1,0),0),"")</f>
        <v>6</v>
      </c>
      <c r="W12" t="str">
        <f>IF(Table1[[#This Row],[Competence2]]="Empty","1-6",IF(Table1[[#This Row],[Competence3]]="Empty","1-3","1-2"))</f>
        <v>1-2</v>
      </c>
      <c r="X12" t="str">
        <f>IF(Table1[[#This Row],[Competence2]]="Empty","",IF(Table1[[#This Row],[Competence3]]="Empty","4-6","3-4"))</f>
        <v>3-4</v>
      </c>
      <c r="Y12" t="str">
        <f>IF(Table1[[#This Row],[Competence3]]="Empty","",IF(Table1[[#This Row],[Competence4]]="Empty","5-6","5"))</f>
        <v>5</v>
      </c>
      <c r="Z12" t="str">
        <f>IF(Table1[[#This Row],[Competence4]]="Empty","","6")</f>
        <v>6</v>
      </c>
      <c r="AA12" t="str">
        <f>VLOOKUP(Table1[[#This Row],[Name]],Table3[[Name]:[Capture]],2,FALSE)</f>
        <v>Poison Poison</v>
      </c>
      <c r="AB12" s="4" t="str">
        <f>VLOOKUP(Table1[[#This Row],[Name]],Table3[[Name]:[Capture]],3,FALSE)</f>
        <v>Poison</v>
      </c>
      <c r="AC12" s="4" t="str">
        <f>VLOOKUP(Table1[[#This Row],[Name]],Table3[[Name]:[Capture]],4,FALSE)</f>
        <v>Poison</v>
      </c>
      <c r="AD12" s="4">
        <v>40</v>
      </c>
      <c r="AE12" s="4">
        <f>ROUND(VLOOKUP(Table1[[#This Row],[Name]],Table3[[Name]:[Capture]],5,FALSE)/2,0)+Table1[[#This Row],[Level]]/2</f>
        <v>40</v>
      </c>
      <c r="AF12" s="4">
        <f>ROUND(VLOOKUP(Table1[[#This Row],[Name]],Table3[[Name]:[Capture]],6,FALSE)/10,0)+Table1[[#This Row],[Level]]/10</f>
        <v>11</v>
      </c>
      <c r="AG12" s="4">
        <f>ROUND(VLOOKUP(Table1[[#This Row],[Name]],Table3[[Name]:[Capture]],7,FALSE)/10,0)+Table1[[#This Row],[Level]]/10</f>
        <v>14</v>
      </c>
      <c r="AH12" s="4">
        <f>ROUND(VLOOKUP(Table1[[#This Row],[Name]],Table3[[Name]:[Capture]],8,FALSE)/10,0)+Table1[[#This Row],[Level]]/10</f>
        <v>10</v>
      </c>
      <c r="AI12" s="4">
        <f>ROUND(VLOOKUP(Table1[[#This Row],[Name]],Table3[[Name]:[Capture]],9,FALSE)/10,0)+Table1[[#This Row],[Level]]/10</f>
        <v>9</v>
      </c>
      <c r="AJ12" s="4">
        <f>ROUND(VLOOKUP(Table1[[#This Row],[Name]],Table3[[Name]:[Capture]],10,FALSE)/4,0)+ROUND(Table1[[#This Row],[Level]]/4,0)</f>
        <v>19</v>
      </c>
      <c r="AK12" s="4">
        <f>0</f>
        <v>0</v>
      </c>
      <c r="AL12" s="4" t="str">
        <f>VLOOKUP(Table1[[#This Row],[Types]],Table4[[Types]:[Vol]],2,FALSE)</f>
        <v>1</v>
      </c>
      <c r="AM12" s="4" t="str">
        <f>VLOOKUP(Table1[[#This Row],[Types]],Table4[[Types]:[Vol]],3,FALSE)</f>
        <v>1/2</v>
      </c>
      <c r="AN12" s="4" t="str">
        <f>VLOOKUP(Table1[[#This Row],[Types]],Table4[[Types]:[Vol]],4,FALSE)</f>
        <v>1</v>
      </c>
      <c r="AO12" s="4" t="str">
        <f>VLOOKUP(Table1[[#This Row],[Types]],Table4[[Types]:[Vol]],5,FALSE)</f>
        <v>1</v>
      </c>
      <c r="AP12" s="4" t="str">
        <f>VLOOKUP(Table1[[#This Row],[Types]],Table4[[Types]:[Vol]],6,FALSE)</f>
        <v>1</v>
      </c>
      <c r="AQ12" s="4" t="str">
        <f>VLOOKUP(Table1[[#This Row],[Types]],Table4[[Types]:[Vol]],7,FALSE)</f>
        <v>1/2</v>
      </c>
      <c r="AR12" s="4" t="str">
        <f>VLOOKUP(Table1[[#This Row],[Types]],Table4[[Types]:[Vol]],8,FALSE)</f>
        <v>1</v>
      </c>
      <c r="AS12" s="4" t="str">
        <f>VLOOKUP(Table1[[#This Row],[Types]],Table4[[Types]:[Vol]],9,FALSE)</f>
        <v>1</v>
      </c>
      <c r="AT12" s="4" t="str">
        <f>VLOOKUP(Table1[[#This Row],[Types]],Table4[[Types]:[Vol]],10,FALSE)</f>
        <v>1/2</v>
      </c>
      <c r="AU12" s="4" t="str">
        <f>VLOOKUP(Table1[[#This Row],[Types]],Table4[[Types]:[Vol]],11,FALSE)</f>
        <v>1</v>
      </c>
      <c r="AV12" s="4" t="str">
        <f>VLOOKUP(Table1[[#This Row],[Types]],Table4[[Types]:[Vol]],12,FALSE)</f>
        <v>1/2</v>
      </c>
      <c r="AW12" s="4" t="str">
        <f>VLOOKUP(Table1[[#This Row],[Types]],Table4[[Types]:[Vol]],13,FALSE)</f>
        <v>1/2</v>
      </c>
      <c r="AX12" s="4" t="str">
        <f>VLOOKUP(Table1[[#This Row],[Types]],Table4[[Types]:[Vol]],14,FALSE)</f>
        <v>2</v>
      </c>
      <c r="AY12" s="4" t="str">
        <f>VLOOKUP(Table1[[#This Row],[Types]],Table4[[Types]:[Vol]],15,FALSE)</f>
        <v>1</v>
      </c>
      <c r="AZ12" s="4" t="str">
        <f>VLOOKUP(Table1[[#This Row],[Types]],Table4[[Types]:[Vol]],16,FALSE)</f>
        <v>2</v>
      </c>
      <c r="BA12" s="4" t="str">
        <f>VLOOKUP(Table1[[#This Row],[Types]],Table4[[Types]:[Vol]],17,FALSE)</f>
        <v>1</v>
      </c>
      <c r="BB12" s="4" t="str">
        <f>VLOOKUP(Table1[[#This Row],[Types]],Table4[[Types]:[Vol]],18,FALSE)</f>
        <v>1</v>
      </c>
      <c r="BC12" s="4" t="str">
        <f>VLOOKUP(Table1[[#This Row],[Types]],Table4[[Types]:[Vol]],19,FALSE)</f>
        <v>1</v>
      </c>
      <c r="BD12" s="4" t="str">
        <f>VLOOKUP(Table1[[#This Row],[Name]],Table5[[Name]:[Image]],2,FALSE)</f>
        <v>Smogo-RFVF.png</v>
      </c>
    </row>
    <row r="13" spans="1:56">
      <c r="A13" t="s">
        <v>320</v>
      </c>
      <c r="B13" t="s">
        <v>246</v>
      </c>
      <c r="C13" t="s">
        <v>272</v>
      </c>
      <c r="D13" t="s">
        <v>602</v>
      </c>
      <c r="E13" t="s">
        <v>618</v>
      </c>
      <c r="F13" t="s">
        <v>726</v>
      </c>
      <c r="G13" t="str">
        <f>VLOOKUP(Table1[[#This Row],[Competence1]],Table2[#Data],2,FALSE)</f>
        <v>Poison</v>
      </c>
      <c r="H13" t="str">
        <f>VLOOKUP(Table1[[#This Row],[Competence1]],Table2[#Data],3,FALSE)</f>
        <v>Special</v>
      </c>
      <c r="I13">
        <f>ROUND(VLOOKUP(Table1[[#This Row],[Competence1]],Table2[#Data],4,FALSE)/10,0)</f>
        <v>3</v>
      </c>
      <c r="J13">
        <f>MAX(ROUND((VLOOKUP(Table1[[#This Row],[Competence1]],Table2[#Data],5,FALSE)-55)/10+1,0),0)</f>
        <v>3</v>
      </c>
      <c r="K13" t="str">
        <f>VLOOKUP(Table1[[#This Row],[Competence2]],Table2[#Data],2,FALSE)</f>
        <v>Normal</v>
      </c>
      <c r="L13" t="str">
        <f>VLOOKUP(Table1[[#This Row],[Competence2]],Table2[#Data],3,FALSE)</f>
        <v>Physique</v>
      </c>
      <c r="M13">
        <f>ROUND(VLOOKUP(Table1[[#This Row],[Competence2]],Table2[#Data],4,FALSE)/10,0)</f>
        <v>20</v>
      </c>
      <c r="N13">
        <f>MAX(ROUND((VLOOKUP(Table1[[#This Row],[Competence2]],Table2[#Data],5,FALSE)-55)/10+1,0),0)</f>
        <v>6</v>
      </c>
      <c r="O13" t="str">
        <f>VLOOKUP(Table1[[#This Row],[Competence3]],Table2[#Data],2,FALSE)</f>
        <v>Poison</v>
      </c>
      <c r="P13" t="str">
        <f>VLOOKUP(Table1[[#This Row],[Competence3]],Table2[#Data],3,FALSE)</f>
        <v>Special</v>
      </c>
      <c r="Q13">
        <f>IFERROR(ROUND(VLOOKUP(Table1[[#This Row],[Competence3]],Table2[#Data],4,FALSE)/10,0),"")</f>
        <v>7</v>
      </c>
      <c r="R13">
        <f>IFERROR(MAX(ROUND((VLOOKUP(Table1[[#This Row],[Competence3]],Table2[#Data],5,FALSE)-55)/10+1,0),0),"")</f>
        <v>6</v>
      </c>
      <c r="S13" t="str">
        <f>VLOOKUP(Table1[[#This Row],[Competence4]],Table2[#Data],2,FALSE)</f>
        <v>Normal</v>
      </c>
      <c r="T13" t="str">
        <f>VLOOKUP(Table1[[#This Row],[Competence4]],Table2[#Data],3,FALSE)</f>
        <v>Statut</v>
      </c>
      <c r="U13">
        <f>IFERROR(ROUND(VLOOKUP(Table1[[#This Row],[Competence4]],Table2[#Data],4,FALSE)/10,0),"")</f>
        <v>0</v>
      </c>
      <c r="V13">
        <f>IFERROR(MAX(ROUND((VLOOKUP(Table1[[#This Row],[Competence4]],Table2[#Data],5,FALSE)-55)/10+1,0),0),"")</f>
        <v>6</v>
      </c>
      <c r="W13" t="str">
        <f>IF(Table1[[#This Row],[Competence2]]="Empty","1-6",IF(Table1[[#This Row],[Competence3]]="Empty","1-3","1-2"))</f>
        <v>1-2</v>
      </c>
      <c r="X13" t="str">
        <f>IF(Table1[[#This Row],[Competence2]]="Empty","",IF(Table1[[#This Row],[Competence3]]="Empty","4-6","3-4"))</f>
        <v>3-4</v>
      </c>
      <c r="Y13" t="str">
        <f>IF(Table1[[#This Row],[Competence3]]="Empty","",IF(Table1[[#This Row],[Competence4]]="Empty","5-6","5"))</f>
        <v>5</v>
      </c>
      <c r="Z13" t="str">
        <f>IF(Table1[[#This Row],[Competence4]]="Empty","","6")</f>
        <v>6</v>
      </c>
      <c r="AA13" t="str">
        <f>VLOOKUP(Table1[[#This Row],[Name]],Table3[[Name]:[Capture]],2,FALSE)</f>
        <v>Poison Poison</v>
      </c>
      <c r="AB13" s="4" t="str">
        <f>VLOOKUP(Table1[[#This Row],[Name]],Table3[[Name]:[Capture]],3,FALSE)</f>
        <v>Poison</v>
      </c>
      <c r="AC13" s="4" t="str">
        <f>VLOOKUP(Table1[[#This Row],[Name]],Table3[[Name]:[Capture]],4,FALSE)</f>
        <v>Poison</v>
      </c>
      <c r="AD13" s="4">
        <v>40</v>
      </c>
      <c r="AE13" s="4">
        <f>ROUND(VLOOKUP(Table1[[#This Row],[Name]],Table3[[Name]:[Capture]],5,FALSE)/2,0)+Table1[[#This Row],[Level]]/2</f>
        <v>40</v>
      </c>
      <c r="AF13" s="4">
        <f>ROUND(VLOOKUP(Table1[[#This Row],[Name]],Table3[[Name]:[Capture]],6,FALSE)/10,0)+Table1[[#This Row],[Level]]/10</f>
        <v>11</v>
      </c>
      <c r="AG13" s="4">
        <f>ROUND(VLOOKUP(Table1[[#This Row],[Name]],Table3[[Name]:[Capture]],7,FALSE)/10,0)+Table1[[#This Row],[Level]]/10</f>
        <v>14</v>
      </c>
      <c r="AH13" s="4">
        <f>ROUND(VLOOKUP(Table1[[#This Row],[Name]],Table3[[Name]:[Capture]],8,FALSE)/10,0)+Table1[[#This Row],[Level]]/10</f>
        <v>10</v>
      </c>
      <c r="AI13" s="4">
        <f>ROUND(VLOOKUP(Table1[[#This Row],[Name]],Table3[[Name]:[Capture]],9,FALSE)/10,0)+Table1[[#This Row],[Level]]/10</f>
        <v>9</v>
      </c>
      <c r="AJ13" s="4">
        <f>ROUND(VLOOKUP(Table1[[#This Row],[Name]],Table3[[Name]:[Capture]],10,FALSE)/4,0)+ROUND(Table1[[#This Row],[Level]]/4,0)</f>
        <v>19</v>
      </c>
      <c r="AK13" s="4">
        <f>0</f>
        <v>0</v>
      </c>
      <c r="AL13" s="4" t="str">
        <f>VLOOKUP(Table1[[#This Row],[Types]],Table4[[Types]:[Vol]],2,FALSE)</f>
        <v>1</v>
      </c>
      <c r="AM13" s="4" t="str">
        <f>VLOOKUP(Table1[[#This Row],[Types]],Table4[[Types]:[Vol]],3,FALSE)</f>
        <v>1/2</v>
      </c>
      <c r="AN13" s="4" t="str">
        <f>VLOOKUP(Table1[[#This Row],[Types]],Table4[[Types]:[Vol]],4,FALSE)</f>
        <v>1</v>
      </c>
      <c r="AO13" s="4" t="str">
        <f>VLOOKUP(Table1[[#This Row],[Types]],Table4[[Types]:[Vol]],5,FALSE)</f>
        <v>1</v>
      </c>
      <c r="AP13" s="4" t="str">
        <f>VLOOKUP(Table1[[#This Row],[Types]],Table4[[Types]:[Vol]],6,FALSE)</f>
        <v>1</v>
      </c>
      <c r="AQ13" s="4" t="str">
        <f>VLOOKUP(Table1[[#This Row],[Types]],Table4[[Types]:[Vol]],7,FALSE)</f>
        <v>1/2</v>
      </c>
      <c r="AR13" s="4" t="str">
        <f>VLOOKUP(Table1[[#This Row],[Types]],Table4[[Types]:[Vol]],8,FALSE)</f>
        <v>1</v>
      </c>
      <c r="AS13" s="4" t="str">
        <f>VLOOKUP(Table1[[#This Row],[Types]],Table4[[Types]:[Vol]],9,FALSE)</f>
        <v>1</v>
      </c>
      <c r="AT13" s="4" t="str">
        <f>VLOOKUP(Table1[[#This Row],[Types]],Table4[[Types]:[Vol]],10,FALSE)</f>
        <v>1/2</v>
      </c>
      <c r="AU13" s="4" t="str">
        <f>VLOOKUP(Table1[[#This Row],[Types]],Table4[[Types]:[Vol]],11,FALSE)</f>
        <v>1</v>
      </c>
      <c r="AV13" s="4" t="str">
        <f>VLOOKUP(Table1[[#This Row],[Types]],Table4[[Types]:[Vol]],12,FALSE)</f>
        <v>1/2</v>
      </c>
      <c r="AW13" s="4" t="str">
        <f>VLOOKUP(Table1[[#This Row],[Types]],Table4[[Types]:[Vol]],13,FALSE)</f>
        <v>1/2</v>
      </c>
      <c r="AX13" s="4" t="str">
        <f>VLOOKUP(Table1[[#This Row],[Types]],Table4[[Types]:[Vol]],14,FALSE)</f>
        <v>2</v>
      </c>
      <c r="AY13" s="4" t="str">
        <f>VLOOKUP(Table1[[#This Row],[Types]],Table4[[Types]:[Vol]],15,FALSE)</f>
        <v>1</v>
      </c>
      <c r="AZ13" s="4" t="str">
        <f>VLOOKUP(Table1[[#This Row],[Types]],Table4[[Types]:[Vol]],16,FALSE)</f>
        <v>2</v>
      </c>
      <c r="BA13" s="4" t="str">
        <f>VLOOKUP(Table1[[#This Row],[Types]],Table4[[Types]:[Vol]],17,FALSE)</f>
        <v>1</v>
      </c>
      <c r="BB13" s="4" t="str">
        <f>VLOOKUP(Table1[[#This Row],[Types]],Table4[[Types]:[Vol]],18,FALSE)</f>
        <v>1</v>
      </c>
      <c r="BC13" s="4" t="str">
        <f>VLOOKUP(Table1[[#This Row],[Types]],Table4[[Types]:[Vol]],19,FALSE)</f>
        <v>1</v>
      </c>
      <c r="BD13" s="4" t="str">
        <f>VLOOKUP(Table1[[#This Row],[Name]],Table5[[Name]:[Image]],2,FALSE)</f>
        <v>Smogo-RFVF.png</v>
      </c>
    </row>
    <row r="14" spans="1:56">
      <c r="A14" t="s">
        <v>320</v>
      </c>
      <c r="B14" t="s">
        <v>247</v>
      </c>
      <c r="C14" t="s">
        <v>632</v>
      </c>
      <c r="D14" t="s">
        <v>618</v>
      </c>
      <c r="E14" t="s">
        <v>272</v>
      </c>
      <c r="F14" t="s">
        <v>726</v>
      </c>
      <c r="G14" t="str">
        <f>VLOOKUP(Table1[[#This Row],[Competence1]],Table2[#Data],2,FALSE)</f>
        <v>Poison</v>
      </c>
      <c r="H14" t="str">
        <f>VLOOKUP(Table1[[#This Row],[Competence1]],Table2[#Data],3,FALSE)</f>
        <v>Statut</v>
      </c>
      <c r="I14">
        <f>ROUND(VLOOKUP(Table1[[#This Row],[Competence1]],Table2[#Data],4,FALSE)/10,0)</f>
        <v>0</v>
      </c>
      <c r="J14">
        <f>MAX(ROUND((VLOOKUP(Table1[[#This Row],[Competence1]],Table2[#Data],5,FALSE)-55)/10+1,0),0)</f>
        <v>5</v>
      </c>
      <c r="K14" t="str">
        <f>VLOOKUP(Table1[[#This Row],[Competence2]],Table2[#Data],2,FALSE)</f>
        <v>Poison</v>
      </c>
      <c r="L14" t="str">
        <f>VLOOKUP(Table1[[#This Row],[Competence2]],Table2[#Data],3,FALSE)</f>
        <v>Special</v>
      </c>
      <c r="M14">
        <f>ROUND(VLOOKUP(Table1[[#This Row],[Competence2]],Table2[#Data],4,FALSE)/10,0)</f>
        <v>7</v>
      </c>
      <c r="N14">
        <f>MAX(ROUND((VLOOKUP(Table1[[#This Row],[Competence2]],Table2[#Data],5,FALSE)-55)/10+1,0),0)</f>
        <v>6</v>
      </c>
      <c r="O14" t="str">
        <f>VLOOKUP(Table1[[#This Row],[Competence3]],Table2[#Data],2,FALSE)</f>
        <v>Poison</v>
      </c>
      <c r="P14" t="str">
        <f>VLOOKUP(Table1[[#This Row],[Competence3]],Table2[#Data],3,FALSE)</f>
        <v>Special</v>
      </c>
      <c r="Q14">
        <f>IFERROR(ROUND(VLOOKUP(Table1[[#This Row],[Competence3]],Table2[#Data],4,FALSE)/10,0),"")</f>
        <v>3</v>
      </c>
      <c r="R14">
        <f>IFERROR(MAX(ROUND((VLOOKUP(Table1[[#This Row],[Competence3]],Table2[#Data],5,FALSE)-55)/10+1,0),0),"")</f>
        <v>3</v>
      </c>
      <c r="S14" t="str">
        <f>VLOOKUP(Table1[[#This Row],[Competence4]],Table2[#Data],2,FALSE)</f>
        <v>Normal</v>
      </c>
      <c r="T14" t="str">
        <f>VLOOKUP(Table1[[#This Row],[Competence4]],Table2[#Data],3,FALSE)</f>
        <v>Statut</v>
      </c>
      <c r="U14">
        <f>IFERROR(ROUND(VLOOKUP(Table1[[#This Row],[Competence4]],Table2[#Data],4,FALSE)/10,0),"")</f>
        <v>0</v>
      </c>
      <c r="V14">
        <f>IFERROR(MAX(ROUND((VLOOKUP(Table1[[#This Row],[Competence4]],Table2[#Data],5,FALSE)-55)/10+1,0),0),"")</f>
        <v>6</v>
      </c>
      <c r="W14" t="str">
        <f>IF(Table1[[#This Row],[Competence2]]="Empty","1-6",IF(Table1[[#This Row],[Competence3]]="Empty","1-3","1-2"))</f>
        <v>1-2</v>
      </c>
      <c r="X14" t="str">
        <f>IF(Table1[[#This Row],[Competence2]]="Empty","",IF(Table1[[#This Row],[Competence3]]="Empty","4-6","3-4"))</f>
        <v>3-4</v>
      </c>
      <c r="Y14" t="str">
        <f>IF(Table1[[#This Row],[Competence3]]="Empty","",IF(Table1[[#This Row],[Competence4]]="Empty","5-6","5"))</f>
        <v>5</v>
      </c>
      <c r="Z14" t="str">
        <f>IF(Table1[[#This Row],[Competence4]]="Empty","","6")</f>
        <v>6</v>
      </c>
      <c r="AA14" t="str">
        <f>VLOOKUP(Table1[[#This Row],[Name]],Table3[[Name]:[Capture]],2,FALSE)</f>
        <v>Poison Poison</v>
      </c>
      <c r="AB14" s="4" t="str">
        <f>VLOOKUP(Table1[[#This Row],[Name]],Table3[[Name]:[Capture]],3,FALSE)</f>
        <v>Poison</v>
      </c>
      <c r="AC14" s="4" t="str">
        <f>VLOOKUP(Table1[[#This Row],[Name]],Table3[[Name]:[Capture]],4,FALSE)</f>
        <v>Poison</v>
      </c>
      <c r="AD14" s="4">
        <v>40</v>
      </c>
      <c r="AE14" s="4">
        <f>ROUND(VLOOKUP(Table1[[#This Row],[Name]],Table3[[Name]:[Capture]],5,FALSE)/2,0)+Table1[[#This Row],[Level]]/2</f>
        <v>53</v>
      </c>
      <c r="AF14" s="4">
        <f>ROUND(VLOOKUP(Table1[[#This Row],[Name]],Table3[[Name]:[Capture]],6,FALSE)/10,0)+Table1[[#This Row],[Level]]/10</f>
        <v>13</v>
      </c>
      <c r="AG14" s="4">
        <f>ROUND(VLOOKUP(Table1[[#This Row],[Name]],Table3[[Name]:[Capture]],7,FALSE)/10,0)+Table1[[#This Row],[Level]]/10</f>
        <v>16</v>
      </c>
      <c r="AH14" s="4">
        <f>ROUND(VLOOKUP(Table1[[#This Row],[Name]],Table3[[Name]:[Capture]],8,FALSE)/10,0)+Table1[[#This Row],[Level]]/10</f>
        <v>13</v>
      </c>
      <c r="AI14" s="4">
        <f>ROUND(VLOOKUP(Table1[[#This Row],[Name]],Table3[[Name]:[Capture]],9,FALSE)/10,0)+Table1[[#This Row],[Level]]/10</f>
        <v>11</v>
      </c>
      <c r="AJ14" s="4">
        <f>ROUND(VLOOKUP(Table1[[#This Row],[Name]],Table3[[Name]:[Capture]],10,FALSE)/4,0)+ROUND(Table1[[#This Row],[Level]]/4,0)</f>
        <v>25</v>
      </c>
      <c r="AK14" s="4">
        <f>0</f>
        <v>0</v>
      </c>
      <c r="AL14" s="4" t="str">
        <f>VLOOKUP(Table1[[#This Row],[Types]],Table4[[Types]:[Vol]],2,FALSE)</f>
        <v>1</v>
      </c>
      <c r="AM14" s="4" t="str">
        <f>VLOOKUP(Table1[[#This Row],[Types]],Table4[[Types]:[Vol]],3,FALSE)</f>
        <v>1/2</v>
      </c>
      <c r="AN14" s="4" t="str">
        <f>VLOOKUP(Table1[[#This Row],[Types]],Table4[[Types]:[Vol]],4,FALSE)</f>
        <v>1</v>
      </c>
      <c r="AO14" s="4" t="str">
        <f>VLOOKUP(Table1[[#This Row],[Types]],Table4[[Types]:[Vol]],5,FALSE)</f>
        <v>1</v>
      </c>
      <c r="AP14" s="4" t="str">
        <f>VLOOKUP(Table1[[#This Row],[Types]],Table4[[Types]:[Vol]],6,FALSE)</f>
        <v>1</v>
      </c>
      <c r="AQ14" s="4" t="str">
        <f>VLOOKUP(Table1[[#This Row],[Types]],Table4[[Types]:[Vol]],7,FALSE)</f>
        <v>1/2</v>
      </c>
      <c r="AR14" s="4" t="str">
        <f>VLOOKUP(Table1[[#This Row],[Types]],Table4[[Types]:[Vol]],8,FALSE)</f>
        <v>1</v>
      </c>
      <c r="AS14" s="4" t="str">
        <f>VLOOKUP(Table1[[#This Row],[Types]],Table4[[Types]:[Vol]],9,FALSE)</f>
        <v>1</v>
      </c>
      <c r="AT14" s="4" t="str">
        <f>VLOOKUP(Table1[[#This Row],[Types]],Table4[[Types]:[Vol]],10,FALSE)</f>
        <v>1/2</v>
      </c>
      <c r="AU14" s="4" t="str">
        <f>VLOOKUP(Table1[[#This Row],[Types]],Table4[[Types]:[Vol]],11,FALSE)</f>
        <v>1</v>
      </c>
      <c r="AV14" s="4" t="str">
        <f>VLOOKUP(Table1[[#This Row],[Types]],Table4[[Types]:[Vol]],12,FALSE)</f>
        <v>1/2</v>
      </c>
      <c r="AW14" s="4" t="str">
        <f>VLOOKUP(Table1[[#This Row],[Types]],Table4[[Types]:[Vol]],13,FALSE)</f>
        <v>1/2</v>
      </c>
      <c r="AX14" s="4" t="str">
        <f>VLOOKUP(Table1[[#This Row],[Types]],Table4[[Types]:[Vol]],14,FALSE)</f>
        <v>2</v>
      </c>
      <c r="AY14" s="4" t="str">
        <f>VLOOKUP(Table1[[#This Row],[Types]],Table4[[Types]:[Vol]],15,FALSE)</f>
        <v>1</v>
      </c>
      <c r="AZ14" s="4" t="str">
        <f>VLOOKUP(Table1[[#This Row],[Types]],Table4[[Types]:[Vol]],16,FALSE)</f>
        <v>2</v>
      </c>
      <c r="BA14" s="4" t="str">
        <f>VLOOKUP(Table1[[#This Row],[Types]],Table4[[Types]:[Vol]],17,FALSE)</f>
        <v>1</v>
      </c>
      <c r="BB14" s="4" t="str">
        <f>VLOOKUP(Table1[[#This Row],[Types]],Table4[[Types]:[Vol]],18,FALSE)</f>
        <v>1</v>
      </c>
      <c r="BC14" s="4" t="str">
        <f>VLOOKUP(Table1[[#This Row],[Types]],Table4[[Types]:[Vol]],19,FALSE)</f>
        <v>1</v>
      </c>
      <c r="BD14" s="4" t="str">
        <f>VLOOKUP(Table1[[#This Row],[Name]],Table5[[Name]:[Image]],2,FALSE)</f>
        <v>Smogogo-RFVF.png</v>
      </c>
    </row>
    <row r="15" spans="1:56">
      <c r="A15" t="s">
        <v>320</v>
      </c>
      <c r="B15" t="s">
        <v>205</v>
      </c>
      <c r="C15" t="s">
        <v>544</v>
      </c>
      <c r="D15" t="s">
        <v>207</v>
      </c>
      <c r="E15" t="s">
        <v>404</v>
      </c>
      <c r="F15" t="s">
        <v>618</v>
      </c>
      <c r="G15" t="str">
        <f>VLOOKUP(Table1[[#This Row],[Competence1]],Table2[#Data],2,FALSE)</f>
        <v>Poison</v>
      </c>
      <c r="H15" t="str">
        <f>VLOOKUP(Table1[[#This Row],[Competence1]],Table2[#Data],3,FALSE)</f>
        <v>Statut</v>
      </c>
      <c r="I15">
        <f>ROUND(VLOOKUP(Table1[[#This Row],[Competence1]],Table2[#Data],4,FALSE)/10,0)</f>
        <v>0</v>
      </c>
      <c r="J15">
        <f>MAX(ROUND((VLOOKUP(Table1[[#This Row],[Competence1]],Table2[#Data],5,FALSE)-55)/10+1,0),0)</f>
        <v>0</v>
      </c>
      <c r="K15" t="str">
        <f>VLOOKUP(Table1[[#This Row],[Competence2]],Table2[#Data],2,FALSE)</f>
        <v>Normal</v>
      </c>
      <c r="L15" t="str">
        <f>VLOOKUP(Table1[[#This Row],[Competence2]],Table2[#Data],3,FALSE)</f>
        <v>Statut</v>
      </c>
      <c r="M15">
        <f>ROUND(VLOOKUP(Table1[[#This Row],[Competence2]],Table2[#Data],4,FALSE)/10,0)</f>
        <v>0</v>
      </c>
      <c r="N15">
        <f>MAX(ROUND((VLOOKUP(Table1[[#This Row],[Competence2]],Table2[#Data],5,FALSE)-55)/10+1,0),0)</f>
        <v>0</v>
      </c>
      <c r="O15" t="str">
        <f>VLOOKUP(Table1[[#This Row],[Competence3]],Table2[#Data],2,FALSE)</f>
        <v>Poison</v>
      </c>
      <c r="P15" t="str">
        <f>VLOOKUP(Table1[[#This Row],[Competence3]],Table2[#Data],3,FALSE)</f>
        <v>Statut</v>
      </c>
      <c r="Q15">
        <f>IFERROR(ROUND(VLOOKUP(Table1[[#This Row],[Competence3]],Table2[#Data],4,FALSE)/10,0),"")</f>
        <v>0</v>
      </c>
      <c r="R15">
        <f>IFERROR(MAX(ROUND((VLOOKUP(Table1[[#This Row],[Competence3]],Table2[#Data],5,FALSE)-55)/10+1,0),0),"")</f>
        <v>5</v>
      </c>
      <c r="S15" t="str">
        <f>VLOOKUP(Table1[[#This Row],[Competence4]],Table2[#Data],2,FALSE)</f>
        <v>Poison</v>
      </c>
      <c r="T15" t="str">
        <f>VLOOKUP(Table1[[#This Row],[Competence4]],Table2[#Data],3,FALSE)</f>
        <v>Special</v>
      </c>
      <c r="U15">
        <f>IFERROR(ROUND(VLOOKUP(Table1[[#This Row],[Competence4]],Table2[#Data],4,FALSE)/10,0),"")</f>
        <v>7</v>
      </c>
      <c r="V15">
        <f>IFERROR(MAX(ROUND((VLOOKUP(Table1[[#This Row],[Competence4]],Table2[#Data],5,FALSE)-55)/10+1,0),0),"")</f>
        <v>6</v>
      </c>
      <c r="W15" t="str">
        <f>IF(Table1[[#This Row],[Competence2]]="Empty","1-6",IF(Table1[[#This Row],[Competence3]]="Empty","1-3","1-2"))</f>
        <v>1-2</v>
      </c>
      <c r="X15" t="str">
        <f>IF(Table1[[#This Row],[Competence2]]="Empty","",IF(Table1[[#This Row],[Competence3]]="Empty","4-6","3-4"))</f>
        <v>3-4</v>
      </c>
      <c r="Y15" t="str">
        <f>IF(Table1[[#This Row],[Competence3]]="Empty","",IF(Table1[[#This Row],[Competence4]]="Empty","5-6","5"))</f>
        <v>5</v>
      </c>
      <c r="Z15" t="str">
        <f>IF(Table1[[#This Row],[Competence4]]="Empty","","6")</f>
        <v>6</v>
      </c>
      <c r="AA15" t="str">
        <f>VLOOKUP(Table1[[#This Row],[Name]],Table3[[Name]:[Capture]],2,FALSE)</f>
        <v>Poison Poison</v>
      </c>
      <c r="AB15" s="4" t="str">
        <f>VLOOKUP(Table1[[#This Row],[Name]],Table3[[Name]:[Capture]],3,FALSE)</f>
        <v>Poison</v>
      </c>
      <c r="AC15" s="4" t="str">
        <f>VLOOKUP(Table1[[#This Row],[Name]],Table3[[Name]:[Capture]],4,FALSE)</f>
        <v>Poison</v>
      </c>
      <c r="AD15" s="4">
        <v>40</v>
      </c>
      <c r="AE15" s="4">
        <f>ROUND(VLOOKUP(Table1[[#This Row],[Name]],Table3[[Name]:[Capture]],5,FALSE)/2,0)+Table1[[#This Row],[Level]]/2</f>
        <v>73</v>
      </c>
      <c r="AF15" s="4">
        <f>ROUND(VLOOKUP(Table1[[#This Row],[Name]],Table3[[Name]:[Capture]],6,FALSE)/10,0)+Table1[[#This Row],[Level]]/10</f>
        <v>15</v>
      </c>
      <c r="AG15" s="4">
        <f>ROUND(VLOOKUP(Table1[[#This Row],[Name]],Table3[[Name]:[Capture]],7,FALSE)/10,0)+Table1[[#This Row],[Level]]/10</f>
        <v>12</v>
      </c>
      <c r="AH15" s="4">
        <f>ROUND(VLOOKUP(Table1[[#This Row],[Name]],Table3[[Name]:[Capture]],8,FALSE)/10,0)+Table1[[#This Row],[Level]]/10</f>
        <v>11</v>
      </c>
      <c r="AI15" s="4">
        <f>ROUND(VLOOKUP(Table1[[#This Row],[Name]],Table3[[Name]:[Capture]],9,FALSE)/10,0)+Table1[[#This Row],[Level]]/10</f>
        <v>14</v>
      </c>
      <c r="AJ15" s="4">
        <f>ROUND(VLOOKUP(Table1[[#This Row],[Name]],Table3[[Name]:[Capture]],10,FALSE)/4,0)+ROUND(Table1[[#This Row],[Level]]/4,0)</f>
        <v>23</v>
      </c>
      <c r="AK15" s="4">
        <f>0</f>
        <v>0</v>
      </c>
      <c r="AL15" s="4" t="str">
        <f>VLOOKUP(Table1[[#This Row],[Types]],Table4[[Types]:[Vol]],2,FALSE)</f>
        <v>1</v>
      </c>
      <c r="AM15" s="4" t="str">
        <f>VLOOKUP(Table1[[#This Row],[Types]],Table4[[Types]:[Vol]],3,FALSE)</f>
        <v>1/2</v>
      </c>
      <c r="AN15" s="4" t="str">
        <f>VLOOKUP(Table1[[#This Row],[Types]],Table4[[Types]:[Vol]],4,FALSE)</f>
        <v>1</v>
      </c>
      <c r="AO15" s="4" t="str">
        <f>VLOOKUP(Table1[[#This Row],[Types]],Table4[[Types]:[Vol]],5,FALSE)</f>
        <v>1</v>
      </c>
      <c r="AP15" s="4" t="str">
        <f>VLOOKUP(Table1[[#This Row],[Types]],Table4[[Types]:[Vol]],6,FALSE)</f>
        <v>1</v>
      </c>
      <c r="AQ15" s="4" t="str">
        <f>VLOOKUP(Table1[[#This Row],[Types]],Table4[[Types]:[Vol]],7,FALSE)</f>
        <v>1/2</v>
      </c>
      <c r="AR15" s="4" t="str">
        <f>VLOOKUP(Table1[[#This Row],[Types]],Table4[[Types]:[Vol]],8,FALSE)</f>
        <v>1</v>
      </c>
      <c r="AS15" s="4" t="str">
        <f>VLOOKUP(Table1[[#This Row],[Types]],Table4[[Types]:[Vol]],9,FALSE)</f>
        <v>1</v>
      </c>
      <c r="AT15" s="4" t="str">
        <f>VLOOKUP(Table1[[#This Row],[Types]],Table4[[Types]:[Vol]],10,FALSE)</f>
        <v>1/2</v>
      </c>
      <c r="AU15" s="4" t="str">
        <f>VLOOKUP(Table1[[#This Row],[Types]],Table4[[Types]:[Vol]],11,FALSE)</f>
        <v>1</v>
      </c>
      <c r="AV15" s="4" t="str">
        <f>VLOOKUP(Table1[[#This Row],[Types]],Table4[[Types]:[Vol]],12,FALSE)</f>
        <v>1/2</v>
      </c>
      <c r="AW15" s="4" t="str">
        <f>VLOOKUP(Table1[[#This Row],[Types]],Table4[[Types]:[Vol]],13,FALSE)</f>
        <v>1/2</v>
      </c>
      <c r="AX15" s="4" t="str">
        <f>VLOOKUP(Table1[[#This Row],[Types]],Table4[[Types]:[Vol]],14,FALSE)</f>
        <v>2</v>
      </c>
      <c r="AY15" s="4" t="str">
        <f>VLOOKUP(Table1[[#This Row],[Types]],Table4[[Types]:[Vol]],15,FALSE)</f>
        <v>1</v>
      </c>
      <c r="AZ15" s="4" t="str">
        <f>VLOOKUP(Table1[[#This Row],[Types]],Table4[[Types]:[Vol]],16,FALSE)</f>
        <v>2</v>
      </c>
      <c r="BA15" s="4" t="str">
        <f>VLOOKUP(Table1[[#This Row],[Types]],Table4[[Types]:[Vol]],17,FALSE)</f>
        <v>1</v>
      </c>
      <c r="BB15" s="4" t="str">
        <f>VLOOKUP(Table1[[#This Row],[Types]],Table4[[Types]:[Vol]],18,FALSE)</f>
        <v>1</v>
      </c>
      <c r="BC15" s="4" t="str">
        <f>VLOOKUP(Table1[[#This Row],[Types]],Table4[[Types]:[Vol]],19,FALSE)</f>
        <v>1</v>
      </c>
      <c r="BD15" s="4" t="str">
        <f>VLOOKUP(Table1[[#This Row],[Name]],Table5[[Name]:[Image]],2,FALSE)</f>
        <v>Grotadmorv-RFVF.png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E85B-9AED-A043-A950-DC6BC2FB4F54}">
  <dimension ref="A1:AS547"/>
  <sheetViews>
    <sheetView topLeftCell="A505" workbookViewId="0">
      <selection activeCell="B527" sqref="B527:E544"/>
    </sheetView>
  </sheetViews>
  <sheetFormatPr baseColWidth="10" defaultRowHeight="16"/>
  <cols>
    <col min="1" max="1" width="20" bestFit="1" customWidth="1"/>
  </cols>
  <sheetData>
    <row r="1" spans="1:5">
      <c r="A1" t="s">
        <v>0</v>
      </c>
      <c r="B1" t="s">
        <v>321</v>
      </c>
      <c r="C1" t="s">
        <v>322</v>
      </c>
      <c r="D1" t="s">
        <v>323</v>
      </c>
      <c r="E1" t="s">
        <v>324</v>
      </c>
    </row>
    <row r="2" spans="1:5">
      <c r="A2" t="s">
        <v>325</v>
      </c>
      <c r="B2" t="s">
        <v>34</v>
      </c>
      <c r="C2" t="s">
        <v>326</v>
      </c>
      <c r="D2">
        <v>-1</v>
      </c>
      <c r="E2">
        <v>-1</v>
      </c>
    </row>
    <row r="3" spans="1:5">
      <c r="A3" t="s">
        <v>327</v>
      </c>
      <c r="B3" t="s">
        <v>155</v>
      </c>
      <c r="C3" t="s">
        <v>326</v>
      </c>
      <c r="D3">
        <v>-1</v>
      </c>
      <c r="E3">
        <v>-1</v>
      </c>
    </row>
    <row r="4" spans="1:5">
      <c r="A4" t="s">
        <v>328</v>
      </c>
      <c r="B4" t="s">
        <v>58</v>
      </c>
      <c r="C4" t="s">
        <v>329</v>
      </c>
      <c r="D4">
        <v>60</v>
      </c>
      <c r="E4">
        <v>100</v>
      </c>
    </row>
    <row r="5" spans="1:5">
      <c r="A5" t="s">
        <v>330</v>
      </c>
      <c r="B5" t="s">
        <v>58</v>
      </c>
      <c r="C5" t="s">
        <v>329</v>
      </c>
      <c r="D5">
        <v>-1</v>
      </c>
      <c r="E5">
        <v>100</v>
      </c>
    </row>
    <row r="6" spans="1:5">
      <c r="A6" t="s">
        <v>331</v>
      </c>
      <c r="B6" t="s">
        <v>37</v>
      </c>
      <c r="C6" t="s">
        <v>326</v>
      </c>
      <c r="D6">
        <v>-1</v>
      </c>
      <c r="E6">
        <v>-1</v>
      </c>
    </row>
    <row r="7" spans="1:5">
      <c r="A7" t="s">
        <v>204</v>
      </c>
      <c r="B7" t="s">
        <v>23</v>
      </c>
      <c r="C7" t="s">
        <v>326</v>
      </c>
      <c r="D7">
        <v>-1</v>
      </c>
      <c r="E7">
        <v>90</v>
      </c>
    </row>
    <row r="8" spans="1:5">
      <c r="A8" t="s">
        <v>183</v>
      </c>
      <c r="B8" t="s">
        <v>215</v>
      </c>
      <c r="C8" t="s">
        <v>326</v>
      </c>
      <c r="D8">
        <v>-1</v>
      </c>
      <c r="E8">
        <v>-1</v>
      </c>
    </row>
    <row r="9" spans="1:5">
      <c r="A9" t="s">
        <v>332</v>
      </c>
      <c r="B9" t="s">
        <v>58</v>
      </c>
      <c r="C9" t="s">
        <v>333</v>
      </c>
      <c r="D9">
        <v>60</v>
      </c>
      <c r="E9">
        <v>100</v>
      </c>
    </row>
    <row r="10" spans="1:5">
      <c r="A10" t="s">
        <v>334</v>
      </c>
      <c r="B10" t="s">
        <v>189</v>
      </c>
      <c r="C10" t="s">
        <v>326</v>
      </c>
      <c r="D10">
        <v>-1</v>
      </c>
      <c r="E10">
        <v>85</v>
      </c>
    </row>
    <row r="11" spans="1:5">
      <c r="A11" t="s">
        <v>335</v>
      </c>
      <c r="B11" t="s">
        <v>155</v>
      </c>
      <c r="C11" t="s">
        <v>333</v>
      </c>
      <c r="D11">
        <v>65</v>
      </c>
      <c r="E11">
        <v>100</v>
      </c>
    </row>
    <row r="12" spans="1:5">
      <c r="A12" t="s">
        <v>336</v>
      </c>
      <c r="B12" t="s">
        <v>139</v>
      </c>
      <c r="C12" t="s">
        <v>329</v>
      </c>
      <c r="D12">
        <v>75</v>
      </c>
      <c r="E12">
        <v>100</v>
      </c>
    </row>
    <row r="13" spans="1:5">
      <c r="A13" t="s">
        <v>93</v>
      </c>
      <c r="B13" t="s">
        <v>58</v>
      </c>
      <c r="C13" t="s">
        <v>326</v>
      </c>
      <c r="D13">
        <v>-1</v>
      </c>
      <c r="E13">
        <v>-1</v>
      </c>
    </row>
    <row r="14" spans="1:5">
      <c r="A14" t="s">
        <v>193</v>
      </c>
      <c r="B14" t="s">
        <v>34</v>
      </c>
      <c r="C14" t="s">
        <v>326</v>
      </c>
      <c r="D14">
        <v>-1</v>
      </c>
      <c r="E14">
        <v>-1</v>
      </c>
    </row>
    <row r="15" spans="1:5">
      <c r="A15" t="s">
        <v>337</v>
      </c>
      <c r="B15" t="s">
        <v>23</v>
      </c>
      <c r="C15" t="s">
        <v>326</v>
      </c>
      <c r="D15">
        <v>-1</v>
      </c>
      <c r="E15">
        <v>100</v>
      </c>
    </row>
    <row r="16" spans="1:5">
      <c r="A16" t="s">
        <v>338</v>
      </c>
      <c r="B16" t="s">
        <v>83</v>
      </c>
      <c r="C16" t="s">
        <v>329</v>
      </c>
      <c r="D16">
        <v>65</v>
      </c>
      <c r="E16">
        <v>85</v>
      </c>
    </row>
    <row r="17" spans="1:5">
      <c r="A17" t="s">
        <v>339</v>
      </c>
      <c r="B17" t="s">
        <v>23</v>
      </c>
      <c r="C17" t="s">
        <v>333</v>
      </c>
      <c r="D17">
        <v>90</v>
      </c>
      <c r="E17">
        <v>100</v>
      </c>
    </row>
    <row r="18" spans="1:5">
      <c r="A18" t="s">
        <v>340</v>
      </c>
      <c r="B18" t="s">
        <v>22</v>
      </c>
      <c r="C18" t="s">
        <v>329</v>
      </c>
      <c r="D18">
        <v>125</v>
      </c>
      <c r="E18">
        <v>100</v>
      </c>
    </row>
    <row r="19" spans="1:5">
      <c r="A19" t="s">
        <v>122</v>
      </c>
      <c r="B19" t="s">
        <v>58</v>
      </c>
      <c r="C19" t="s">
        <v>326</v>
      </c>
      <c r="D19">
        <v>-1</v>
      </c>
      <c r="E19">
        <v>100</v>
      </c>
    </row>
    <row r="20" spans="1:5">
      <c r="A20" t="s">
        <v>341</v>
      </c>
      <c r="B20" t="s">
        <v>58</v>
      </c>
      <c r="C20" t="s">
        <v>333</v>
      </c>
      <c r="D20">
        <v>40</v>
      </c>
      <c r="E20">
        <v>100</v>
      </c>
    </row>
    <row r="21" spans="1:5">
      <c r="A21" t="s">
        <v>342</v>
      </c>
      <c r="B21" t="s">
        <v>189</v>
      </c>
      <c r="C21" t="s">
        <v>329</v>
      </c>
      <c r="D21">
        <v>-1</v>
      </c>
      <c r="E21">
        <v>100</v>
      </c>
    </row>
    <row r="22" spans="1:5">
      <c r="A22" t="s">
        <v>343</v>
      </c>
      <c r="B22" t="s">
        <v>34</v>
      </c>
      <c r="C22" t="s">
        <v>326</v>
      </c>
      <c r="D22">
        <v>-1</v>
      </c>
      <c r="E22">
        <v>-1</v>
      </c>
    </row>
    <row r="23" spans="1:5">
      <c r="A23" t="s">
        <v>344</v>
      </c>
      <c r="B23" t="s">
        <v>308</v>
      </c>
      <c r="C23" t="s">
        <v>329</v>
      </c>
      <c r="D23">
        <v>40</v>
      </c>
      <c r="E23">
        <v>90</v>
      </c>
    </row>
    <row r="24" spans="1:5">
      <c r="A24" t="s">
        <v>345</v>
      </c>
      <c r="B24" t="s">
        <v>308</v>
      </c>
      <c r="C24" t="s">
        <v>333</v>
      </c>
      <c r="D24">
        <v>-1</v>
      </c>
      <c r="E24">
        <v>100</v>
      </c>
    </row>
    <row r="25" spans="1:5">
      <c r="A25" t="s">
        <v>346</v>
      </c>
      <c r="B25" t="s">
        <v>155</v>
      </c>
      <c r="C25" t="s">
        <v>326</v>
      </c>
      <c r="D25">
        <v>-1</v>
      </c>
      <c r="E25">
        <v>-1</v>
      </c>
    </row>
    <row r="26" spans="1:5">
      <c r="A26" t="s">
        <v>347</v>
      </c>
      <c r="B26" t="s">
        <v>58</v>
      </c>
      <c r="C26" t="s">
        <v>333</v>
      </c>
      <c r="D26">
        <v>-1</v>
      </c>
      <c r="E26">
        <v>100</v>
      </c>
    </row>
    <row r="27" spans="1:5">
      <c r="A27" t="s">
        <v>348</v>
      </c>
      <c r="B27" t="s">
        <v>175</v>
      </c>
      <c r="C27" t="s">
        <v>326</v>
      </c>
      <c r="D27">
        <v>-1</v>
      </c>
      <c r="E27">
        <v>-1</v>
      </c>
    </row>
    <row r="28" spans="1:5">
      <c r="A28" t="s">
        <v>349</v>
      </c>
      <c r="B28" t="s">
        <v>22</v>
      </c>
      <c r="C28" t="s">
        <v>326</v>
      </c>
      <c r="D28">
        <v>-1</v>
      </c>
      <c r="E28">
        <v>100</v>
      </c>
    </row>
    <row r="29" spans="1:5">
      <c r="A29" t="s">
        <v>255</v>
      </c>
      <c r="B29" t="s">
        <v>22</v>
      </c>
      <c r="C29" t="s">
        <v>326</v>
      </c>
      <c r="D29">
        <v>-1</v>
      </c>
      <c r="E29">
        <v>-1</v>
      </c>
    </row>
    <row r="30" spans="1:5">
      <c r="A30" t="s">
        <v>350</v>
      </c>
      <c r="B30" t="s">
        <v>215</v>
      </c>
      <c r="C30" t="s">
        <v>326</v>
      </c>
      <c r="D30">
        <v>-1</v>
      </c>
      <c r="E30">
        <v>-1</v>
      </c>
    </row>
    <row r="31" spans="1:5">
      <c r="A31" t="s">
        <v>351</v>
      </c>
      <c r="B31" t="s">
        <v>155</v>
      </c>
      <c r="C31" t="s">
        <v>326</v>
      </c>
      <c r="D31">
        <v>-1</v>
      </c>
      <c r="E31">
        <v>100</v>
      </c>
    </row>
    <row r="32" spans="1:5">
      <c r="A32" t="s">
        <v>352</v>
      </c>
      <c r="B32" t="s">
        <v>58</v>
      </c>
      <c r="C32" t="s">
        <v>326</v>
      </c>
      <c r="D32">
        <v>-1</v>
      </c>
      <c r="E32">
        <v>-1</v>
      </c>
    </row>
    <row r="33" spans="1:5">
      <c r="A33" t="s">
        <v>353</v>
      </c>
      <c r="B33" t="s">
        <v>58</v>
      </c>
      <c r="C33" t="s">
        <v>326</v>
      </c>
      <c r="D33">
        <v>-1</v>
      </c>
      <c r="E33">
        <v>-1</v>
      </c>
    </row>
    <row r="34" spans="1:5">
      <c r="A34" t="s">
        <v>354</v>
      </c>
      <c r="B34" t="s">
        <v>139</v>
      </c>
      <c r="C34" t="s">
        <v>329</v>
      </c>
      <c r="D34">
        <v>-1</v>
      </c>
      <c r="E34">
        <v>100</v>
      </c>
    </row>
    <row r="35" spans="1:5">
      <c r="A35" t="s">
        <v>355</v>
      </c>
      <c r="B35" t="s">
        <v>155</v>
      </c>
      <c r="C35" t="s">
        <v>333</v>
      </c>
      <c r="D35">
        <v>90</v>
      </c>
      <c r="E35">
        <v>100</v>
      </c>
    </row>
    <row r="36" spans="1:5">
      <c r="A36" t="s">
        <v>356</v>
      </c>
      <c r="B36" t="s">
        <v>23</v>
      </c>
      <c r="C36" t="s">
        <v>326</v>
      </c>
      <c r="D36">
        <v>-1</v>
      </c>
      <c r="E36">
        <v>-1</v>
      </c>
    </row>
    <row r="37" spans="1:5">
      <c r="A37" t="s">
        <v>357</v>
      </c>
      <c r="B37" t="s">
        <v>58</v>
      </c>
      <c r="C37" t="s">
        <v>326</v>
      </c>
      <c r="D37">
        <v>-1</v>
      </c>
      <c r="E37">
        <v>-1</v>
      </c>
    </row>
    <row r="38" spans="1:5">
      <c r="A38" t="s">
        <v>358</v>
      </c>
      <c r="B38" t="s">
        <v>34</v>
      </c>
      <c r="C38" t="s">
        <v>329</v>
      </c>
      <c r="D38">
        <v>90</v>
      </c>
      <c r="E38">
        <v>95</v>
      </c>
    </row>
    <row r="39" spans="1:5">
      <c r="A39" t="s">
        <v>359</v>
      </c>
      <c r="B39" t="s">
        <v>58</v>
      </c>
      <c r="C39" t="s">
        <v>326</v>
      </c>
      <c r="D39">
        <v>-1</v>
      </c>
      <c r="E39">
        <v>-1</v>
      </c>
    </row>
    <row r="40" spans="1:5">
      <c r="A40" t="s">
        <v>360</v>
      </c>
      <c r="B40" t="s">
        <v>43</v>
      </c>
      <c r="C40" t="s">
        <v>329</v>
      </c>
      <c r="D40">
        <v>80</v>
      </c>
      <c r="E40">
        <v>100</v>
      </c>
    </row>
    <row r="41" spans="1:5">
      <c r="A41" t="s">
        <v>361</v>
      </c>
      <c r="B41" t="s">
        <v>155</v>
      </c>
      <c r="C41" t="s">
        <v>329</v>
      </c>
      <c r="D41">
        <v>80</v>
      </c>
      <c r="E41">
        <v>90</v>
      </c>
    </row>
    <row r="42" spans="1:5">
      <c r="A42" t="s">
        <v>362</v>
      </c>
      <c r="B42" t="s">
        <v>58</v>
      </c>
      <c r="C42" t="s">
        <v>329</v>
      </c>
      <c r="D42">
        <v>90</v>
      </c>
      <c r="E42">
        <v>85</v>
      </c>
    </row>
    <row r="43" spans="1:5">
      <c r="A43" t="s">
        <v>363</v>
      </c>
      <c r="B43" t="s">
        <v>202</v>
      </c>
      <c r="C43" t="s">
        <v>329</v>
      </c>
      <c r="D43">
        <v>25</v>
      </c>
      <c r="E43">
        <v>100</v>
      </c>
    </row>
    <row r="44" spans="1:5">
      <c r="A44" t="s">
        <v>364</v>
      </c>
      <c r="B44" t="s">
        <v>29</v>
      </c>
      <c r="C44" t="s">
        <v>333</v>
      </c>
      <c r="D44">
        <v>110</v>
      </c>
      <c r="E44">
        <v>85</v>
      </c>
    </row>
    <row r="45" spans="1:5">
      <c r="A45" t="s">
        <v>365</v>
      </c>
      <c r="B45" t="s">
        <v>58</v>
      </c>
      <c r="C45" t="s">
        <v>326</v>
      </c>
      <c r="D45">
        <v>-1</v>
      </c>
      <c r="E45">
        <v>-1</v>
      </c>
    </row>
    <row r="46" spans="1:5">
      <c r="A46" t="s">
        <v>366</v>
      </c>
      <c r="B46" t="s">
        <v>43</v>
      </c>
      <c r="C46" t="s">
        <v>329</v>
      </c>
      <c r="D46">
        <v>25</v>
      </c>
      <c r="E46">
        <v>100</v>
      </c>
    </row>
    <row r="47" spans="1:5">
      <c r="A47" t="s">
        <v>367</v>
      </c>
      <c r="B47" t="s">
        <v>308</v>
      </c>
      <c r="C47" t="s">
        <v>326</v>
      </c>
      <c r="D47">
        <v>-1</v>
      </c>
      <c r="E47">
        <v>100</v>
      </c>
    </row>
    <row r="48" spans="1:5">
      <c r="A48" t="s">
        <v>368</v>
      </c>
      <c r="B48" t="s">
        <v>58</v>
      </c>
      <c r="C48" t="s">
        <v>329</v>
      </c>
      <c r="D48">
        <v>100</v>
      </c>
      <c r="E48">
        <v>75</v>
      </c>
    </row>
    <row r="49" spans="1:5">
      <c r="A49" t="s">
        <v>369</v>
      </c>
      <c r="B49" t="s">
        <v>58</v>
      </c>
      <c r="C49" t="s">
        <v>326</v>
      </c>
      <c r="D49">
        <v>-1</v>
      </c>
      <c r="E49">
        <v>-1</v>
      </c>
    </row>
    <row r="50" spans="1:5">
      <c r="A50" t="s">
        <v>82</v>
      </c>
      <c r="B50" t="s">
        <v>58</v>
      </c>
      <c r="C50" t="s">
        <v>326</v>
      </c>
      <c r="D50">
        <v>-1</v>
      </c>
      <c r="E50">
        <v>-1</v>
      </c>
    </row>
    <row r="51" spans="1:5">
      <c r="A51" t="s">
        <v>370</v>
      </c>
      <c r="B51" t="s">
        <v>139</v>
      </c>
      <c r="C51" t="s">
        <v>329</v>
      </c>
      <c r="D51">
        <v>75</v>
      </c>
      <c r="E51">
        <v>100</v>
      </c>
    </row>
    <row r="52" spans="1:5">
      <c r="A52" t="s">
        <v>371</v>
      </c>
      <c r="B52" t="s">
        <v>155</v>
      </c>
      <c r="C52" t="s">
        <v>326</v>
      </c>
      <c r="D52">
        <v>-1</v>
      </c>
      <c r="E52">
        <v>-1</v>
      </c>
    </row>
    <row r="53" spans="1:5">
      <c r="A53" t="s">
        <v>372</v>
      </c>
      <c r="B53" t="s">
        <v>23</v>
      </c>
      <c r="C53" t="s">
        <v>333</v>
      </c>
      <c r="D53">
        <v>65</v>
      </c>
      <c r="E53">
        <v>100</v>
      </c>
    </row>
    <row r="54" spans="1:5">
      <c r="A54" t="s">
        <v>373</v>
      </c>
      <c r="B54" t="s">
        <v>139</v>
      </c>
      <c r="C54" t="s">
        <v>329</v>
      </c>
      <c r="D54">
        <v>100</v>
      </c>
      <c r="E54">
        <v>80</v>
      </c>
    </row>
    <row r="55" spans="1:5">
      <c r="A55" t="s">
        <v>374</v>
      </c>
      <c r="B55" t="s">
        <v>58</v>
      </c>
      <c r="C55" t="s">
        <v>333</v>
      </c>
      <c r="D55">
        <v>-1</v>
      </c>
      <c r="E55">
        <v>100</v>
      </c>
    </row>
    <row r="56" spans="1:5">
      <c r="A56" t="s">
        <v>375</v>
      </c>
      <c r="B56" t="s">
        <v>83</v>
      </c>
      <c r="C56" t="s">
        <v>329</v>
      </c>
      <c r="D56">
        <v>25</v>
      </c>
      <c r="E56">
        <v>90</v>
      </c>
    </row>
    <row r="57" spans="1:5">
      <c r="A57" t="s">
        <v>376</v>
      </c>
      <c r="B57" t="s">
        <v>58</v>
      </c>
      <c r="C57" t="s">
        <v>326</v>
      </c>
      <c r="D57">
        <v>-1</v>
      </c>
      <c r="E57">
        <v>100</v>
      </c>
    </row>
    <row r="58" spans="1:5">
      <c r="A58" t="s">
        <v>377</v>
      </c>
      <c r="B58" t="s">
        <v>139</v>
      </c>
      <c r="C58" t="s">
        <v>329</v>
      </c>
      <c r="D58">
        <v>50</v>
      </c>
      <c r="E58">
        <v>100</v>
      </c>
    </row>
    <row r="59" spans="1:5">
      <c r="A59" t="s">
        <v>378</v>
      </c>
      <c r="B59" t="s">
        <v>58</v>
      </c>
      <c r="C59" t="s">
        <v>329</v>
      </c>
      <c r="D59">
        <v>70</v>
      </c>
      <c r="E59">
        <v>100</v>
      </c>
    </row>
    <row r="60" spans="1:5">
      <c r="A60" t="s">
        <v>379</v>
      </c>
      <c r="B60" t="s">
        <v>58</v>
      </c>
      <c r="C60" t="s">
        <v>326</v>
      </c>
      <c r="D60">
        <v>-1</v>
      </c>
      <c r="E60">
        <v>-1</v>
      </c>
    </row>
    <row r="61" spans="1:5">
      <c r="A61" t="s">
        <v>380</v>
      </c>
      <c r="B61" t="s">
        <v>58</v>
      </c>
      <c r="C61" t="s">
        <v>326</v>
      </c>
      <c r="D61">
        <v>-1</v>
      </c>
      <c r="E61">
        <v>100</v>
      </c>
    </row>
    <row r="62" spans="1:5">
      <c r="A62" t="s">
        <v>61</v>
      </c>
      <c r="B62" t="s">
        <v>34</v>
      </c>
      <c r="C62" t="s">
        <v>333</v>
      </c>
      <c r="D62">
        <v>110</v>
      </c>
      <c r="E62">
        <v>70</v>
      </c>
    </row>
    <row r="63" spans="1:5">
      <c r="A63" t="s">
        <v>381</v>
      </c>
      <c r="B63" t="s">
        <v>34</v>
      </c>
      <c r="C63" t="s">
        <v>329</v>
      </c>
      <c r="D63">
        <v>90</v>
      </c>
      <c r="E63">
        <v>95</v>
      </c>
    </row>
    <row r="64" spans="1:5">
      <c r="A64" t="s">
        <v>173</v>
      </c>
      <c r="B64" t="s">
        <v>58</v>
      </c>
      <c r="C64" t="s">
        <v>326</v>
      </c>
      <c r="D64">
        <v>-1</v>
      </c>
      <c r="E64">
        <v>-1</v>
      </c>
    </row>
    <row r="65" spans="1:5">
      <c r="A65" t="s">
        <v>214</v>
      </c>
      <c r="B65" t="s">
        <v>215</v>
      </c>
      <c r="C65" t="s">
        <v>329</v>
      </c>
      <c r="D65">
        <v>30</v>
      </c>
      <c r="E65">
        <v>100</v>
      </c>
    </row>
    <row r="66" spans="1:5">
      <c r="A66" t="s">
        <v>382</v>
      </c>
      <c r="B66" t="s">
        <v>23</v>
      </c>
      <c r="C66" t="s">
        <v>333</v>
      </c>
      <c r="D66">
        <v>90</v>
      </c>
      <c r="E66">
        <v>100</v>
      </c>
    </row>
    <row r="67" spans="1:5">
      <c r="A67" t="s">
        <v>383</v>
      </c>
      <c r="B67" t="s">
        <v>43</v>
      </c>
      <c r="C67" t="s">
        <v>329</v>
      </c>
      <c r="D67">
        <v>65</v>
      </c>
      <c r="E67">
        <v>100</v>
      </c>
    </row>
    <row r="68" spans="1:5">
      <c r="A68" t="s">
        <v>384</v>
      </c>
      <c r="B68" t="s">
        <v>34</v>
      </c>
      <c r="C68" t="s">
        <v>326</v>
      </c>
      <c r="D68">
        <v>-1</v>
      </c>
      <c r="E68">
        <v>-1</v>
      </c>
    </row>
    <row r="69" spans="1:5">
      <c r="A69" t="s">
        <v>385</v>
      </c>
      <c r="B69" t="s">
        <v>29</v>
      </c>
      <c r="C69" t="s">
        <v>333</v>
      </c>
      <c r="D69">
        <v>80</v>
      </c>
      <c r="E69">
        <v>100</v>
      </c>
    </row>
    <row r="70" spans="1:5">
      <c r="A70" t="s">
        <v>386</v>
      </c>
      <c r="B70" t="s">
        <v>58</v>
      </c>
      <c r="C70" t="s">
        <v>326</v>
      </c>
      <c r="D70">
        <v>-1</v>
      </c>
      <c r="E70">
        <v>-1</v>
      </c>
    </row>
    <row r="71" spans="1:5">
      <c r="A71" t="s">
        <v>387</v>
      </c>
      <c r="B71" t="s">
        <v>215</v>
      </c>
      <c r="C71" t="s">
        <v>333</v>
      </c>
      <c r="D71">
        <v>80</v>
      </c>
      <c r="E71">
        <v>100</v>
      </c>
    </row>
    <row r="72" spans="1:5">
      <c r="A72" t="s">
        <v>229</v>
      </c>
      <c r="B72" t="s">
        <v>58</v>
      </c>
      <c r="C72" t="s">
        <v>333</v>
      </c>
      <c r="D72">
        <v>-1</v>
      </c>
      <c r="E72">
        <v>90</v>
      </c>
    </row>
    <row r="73" spans="1:5">
      <c r="A73" t="s">
        <v>388</v>
      </c>
      <c r="B73" t="s">
        <v>58</v>
      </c>
      <c r="C73" t="s">
        <v>329</v>
      </c>
      <c r="D73">
        <v>130</v>
      </c>
      <c r="E73">
        <v>100</v>
      </c>
    </row>
    <row r="74" spans="1:5">
      <c r="A74" t="s">
        <v>107</v>
      </c>
      <c r="B74" t="s">
        <v>22</v>
      </c>
      <c r="C74" t="s">
        <v>333</v>
      </c>
      <c r="D74">
        <v>20</v>
      </c>
      <c r="E74">
        <v>100</v>
      </c>
    </row>
    <row r="75" spans="1:5">
      <c r="A75" t="s">
        <v>389</v>
      </c>
      <c r="B75" t="s">
        <v>215</v>
      </c>
      <c r="C75" t="s">
        <v>326</v>
      </c>
      <c r="D75">
        <v>-1</v>
      </c>
      <c r="E75">
        <v>100</v>
      </c>
    </row>
    <row r="76" spans="1:5">
      <c r="A76" t="s">
        <v>390</v>
      </c>
      <c r="B76" t="s">
        <v>155</v>
      </c>
      <c r="C76" t="s">
        <v>329</v>
      </c>
      <c r="D76">
        <v>60</v>
      </c>
      <c r="E76">
        <v>100</v>
      </c>
    </row>
    <row r="77" spans="1:5">
      <c r="A77" t="s">
        <v>391</v>
      </c>
      <c r="B77" t="s">
        <v>83</v>
      </c>
      <c r="C77" t="s">
        <v>333</v>
      </c>
      <c r="D77">
        <v>65</v>
      </c>
      <c r="E77">
        <v>85</v>
      </c>
    </row>
    <row r="78" spans="1:5">
      <c r="A78" t="s">
        <v>55</v>
      </c>
      <c r="B78" t="s">
        <v>58</v>
      </c>
      <c r="C78" t="s">
        <v>329</v>
      </c>
      <c r="D78">
        <v>15</v>
      </c>
      <c r="E78">
        <v>85</v>
      </c>
    </row>
    <row r="79" spans="1:5">
      <c r="A79" t="s">
        <v>392</v>
      </c>
      <c r="B79" t="s">
        <v>175</v>
      </c>
      <c r="C79" t="s">
        <v>329</v>
      </c>
      <c r="D79">
        <v>60</v>
      </c>
      <c r="E79">
        <v>95</v>
      </c>
    </row>
    <row r="80" spans="1:5">
      <c r="A80" t="s">
        <v>211</v>
      </c>
      <c r="B80" t="s">
        <v>58</v>
      </c>
      <c r="C80" t="s">
        <v>326</v>
      </c>
      <c r="D80">
        <v>-1</v>
      </c>
      <c r="E80">
        <v>-1</v>
      </c>
    </row>
    <row r="81" spans="1:5">
      <c r="A81" t="s">
        <v>393</v>
      </c>
      <c r="B81" t="s">
        <v>58</v>
      </c>
      <c r="C81" t="s">
        <v>326</v>
      </c>
      <c r="D81">
        <v>-1</v>
      </c>
      <c r="E81">
        <v>100</v>
      </c>
    </row>
    <row r="82" spans="1:5">
      <c r="A82" t="s">
        <v>394</v>
      </c>
      <c r="B82" t="s">
        <v>175</v>
      </c>
      <c r="C82" t="s">
        <v>329</v>
      </c>
      <c r="D82">
        <v>50</v>
      </c>
      <c r="E82">
        <v>90</v>
      </c>
    </row>
    <row r="83" spans="1:5">
      <c r="A83" t="s">
        <v>148</v>
      </c>
      <c r="B83" t="s">
        <v>37</v>
      </c>
      <c r="C83" t="s">
        <v>333</v>
      </c>
      <c r="D83">
        <v>40</v>
      </c>
      <c r="E83">
        <v>100</v>
      </c>
    </row>
    <row r="84" spans="1:5">
      <c r="A84" t="s">
        <v>395</v>
      </c>
      <c r="B84" t="s">
        <v>155</v>
      </c>
      <c r="C84" t="s">
        <v>326</v>
      </c>
      <c r="D84">
        <v>-1</v>
      </c>
      <c r="E84">
        <v>-1</v>
      </c>
    </row>
    <row r="85" spans="1:5">
      <c r="A85" t="s">
        <v>396</v>
      </c>
      <c r="B85" t="s">
        <v>155</v>
      </c>
      <c r="C85" t="s">
        <v>326</v>
      </c>
      <c r="D85">
        <v>-1</v>
      </c>
      <c r="E85">
        <v>-1</v>
      </c>
    </row>
    <row r="86" spans="1:5">
      <c r="A86" t="s">
        <v>397</v>
      </c>
      <c r="B86" t="s">
        <v>58</v>
      </c>
      <c r="C86" t="s">
        <v>329</v>
      </c>
      <c r="D86">
        <v>-1</v>
      </c>
      <c r="E86">
        <v>100</v>
      </c>
    </row>
    <row r="87" spans="1:5">
      <c r="A87" t="s">
        <v>398</v>
      </c>
      <c r="B87" t="s">
        <v>58</v>
      </c>
      <c r="C87" t="s">
        <v>326</v>
      </c>
      <c r="D87">
        <v>-1</v>
      </c>
      <c r="E87">
        <v>-1</v>
      </c>
    </row>
    <row r="88" spans="1:5">
      <c r="A88" t="s">
        <v>399</v>
      </c>
      <c r="B88" t="s">
        <v>58</v>
      </c>
      <c r="C88" t="s">
        <v>326</v>
      </c>
      <c r="D88">
        <v>-1</v>
      </c>
      <c r="E88">
        <v>-1</v>
      </c>
    </row>
    <row r="89" spans="1:5">
      <c r="A89" t="s">
        <v>400</v>
      </c>
      <c r="B89" t="s">
        <v>43</v>
      </c>
      <c r="C89" t="s">
        <v>333</v>
      </c>
      <c r="D89">
        <v>90</v>
      </c>
      <c r="E89">
        <v>100</v>
      </c>
    </row>
    <row r="90" spans="1:5">
      <c r="A90" t="s">
        <v>401</v>
      </c>
      <c r="B90" t="s">
        <v>215</v>
      </c>
      <c r="C90" t="s">
        <v>326</v>
      </c>
      <c r="D90">
        <v>-1</v>
      </c>
      <c r="E90">
        <v>100</v>
      </c>
    </row>
    <row r="91" spans="1:5">
      <c r="A91" t="s">
        <v>402</v>
      </c>
      <c r="B91" t="s">
        <v>58</v>
      </c>
      <c r="C91" t="s">
        <v>326</v>
      </c>
      <c r="D91">
        <v>-1</v>
      </c>
      <c r="E91">
        <v>-1</v>
      </c>
    </row>
    <row r="92" spans="1:5">
      <c r="A92" t="s">
        <v>403</v>
      </c>
      <c r="B92" t="s">
        <v>139</v>
      </c>
      <c r="C92" t="s">
        <v>329</v>
      </c>
      <c r="D92">
        <v>70</v>
      </c>
      <c r="E92">
        <v>100</v>
      </c>
    </row>
    <row r="93" spans="1:5">
      <c r="A93" t="s">
        <v>404</v>
      </c>
      <c r="B93" t="s">
        <v>23</v>
      </c>
      <c r="C93" t="s">
        <v>326</v>
      </c>
      <c r="D93">
        <v>-1</v>
      </c>
      <c r="E93">
        <v>90</v>
      </c>
    </row>
    <row r="94" spans="1:5">
      <c r="A94" t="s">
        <v>405</v>
      </c>
      <c r="B94" t="s">
        <v>43</v>
      </c>
      <c r="C94" t="s">
        <v>333</v>
      </c>
      <c r="D94">
        <v>75</v>
      </c>
      <c r="E94">
        <v>100</v>
      </c>
    </row>
    <row r="95" spans="1:5">
      <c r="A95" t="s">
        <v>406</v>
      </c>
      <c r="B95" t="s">
        <v>43</v>
      </c>
      <c r="C95" t="s">
        <v>333</v>
      </c>
      <c r="D95">
        <v>60</v>
      </c>
      <c r="E95">
        <v>100</v>
      </c>
    </row>
    <row r="96" spans="1:5">
      <c r="A96" t="s">
        <v>407</v>
      </c>
      <c r="B96" t="s">
        <v>58</v>
      </c>
      <c r="C96" t="s">
        <v>333</v>
      </c>
      <c r="D96">
        <v>80</v>
      </c>
      <c r="E96">
        <v>100</v>
      </c>
    </row>
    <row r="97" spans="1:5">
      <c r="A97" t="s">
        <v>408</v>
      </c>
      <c r="B97" t="s">
        <v>58</v>
      </c>
      <c r="C97" t="s">
        <v>326</v>
      </c>
      <c r="D97">
        <v>-1</v>
      </c>
      <c r="E97">
        <v>-1</v>
      </c>
    </row>
    <row r="98" spans="1:5">
      <c r="A98" t="s">
        <v>409</v>
      </c>
      <c r="B98" t="s">
        <v>23</v>
      </c>
      <c r="C98" t="s">
        <v>333</v>
      </c>
      <c r="D98">
        <v>120</v>
      </c>
      <c r="E98">
        <v>90</v>
      </c>
    </row>
    <row r="99" spans="1:5">
      <c r="A99" t="s">
        <v>410</v>
      </c>
      <c r="B99" t="s">
        <v>189</v>
      </c>
      <c r="C99" t="s">
        <v>329</v>
      </c>
      <c r="D99">
        <v>70</v>
      </c>
      <c r="E99">
        <v>-1</v>
      </c>
    </row>
    <row r="100" spans="1:5">
      <c r="A100" t="s">
        <v>411</v>
      </c>
      <c r="B100" t="s">
        <v>58</v>
      </c>
      <c r="C100" t="s">
        <v>326</v>
      </c>
      <c r="D100">
        <v>-1</v>
      </c>
      <c r="E100">
        <v>-1</v>
      </c>
    </row>
    <row r="101" spans="1:5">
      <c r="A101" t="s">
        <v>412</v>
      </c>
      <c r="B101" t="s">
        <v>58</v>
      </c>
      <c r="C101" t="s">
        <v>326</v>
      </c>
      <c r="D101">
        <v>-1</v>
      </c>
      <c r="E101">
        <v>-1</v>
      </c>
    </row>
    <row r="102" spans="1:5">
      <c r="A102" t="s">
        <v>101</v>
      </c>
      <c r="B102" t="s">
        <v>155</v>
      </c>
      <c r="C102" t="s">
        <v>326</v>
      </c>
      <c r="D102">
        <v>-1</v>
      </c>
      <c r="E102">
        <v>-1</v>
      </c>
    </row>
    <row r="103" spans="1:5">
      <c r="A103" t="s">
        <v>300</v>
      </c>
      <c r="B103" t="s">
        <v>189</v>
      </c>
      <c r="C103" t="s">
        <v>329</v>
      </c>
      <c r="D103">
        <v>80</v>
      </c>
      <c r="E103">
        <v>100</v>
      </c>
    </row>
    <row r="104" spans="1:5">
      <c r="A104" t="s">
        <v>290</v>
      </c>
      <c r="B104" t="s">
        <v>58</v>
      </c>
      <c r="C104" t="s">
        <v>326</v>
      </c>
      <c r="D104">
        <v>-1</v>
      </c>
      <c r="E104">
        <v>-1</v>
      </c>
    </row>
    <row r="105" spans="1:5">
      <c r="A105" t="s">
        <v>413</v>
      </c>
      <c r="B105" t="s">
        <v>58</v>
      </c>
      <c r="C105" t="s">
        <v>333</v>
      </c>
      <c r="D105">
        <v>-1</v>
      </c>
      <c r="E105">
        <v>-1</v>
      </c>
    </row>
    <row r="106" spans="1:5">
      <c r="A106" t="s">
        <v>414</v>
      </c>
      <c r="B106" t="s">
        <v>58</v>
      </c>
      <c r="C106" t="s">
        <v>326</v>
      </c>
      <c r="D106">
        <v>-1</v>
      </c>
      <c r="E106">
        <v>-1</v>
      </c>
    </row>
    <row r="107" spans="1:5">
      <c r="A107" t="s">
        <v>28</v>
      </c>
      <c r="B107" t="s">
        <v>58</v>
      </c>
      <c r="C107" t="s">
        <v>329</v>
      </c>
      <c r="D107">
        <v>40</v>
      </c>
      <c r="E107">
        <v>100</v>
      </c>
    </row>
    <row r="108" spans="1:5">
      <c r="A108" t="s">
        <v>415</v>
      </c>
      <c r="B108" t="s">
        <v>155</v>
      </c>
      <c r="C108" t="s">
        <v>326</v>
      </c>
      <c r="D108">
        <v>-1</v>
      </c>
      <c r="E108">
        <v>-1</v>
      </c>
    </row>
    <row r="109" spans="1:5">
      <c r="A109" t="s">
        <v>194</v>
      </c>
      <c r="B109" t="s">
        <v>34</v>
      </c>
      <c r="C109" t="s">
        <v>329</v>
      </c>
      <c r="D109">
        <v>120</v>
      </c>
      <c r="E109">
        <v>100</v>
      </c>
    </row>
    <row r="110" spans="1:5">
      <c r="A110" t="s">
        <v>416</v>
      </c>
      <c r="B110" t="s">
        <v>43</v>
      </c>
      <c r="C110" t="s">
        <v>329</v>
      </c>
      <c r="D110">
        <v>25</v>
      </c>
      <c r="E110">
        <v>95</v>
      </c>
    </row>
    <row r="111" spans="1:5">
      <c r="A111" t="s">
        <v>417</v>
      </c>
      <c r="B111" t="s">
        <v>29</v>
      </c>
      <c r="C111" t="s">
        <v>333</v>
      </c>
      <c r="D111">
        <v>60</v>
      </c>
      <c r="E111">
        <v>100</v>
      </c>
    </row>
    <row r="112" spans="1:5">
      <c r="A112" t="s">
        <v>418</v>
      </c>
      <c r="B112" t="s">
        <v>139</v>
      </c>
      <c r="C112" t="s">
        <v>329</v>
      </c>
      <c r="D112">
        <v>60</v>
      </c>
      <c r="E112">
        <v>100</v>
      </c>
    </row>
    <row r="113" spans="1:5">
      <c r="A113" t="s">
        <v>88</v>
      </c>
      <c r="B113" t="s">
        <v>139</v>
      </c>
      <c r="C113" t="s">
        <v>329</v>
      </c>
      <c r="D113">
        <v>120</v>
      </c>
      <c r="E113">
        <v>100</v>
      </c>
    </row>
    <row r="114" spans="1:5">
      <c r="A114" t="s">
        <v>419</v>
      </c>
      <c r="B114" t="s">
        <v>58</v>
      </c>
      <c r="C114" t="s">
        <v>326</v>
      </c>
      <c r="D114">
        <v>-1</v>
      </c>
      <c r="E114">
        <v>100</v>
      </c>
    </row>
    <row r="115" spans="1:5">
      <c r="A115" t="s">
        <v>420</v>
      </c>
      <c r="B115" t="s">
        <v>29</v>
      </c>
      <c r="C115" t="s">
        <v>333</v>
      </c>
      <c r="D115">
        <v>80</v>
      </c>
      <c r="E115">
        <v>100</v>
      </c>
    </row>
    <row r="116" spans="1:5">
      <c r="A116" t="s">
        <v>207</v>
      </c>
      <c r="B116" t="s">
        <v>58</v>
      </c>
      <c r="C116" t="s">
        <v>326</v>
      </c>
      <c r="D116">
        <v>-1</v>
      </c>
      <c r="E116">
        <v>-1</v>
      </c>
    </row>
    <row r="117" spans="1:5">
      <c r="A117" t="s">
        <v>421</v>
      </c>
      <c r="B117" t="s">
        <v>83</v>
      </c>
      <c r="C117" t="s">
        <v>333</v>
      </c>
      <c r="D117">
        <v>55</v>
      </c>
      <c r="E117">
        <v>95</v>
      </c>
    </row>
    <row r="118" spans="1:5">
      <c r="A118" t="s">
        <v>422</v>
      </c>
      <c r="B118" t="s">
        <v>43</v>
      </c>
      <c r="C118" t="s">
        <v>329</v>
      </c>
      <c r="D118">
        <v>50</v>
      </c>
      <c r="E118">
        <v>100</v>
      </c>
    </row>
    <row r="119" spans="1:5">
      <c r="A119" t="s">
        <v>423</v>
      </c>
      <c r="B119" t="s">
        <v>58</v>
      </c>
      <c r="C119" t="s">
        <v>326</v>
      </c>
      <c r="D119">
        <v>-1</v>
      </c>
      <c r="E119">
        <v>100</v>
      </c>
    </row>
    <row r="120" spans="1:5">
      <c r="A120" t="s">
        <v>115</v>
      </c>
      <c r="B120" t="s">
        <v>22</v>
      </c>
      <c r="C120" t="s">
        <v>333</v>
      </c>
      <c r="D120">
        <v>40</v>
      </c>
      <c r="E120">
        <v>100</v>
      </c>
    </row>
    <row r="121" spans="1:5">
      <c r="A121" t="s">
        <v>424</v>
      </c>
      <c r="B121" t="s">
        <v>37</v>
      </c>
      <c r="C121" t="s">
        <v>326</v>
      </c>
      <c r="D121">
        <v>-1</v>
      </c>
      <c r="E121">
        <v>-1</v>
      </c>
    </row>
    <row r="122" spans="1:5">
      <c r="A122" t="s">
        <v>133</v>
      </c>
      <c r="B122" t="s">
        <v>37</v>
      </c>
      <c r="C122" t="s">
        <v>326</v>
      </c>
      <c r="D122">
        <v>-1</v>
      </c>
      <c r="E122">
        <v>-1</v>
      </c>
    </row>
    <row r="123" spans="1:5">
      <c r="A123" t="s">
        <v>425</v>
      </c>
      <c r="B123" t="s">
        <v>29</v>
      </c>
      <c r="C123" t="s">
        <v>333</v>
      </c>
      <c r="D123">
        <v>95</v>
      </c>
      <c r="E123">
        <v>90</v>
      </c>
    </row>
    <row r="124" spans="1:5">
      <c r="A124" t="s">
        <v>426</v>
      </c>
      <c r="B124" t="s">
        <v>139</v>
      </c>
      <c r="C124" t="s">
        <v>329</v>
      </c>
      <c r="D124">
        <v>40</v>
      </c>
      <c r="E124">
        <v>100</v>
      </c>
    </row>
    <row r="125" spans="1:5">
      <c r="A125" t="s">
        <v>427</v>
      </c>
      <c r="B125" t="s">
        <v>155</v>
      </c>
      <c r="C125" t="s">
        <v>333</v>
      </c>
      <c r="D125">
        <v>80</v>
      </c>
      <c r="E125">
        <v>100</v>
      </c>
    </row>
    <row r="126" spans="1:5">
      <c r="A126" t="s">
        <v>250</v>
      </c>
      <c r="B126" t="s">
        <v>58</v>
      </c>
      <c r="C126" t="s">
        <v>329</v>
      </c>
      <c r="D126">
        <v>65</v>
      </c>
      <c r="E126">
        <v>100</v>
      </c>
    </row>
    <row r="127" spans="1:5">
      <c r="A127" t="s">
        <v>428</v>
      </c>
      <c r="B127" t="s">
        <v>202</v>
      </c>
      <c r="C127" t="s">
        <v>326</v>
      </c>
      <c r="D127">
        <v>-1</v>
      </c>
      <c r="E127">
        <v>-1</v>
      </c>
    </row>
    <row r="128" spans="1:5">
      <c r="A128" t="s">
        <v>429</v>
      </c>
      <c r="B128" t="s">
        <v>155</v>
      </c>
      <c r="C128" t="s">
        <v>326</v>
      </c>
      <c r="D128">
        <v>-1</v>
      </c>
      <c r="E128">
        <v>100</v>
      </c>
    </row>
    <row r="129" spans="1:5">
      <c r="A129" t="s">
        <v>430</v>
      </c>
      <c r="B129" t="s">
        <v>37</v>
      </c>
      <c r="C129" t="s">
        <v>329</v>
      </c>
      <c r="D129">
        <v>85</v>
      </c>
      <c r="E129">
        <v>100</v>
      </c>
    </row>
    <row r="130" spans="1:5">
      <c r="A130" t="s">
        <v>431</v>
      </c>
      <c r="B130" t="s">
        <v>34</v>
      </c>
      <c r="C130" t="s">
        <v>329</v>
      </c>
      <c r="D130">
        <v>80</v>
      </c>
      <c r="E130">
        <v>100</v>
      </c>
    </row>
    <row r="131" spans="1:5">
      <c r="A131" t="s">
        <v>432</v>
      </c>
      <c r="B131" t="s">
        <v>58</v>
      </c>
      <c r="C131" t="s">
        <v>333</v>
      </c>
      <c r="D131">
        <v>90</v>
      </c>
      <c r="E131">
        <v>100</v>
      </c>
    </row>
    <row r="132" spans="1:5">
      <c r="A132" t="s">
        <v>433</v>
      </c>
      <c r="B132" t="s">
        <v>58</v>
      </c>
      <c r="C132" t="s">
        <v>329</v>
      </c>
      <c r="D132">
        <v>250</v>
      </c>
      <c r="E132">
        <v>100</v>
      </c>
    </row>
    <row r="133" spans="1:5">
      <c r="A133" t="s">
        <v>434</v>
      </c>
      <c r="B133" t="s">
        <v>58</v>
      </c>
      <c r="C133" t="s">
        <v>326</v>
      </c>
      <c r="D133">
        <v>-1</v>
      </c>
      <c r="E133">
        <v>-1</v>
      </c>
    </row>
    <row r="134" spans="1:5">
      <c r="A134" t="s">
        <v>435</v>
      </c>
      <c r="B134" t="s">
        <v>58</v>
      </c>
      <c r="C134" t="s">
        <v>326</v>
      </c>
      <c r="D134">
        <v>-1</v>
      </c>
      <c r="E134">
        <v>-1</v>
      </c>
    </row>
    <row r="135" spans="1:5">
      <c r="A135" t="s">
        <v>436</v>
      </c>
      <c r="B135" t="s">
        <v>83</v>
      </c>
      <c r="C135" t="s">
        <v>329</v>
      </c>
      <c r="D135">
        <v>80</v>
      </c>
      <c r="E135">
        <v>100</v>
      </c>
    </row>
    <row r="136" spans="1:5">
      <c r="A136" t="s">
        <v>220</v>
      </c>
      <c r="B136" t="s">
        <v>83</v>
      </c>
      <c r="C136" t="s">
        <v>326</v>
      </c>
      <c r="D136">
        <v>-1</v>
      </c>
      <c r="E136">
        <v>-1</v>
      </c>
    </row>
    <row r="137" spans="1:5">
      <c r="A137" t="s">
        <v>233</v>
      </c>
      <c r="B137" t="s">
        <v>58</v>
      </c>
      <c r="C137" t="s">
        <v>333</v>
      </c>
      <c r="D137">
        <v>90</v>
      </c>
      <c r="E137">
        <v>100</v>
      </c>
    </row>
    <row r="138" spans="1:5">
      <c r="A138" t="s">
        <v>437</v>
      </c>
      <c r="B138" t="s">
        <v>155</v>
      </c>
      <c r="C138" t="s">
        <v>326</v>
      </c>
      <c r="D138">
        <v>-1</v>
      </c>
      <c r="E138">
        <v>-1</v>
      </c>
    </row>
    <row r="139" spans="1:5">
      <c r="A139" t="s">
        <v>438</v>
      </c>
      <c r="B139" t="s">
        <v>202</v>
      </c>
      <c r="C139" t="s">
        <v>329</v>
      </c>
      <c r="D139">
        <v>30</v>
      </c>
      <c r="E139">
        <v>90</v>
      </c>
    </row>
    <row r="140" spans="1:5">
      <c r="A140" t="s">
        <v>439</v>
      </c>
      <c r="B140" t="s">
        <v>215</v>
      </c>
      <c r="C140" t="s">
        <v>326</v>
      </c>
      <c r="D140">
        <v>-1</v>
      </c>
      <c r="E140">
        <v>100</v>
      </c>
    </row>
    <row r="141" spans="1:5">
      <c r="A141" t="s">
        <v>440</v>
      </c>
      <c r="B141" t="s">
        <v>155</v>
      </c>
      <c r="C141" t="s">
        <v>326</v>
      </c>
      <c r="D141">
        <v>-1</v>
      </c>
      <c r="E141">
        <v>-1</v>
      </c>
    </row>
    <row r="142" spans="1:5">
      <c r="A142" t="s">
        <v>70</v>
      </c>
      <c r="B142" t="s">
        <v>34</v>
      </c>
      <c r="C142" t="s">
        <v>329</v>
      </c>
      <c r="D142">
        <v>60</v>
      </c>
      <c r="E142">
        <v>100</v>
      </c>
    </row>
    <row r="143" spans="1:5">
      <c r="A143" t="s">
        <v>441</v>
      </c>
      <c r="B143" t="s">
        <v>58</v>
      </c>
      <c r="C143" t="s">
        <v>326</v>
      </c>
      <c r="D143">
        <v>-1</v>
      </c>
      <c r="E143">
        <v>-1</v>
      </c>
    </row>
    <row r="144" spans="1:5">
      <c r="A144" t="s">
        <v>442</v>
      </c>
      <c r="B144" t="s">
        <v>58</v>
      </c>
      <c r="C144" t="s">
        <v>329</v>
      </c>
      <c r="D144">
        <v>40</v>
      </c>
      <c r="E144">
        <v>100</v>
      </c>
    </row>
    <row r="145" spans="1:5">
      <c r="A145" t="s">
        <v>443</v>
      </c>
      <c r="B145" t="s">
        <v>58</v>
      </c>
      <c r="C145" t="s">
        <v>326</v>
      </c>
      <c r="D145">
        <v>-1</v>
      </c>
      <c r="E145">
        <v>-1</v>
      </c>
    </row>
    <row r="146" spans="1:5">
      <c r="A146" t="s">
        <v>444</v>
      </c>
      <c r="B146" t="s">
        <v>139</v>
      </c>
      <c r="C146" t="s">
        <v>329</v>
      </c>
      <c r="D146">
        <v>100</v>
      </c>
      <c r="E146">
        <v>50</v>
      </c>
    </row>
    <row r="147" spans="1:5">
      <c r="A147" t="s">
        <v>445</v>
      </c>
      <c r="B147" t="s">
        <v>37</v>
      </c>
      <c r="C147" t="s">
        <v>329</v>
      </c>
      <c r="D147">
        <v>35</v>
      </c>
      <c r="E147">
        <v>85</v>
      </c>
    </row>
    <row r="148" spans="1:5">
      <c r="A148" t="s">
        <v>163</v>
      </c>
      <c r="B148" t="s">
        <v>58</v>
      </c>
      <c r="C148" t="s">
        <v>329</v>
      </c>
      <c r="D148">
        <v>80</v>
      </c>
      <c r="E148">
        <v>100</v>
      </c>
    </row>
    <row r="149" spans="1:5">
      <c r="A149" t="s">
        <v>446</v>
      </c>
      <c r="B149" t="s">
        <v>22</v>
      </c>
      <c r="C149" t="s">
        <v>333</v>
      </c>
      <c r="D149">
        <v>130</v>
      </c>
      <c r="E149">
        <v>90</v>
      </c>
    </row>
    <row r="150" spans="1:5">
      <c r="A150" t="s">
        <v>298</v>
      </c>
      <c r="B150" t="s">
        <v>58</v>
      </c>
      <c r="C150" t="s">
        <v>329</v>
      </c>
      <c r="D150">
        <v>30</v>
      </c>
      <c r="E150">
        <v>100</v>
      </c>
    </row>
    <row r="151" spans="1:5">
      <c r="A151" t="s">
        <v>447</v>
      </c>
      <c r="B151" t="s">
        <v>29</v>
      </c>
      <c r="C151" t="s">
        <v>326</v>
      </c>
      <c r="D151">
        <v>-1</v>
      </c>
      <c r="E151">
        <v>85</v>
      </c>
    </row>
    <row r="152" spans="1:5">
      <c r="A152" t="s">
        <v>54</v>
      </c>
      <c r="B152" t="s">
        <v>43</v>
      </c>
      <c r="C152" t="s">
        <v>329</v>
      </c>
      <c r="D152">
        <v>25</v>
      </c>
      <c r="E152">
        <v>100</v>
      </c>
    </row>
    <row r="153" spans="1:5">
      <c r="A153" t="s">
        <v>448</v>
      </c>
      <c r="B153" t="s">
        <v>202</v>
      </c>
      <c r="C153" t="s">
        <v>333</v>
      </c>
      <c r="D153">
        <v>60</v>
      </c>
      <c r="E153">
        <v>90</v>
      </c>
    </row>
    <row r="154" spans="1:5">
      <c r="A154" t="s">
        <v>449</v>
      </c>
      <c r="B154" t="s">
        <v>308</v>
      </c>
      <c r="C154" t="s">
        <v>333</v>
      </c>
      <c r="D154">
        <v>60</v>
      </c>
      <c r="E154">
        <v>100</v>
      </c>
    </row>
    <row r="155" spans="1:5">
      <c r="A155" t="s">
        <v>450</v>
      </c>
      <c r="B155" t="s">
        <v>83</v>
      </c>
      <c r="C155" t="s">
        <v>333</v>
      </c>
      <c r="D155">
        <v>20</v>
      </c>
      <c r="E155">
        <v>100</v>
      </c>
    </row>
    <row r="156" spans="1:5">
      <c r="A156" t="s">
        <v>451</v>
      </c>
      <c r="B156" t="s">
        <v>189</v>
      </c>
      <c r="C156" t="s">
        <v>329</v>
      </c>
      <c r="D156">
        <v>60</v>
      </c>
      <c r="E156">
        <v>-1</v>
      </c>
    </row>
    <row r="157" spans="1:5">
      <c r="A157" t="s">
        <v>452</v>
      </c>
      <c r="B157" t="s">
        <v>37</v>
      </c>
      <c r="C157" t="s">
        <v>326</v>
      </c>
      <c r="D157">
        <v>-1</v>
      </c>
      <c r="E157">
        <v>-1</v>
      </c>
    </row>
    <row r="158" spans="1:5">
      <c r="A158" t="s">
        <v>453</v>
      </c>
      <c r="B158" t="s">
        <v>202</v>
      </c>
      <c r="C158" t="s">
        <v>329</v>
      </c>
      <c r="D158">
        <v>60</v>
      </c>
      <c r="E158">
        <v>100</v>
      </c>
    </row>
    <row r="159" spans="1:5">
      <c r="A159" t="s">
        <v>454</v>
      </c>
      <c r="B159" t="s">
        <v>83</v>
      </c>
      <c r="C159" t="s">
        <v>333</v>
      </c>
      <c r="D159">
        <v>90</v>
      </c>
      <c r="E159">
        <v>100</v>
      </c>
    </row>
    <row r="160" spans="1:5">
      <c r="A160" t="s">
        <v>105</v>
      </c>
      <c r="B160" t="s">
        <v>58</v>
      </c>
      <c r="C160" t="s">
        <v>329</v>
      </c>
      <c r="D160">
        <v>120</v>
      </c>
      <c r="E160">
        <v>100</v>
      </c>
    </row>
    <row r="161" spans="1:5">
      <c r="A161" t="s">
        <v>94</v>
      </c>
      <c r="B161" t="s">
        <v>58</v>
      </c>
      <c r="C161" t="s">
        <v>329</v>
      </c>
      <c r="D161">
        <v>40</v>
      </c>
      <c r="E161">
        <v>100</v>
      </c>
    </row>
    <row r="162" spans="1:5">
      <c r="A162" t="s">
        <v>455</v>
      </c>
      <c r="B162" t="s">
        <v>58</v>
      </c>
      <c r="C162" t="s">
        <v>326</v>
      </c>
      <c r="D162">
        <v>-1</v>
      </c>
      <c r="E162">
        <v>-1</v>
      </c>
    </row>
    <row r="163" spans="1:5">
      <c r="A163" t="s">
        <v>303</v>
      </c>
      <c r="B163" t="s">
        <v>202</v>
      </c>
      <c r="C163" t="s">
        <v>333</v>
      </c>
      <c r="D163">
        <v>40</v>
      </c>
      <c r="E163">
        <v>100</v>
      </c>
    </row>
    <row r="164" spans="1:5">
      <c r="A164" t="s">
        <v>456</v>
      </c>
      <c r="B164" t="s">
        <v>34</v>
      </c>
      <c r="C164" t="s">
        <v>329</v>
      </c>
      <c r="D164">
        <v>55</v>
      </c>
      <c r="E164">
        <v>100</v>
      </c>
    </row>
    <row r="165" spans="1:5">
      <c r="A165" t="s">
        <v>457</v>
      </c>
      <c r="B165" t="s">
        <v>58</v>
      </c>
      <c r="C165" t="s">
        <v>329</v>
      </c>
      <c r="D165">
        <v>-1</v>
      </c>
      <c r="E165">
        <v>100</v>
      </c>
    </row>
    <row r="166" spans="1:5">
      <c r="A166" t="s">
        <v>458</v>
      </c>
      <c r="B166" t="s">
        <v>189</v>
      </c>
      <c r="C166" t="s">
        <v>329</v>
      </c>
      <c r="D166">
        <v>100</v>
      </c>
      <c r="E166">
        <v>75</v>
      </c>
    </row>
    <row r="167" spans="1:5">
      <c r="A167" t="s">
        <v>459</v>
      </c>
      <c r="B167" t="s">
        <v>58</v>
      </c>
      <c r="C167" t="s">
        <v>326</v>
      </c>
      <c r="D167">
        <v>-1</v>
      </c>
      <c r="E167">
        <v>-1</v>
      </c>
    </row>
    <row r="168" spans="1:5">
      <c r="A168" t="s">
        <v>131</v>
      </c>
      <c r="B168" t="s">
        <v>58</v>
      </c>
      <c r="C168" t="s">
        <v>333</v>
      </c>
      <c r="D168">
        <v>60</v>
      </c>
      <c r="E168">
        <v>-1</v>
      </c>
    </row>
    <row r="169" spans="1:5">
      <c r="A169" t="s">
        <v>51</v>
      </c>
      <c r="B169" t="s">
        <v>23</v>
      </c>
      <c r="C169" t="s">
        <v>329</v>
      </c>
      <c r="D169">
        <v>15</v>
      </c>
      <c r="E169">
        <v>100</v>
      </c>
    </row>
    <row r="170" spans="1:5">
      <c r="A170" t="s">
        <v>460</v>
      </c>
      <c r="B170" t="s">
        <v>155</v>
      </c>
      <c r="C170" t="s">
        <v>333</v>
      </c>
      <c r="D170">
        <v>120</v>
      </c>
      <c r="E170">
        <v>100</v>
      </c>
    </row>
    <row r="171" spans="1:5">
      <c r="A171" t="s">
        <v>461</v>
      </c>
      <c r="B171" t="s">
        <v>37</v>
      </c>
      <c r="C171" t="s">
        <v>333</v>
      </c>
      <c r="D171">
        <v>150</v>
      </c>
      <c r="E171">
        <v>90</v>
      </c>
    </row>
    <row r="172" spans="1:5">
      <c r="A172" t="s">
        <v>462</v>
      </c>
      <c r="B172" t="s">
        <v>22</v>
      </c>
      <c r="C172" t="s">
        <v>333</v>
      </c>
      <c r="D172">
        <v>75</v>
      </c>
      <c r="E172">
        <v>100</v>
      </c>
    </row>
    <row r="173" spans="1:5">
      <c r="A173" t="s">
        <v>463</v>
      </c>
      <c r="B173" t="s">
        <v>202</v>
      </c>
      <c r="C173" t="s">
        <v>329</v>
      </c>
      <c r="D173">
        <v>75</v>
      </c>
      <c r="E173">
        <v>100</v>
      </c>
    </row>
    <row r="174" spans="1:5">
      <c r="A174" t="s">
        <v>464</v>
      </c>
      <c r="B174" t="s">
        <v>175</v>
      </c>
      <c r="C174" t="s">
        <v>329</v>
      </c>
      <c r="D174">
        <v>75</v>
      </c>
      <c r="E174">
        <v>90</v>
      </c>
    </row>
    <row r="175" spans="1:5">
      <c r="A175" t="s">
        <v>33</v>
      </c>
      <c r="B175" t="s">
        <v>308</v>
      </c>
      <c r="C175" t="s">
        <v>329</v>
      </c>
      <c r="D175">
        <v>80</v>
      </c>
      <c r="E175">
        <v>100</v>
      </c>
    </row>
    <row r="176" spans="1:5">
      <c r="A176" t="s">
        <v>465</v>
      </c>
      <c r="B176" t="s">
        <v>139</v>
      </c>
      <c r="C176" t="s">
        <v>329</v>
      </c>
      <c r="D176">
        <v>80</v>
      </c>
      <c r="E176">
        <v>100</v>
      </c>
    </row>
    <row r="177" spans="1:5">
      <c r="A177" t="s">
        <v>466</v>
      </c>
      <c r="B177" t="s">
        <v>58</v>
      </c>
      <c r="C177" t="s">
        <v>326</v>
      </c>
      <c r="D177">
        <v>-1</v>
      </c>
      <c r="E177">
        <v>-1</v>
      </c>
    </row>
    <row r="178" spans="1:5">
      <c r="A178" t="s">
        <v>467</v>
      </c>
      <c r="B178" t="s">
        <v>202</v>
      </c>
      <c r="C178" t="s">
        <v>333</v>
      </c>
      <c r="D178">
        <v>110</v>
      </c>
      <c r="E178">
        <v>70</v>
      </c>
    </row>
    <row r="179" spans="1:5">
      <c r="A179" t="s">
        <v>144</v>
      </c>
      <c r="B179" t="s">
        <v>58</v>
      </c>
      <c r="C179" t="s">
        <v>326</v>
      </c>
      <c r="D179">
        <v>-1</v>
      </c>
      <c r="E179">
        <v>-1</v>
      </c>
    </row>
    <row r="180" spans="1:5">
      <c r="A180" t="s">
        <v>468</v>
      </c>
      <c r="B180" t="s">
        <v>58</v>
      </c>
      <c r="C180" t="s">
        <v>329</v>
      </c>
      <c r="D180">
        <v>80</v>
      </c>
      <c r="E180">
        <v>90</v>
      </c>
    </row>
    <row r="181" spans="1:5">
      <c r="A181" t="s">
        <v>469</v>
      </c>
      <c r="B181" t="s">
        <v>58</v>
      </c>
      <c r="C181" t="s">
        <v>329</v>
      </c>
      <c r="D181">
        <v>18</v>
      </c>
      <c r="E181">
        <v>80</v>
      </c>
    </row>
    <row r="182" spans="1:5">
      <c r="A182" t="s">
        <v>470</v>
      </c>
      <c r="B182" t="s">
        <v>155</v>
      </c>
      <c r="C182" t="s">
        <v>326</v>
      </c>
      <c r="D182">
        <v>-1</v>
      </c>
      <c r="E182">
        <v>100</v>
      </c>
    </row>
    <row r="183" spans="1:5">
      <c r="A183" t="s">
        <v>471</v>
      </c>
      <c r="B183" t="s">
        <v>58</v>
      </c>
      <c r="C183" t="s">
        <v>329</v>
      </c>
      <c r="D183">
        <v>80</v>
      </c>
      <c r="E183">
        <v>75</v>
      </c>
    </row>
    <row r="184" spans="1:5">
      <c r="A184" t="s">
        <v>313</v>
      </c>
      <c r="B184" t="s">
        <v>155</v>
      </c>
      <c r="C184" t="s">
        <v>333</v>
      </c>
      <c r="D184">
        <v>-1</v>
      </c>
      <c r="E184">
        <v>100</v>
      </c>
    </row>
    <row r="185" spans="1:5">
      <c r="A185" t="s">
        <v>472</v>
      </c>
      <c r="B185" t="s">
        <v>29</v>
      </c>
      <c r="C185" t="s">
        <v>333</v>
      </c>
      <c r="D185">
        <v>130</v>
      </c>
      <c r="E185">
        <v>90</v>
      </c>
    </row>
    <row r="186" spans="1:5">
      <c r="A186" t="s">
        <v>473</v>
      </c>
      <c r="B186" t="s">
        <v>139</v>
      </c>
      <c r="C186" t="s">
        <v>329</v>
      </c>
      <c r="D186">
        <v>-1</v>
      </c>
      <c r="E186">
        <v>100</v>
      </c>
    </row>
    <row r="187" spans="1:5">
      <c r="A187" t="s">
        <v>206</v>
      </c>
      <c r="B187" t="s">
        <v>202</v>
      </c>
      <c r="C187" t="s">
        <v>326</v>
      </c>
      <c r="D187">
        <v>-1</v>
      </c>
      <c r="E187">
        <v>-1</v>
      </c>
    </row>
    <row r="188" spans="1:5">
      <c r="A188" t="s">
        <v>178</v>
      </c>
      <c r="B188" t="s">
        <v>189</v>
      </c>
      <c r="C188" t="s">
        <v>329</v>
      </c>
      <c r="D188">
        <v>-1</v>
      </c>
      <c r="E188">
        <v>100</v>
      </c>
    </row>
    <row r="189" spans="1:5">
      <c r="A189" t="s">
        <v>150</v>
      </c>
      <c r="B189" t="s">
        <v>139</v>
      </c>
      <c r="C189" t="s">
        <v>329</v>
      </c>
      <c r="D189">
        <v>80</v>
      </c>
      <c r="E189">
        <v>80</v>
      </c>
    </row>
    <row r="190" spans="1:5">
      <c r="A190" t="s">
        <v>474</v>
      </c>
      <c r="B190" t="s">
        <v>189</v>
      </c>
      <c r="C190" t="s">
        <v>329</v>
      </c>
      <c r="D190">
        <v>90</v>
      </c>
      <c r="E190">
        <v>90</v>
      </c>
    </row>
    <row r="191" spans="1:5">
      <c r="A191" t="s">
        <v>475</v>
      </c>
      <c r="B191" t="s">
        <v>23</v>
      </c>
      <c r="C191" t="s">
        <v>326</v>
      </c>
      <c r="D191">
        <v>-1</v>
      </c>
      <c r="E191">
        <v>75</v>
      </c>
    </row>
    <row r="192" spans="1:5">
      <c r="A192" t="s">
        <v>476</v>
      </c>
      <c r="B192" t="s">
        <v>139</v>
      </c>
      <c r="C192" t="s">
        <v>329</v>
      </c>
      <c r="D192">
        <v>130</v>
      </c>
      <c r="E192">
        <v>90</v>
      </c>
    </row>
    <row r="193" spans="1:5">
      <c r="A193" t="s">
        <v>477</v>
      </c>
      <c r="B193" t="s">
        <v>83</v>
      </c>
      <c r="C193" t="s">
        <v>329</v>
      </c>
      <c r="D193">
        <v>75</v>
      </c>
      <c r="E193">
        <v>100</v>
      </c>
    </row>
    <row r="194" spans="1:5">
      <c r="A194" t="s">
        <v>478</v>
      </c>
      <c r="B194" t="s">
        <v>139</v>
      </c>
      <c r="C194" t="s">
        <v>329</v>
      </c>
      <c r="D194">
        <v>65</v>
      </c>
      <c r="E194">
        <v>100</v>
      </c>
    </row>
    <row r="195" spans="1:5">
      <c r="A195" t="s">
        <v>479</v>
      </c>
      <c r="B195" t="s">
        <v>23</v>
      </c>
      <c r="C195" t="s">
        <v>329</v>
      </c>
      <c r="D195">
        <v>15</v>
      </c>
      <c r="E195">
        <v>100</v>
      </c>
    </row>
    <row r="196" spans="1:5">
      <c r="A196" t="s">
        <v>480</v>
      </c>
      <c r="B196" t="s">
        <v>155</v>
      </c>
      <c r="C196" t="s">
        <v>326</v>
      </c>
      <c r="D196">
        <v>-1</v>
      </c>
      <c r="E196">
        <v>-1</v>
      </c>
    </row>
    <row r="197" spans="1:5">
      <c r="A197" t="s">
        <v>481</v>
      </c>
      <c r="B197" t="s">
        <v>43</v>
      </c>
      <c r="C197" t="s">
        <v>329</v>
      </c>
      <c r="D197">
        <v>25</v>
      </c>
      <c r="E197">
        <v>95</v>
      </c>
    </row>
    <row r="198" spans="1:5">
      <c r="A198" t="s">
        <v>482</v>
      </c>
      <c r="B198" t="s">
        <v>58</v>
      </c>
      <c r="C198" t="s">
        <v>329</v>
      </c>
      <c r="D198">
        <v>85</v>
      </c>
      <c r="E198">
        <v>100</v>
      </c>
    </row>
    <row r="199" spans="1:5">
      <c r="A199" t="s">
        <v>141</v>
      </c>
      <c r="B199" t="s">
        <v>58</v>
      </c>
      <c r="C199" t="s">
        <v>329</v>
      </c>
      <c r="D199">
        <v>20</v>
      </c>
      <c r="E199">
        <v>100</v>
      </c>
    </row>
    <row r="200" spans="1:5">
      <c r="A200" t="s">
        <v>483</v>
      </c>
      <c r="B200" t="s">
        <v>155</v>
      </c>
      <c r="C200" t="s">
        <v>333</v>
      </c>
      <c r="D200">
        <v>90</v>
      </c>
      <c r="E200">
        <v>100</v>
      </c>
    </row>
    <row r="201" spans="1:5">
      <c r="A201" t="s">
        <v>484</v>
      </c>
      <c r="B201" t="s">
        <v>58</v>
      </c>
      <c r="C201" t="s">
        <v>326</v>
      </c>
      <c r="D201">
        <v>-1</v>
      </c>
      <c r="E201">
        <v>75</v>
      </c>
    </row>
    <row r="202" spans="1:5">
      <c r="A202" t="s">
        <v>485</v>
      </c>
      <c r="B202" t="s">
        <v>308</v>
      </c>
      <c r="C202" t="s">
        <v>333</v>
      </c>
      <c r="D202">
        <v>130</v>
      </c>
      <c r="E202">
        <v>90</v>
      </c>
    </row>
    <row r="203" spans="1:5">
      <c r="A203" t="s">
        <v>486</v>
      </c>
      <c r="B203" t="s">
        <v>155</v>
      </c>
      <c r="C203" t="s">
        <v>326</v>
      </c>
      <c r="D203">
        <v>-1</v>
      </c>
      <c r="E203">
        <v>-1</v>
      </c>
    </row>
    <row r="204" spans="1:5">
      <c r="A204" t="s">
        <v>166</v>
      </c>
      <c r="B204" t="s">
        <v>22</v>
      </c>
      <c r="C204" t="s">
        <v>329</v>
      </c>
      <c r="D204">
        <v>45</v>
      </c>
      <c r="E204">
        <v>100</v>
      </c>
    </row>
    <row r="205" spans="1:5">
      <c r="A205" t="s">
        <v>487</v>
      </c>
      <c r="B205" t="s">
        <v>22</v>
      </c>
      <c r="C205" t="s">
        <v>333</v>
      </c>
      <c r="D205">
        <v>60</v>
      </c>
      <c r="E205">
        <v>-1</v>
      </c>
    </row>
    <row r="206" spans="1:5">
      <c r="A206" t="s">
        <v>488</v>
      </c>
      <c r="B206" t="s">
        <v>202</v>
      </c>
      <c r="C206" t="s">
        <v>329</v>
      </c>
      <c r="D206">
        <v>85</v>
      </c>
      <c r="E206">
        <v>90</v>
      </c>
    </row>
    <row r="207" spans="1:5">
      <c r="A207" t="s">
        <v>157</v>
      </c>
      <c r="B207" t="s">
        <v>155</v>
      </c>
      <c r="C207" t="s">
        <v>326</v>
      </c>
      <c r="D207">
        <v>-1</v>
      </c>
      <c r="E207">
        <v>80</v>
      </c>
    </row>
    <row r="208" spans="1:5">
      <c r="A208" t="s">
        <v>489</v>
      </c>
      <c r="B208" t="s">
        <v>34</v>
      </c>
      <c r="C208" t="s">
        <v>329</v>
      </c>
      <c r="D208">
        <v>140</v>
      </c>
      <c r="E208">
        <v>90</v>
      </c>
    </row>
    <row r="209" spans="1:5">
      <c r="A209" t="s">
        <v>490</v>
      </c>
      <c r="B209" t="s">
        <v>189</v>
      </c>
      <c r="C209" t="s">
        <v>329</v>
      </c>
      <c r="D209">
        <v>50</v>
      </c>
      <c r="E209">
        <v>95</v>
      </c>
    </row>
    <row r="210" spans="1:5">
      <c r="A210" t="s">
        <v>491</v>
      </c>
      <c r="B210" t="s">
        <v>58</v>
      </c>
      <c r="C210" t="s">
        <v>326</v>
      </c>
      <c r="D210">
        <v>-1</v>
      </c>
      <c r="E210">
        <v>-1</v>
      </c>
    </row>
    <row r="211" spans="1:5">
      <c r="A211" t="s">
        <v>492</v>
      </c>
      <c r="B211" t="s">
        <v>22</v>
      </c>
      <c r="C211" t="s">
        <v>329</v>
      </c>
      <c r="D211">
        <v>55</v>
      </c>
      <c r="E211">
        <v>95</v>
      </c>
    </row>
    <row r="212" spans="1:5">
      <c r="A212" t="s">
        <v>493</v>
      </c>
      <c r="B212" t="s">
        <v>202</v>
      </c>
      <c r="C212" t="s">
        <v>329</v>
      </c>
      <c r="D212">
        <v>25</v>
      </c>
      <c r="E212">
        <v>100</v>
      </c>
    </row>
    <row r="213" spans="1:5">
      <c r="A213" t="s">
        <v>494</v>
      </c>
      <c r="B213" t="s">
        <v>189</v>
      </c>
      <c r="C213" t="s">
        <v>326</v>
      </c>
      <c r="D213">
        <v>-1</v>
      </c>
      <c r="E213">
        <v>-1</v>
      </c>
    </row>
    <row r="214" spans="1:5">
      <c r="A214" t="s">
        <v>495</v>
      </c>
      <c r="B214" t="s">
        <v>58</v>
      </c>
      <c r="C214" t="s">
        <v>326</v>
      </c>
      <c r="D214">
        <v>-1</v>
      </c>
      <c r="E214">
        <v>100</v>
      </c>
    </row>
    <row r="215" spans="1:5">
      <c r="A215" t="s">
        <v>69</v>
      </c>
      <c r="B215" t="s">
        <v>83</v>
      </c>
      <c r="C215" t="s">
        <v>329</v>
      </c>
      <c r="D215">
        <v>80</v>
      </c>
      <c r="E215">
        <v>95</v>
      </c>
    </row>
    <row r="216" spans="1:5">
      <c r="A216" t="s">
        <v>496</v>
      </c>
      <c r="B216" t="s">
        <v>37</v>
      </c>
      <c r="C216" t="s">
        <v>329</v>
      </c>
      <c r="D216">
        <v>100</v>
      </c>
      <c r="E216">
        <v>90</v>
      </c>
    </row>
    <row r="217" spans="1:5">
      <c r="A217" t="s">
        <v>75</v>
      </c>
      <c r="B217" t="s">
        <v>202</v>
      </c>
      <c r="C217" t="s">
        <v>329</v>
      </c>
      <c r="D217">
        <v>65</v>
      </c>
      <c r="E217">
        <v>95</v>
      </c>
    </row>
    <row r="218" spans="1:5">
      <c r="A218" t="s">
        <v>497</v>
      </c>
      <c r="B218" t="s">
        <v>22</v>
      </c>
      <c r="C218" t="s">
        <v>333</v>
      </c>
      <c r="D218">
        <v>150</v>
      </c>
      <c r="E218">
        <v>90</v>
      </c>
    </row>
    <row r="219" spans="1:5">
      <c r="A219" t="s">
        <v>498</v>
      </c>
      <c r="B219" t="s">
        <v>29</v>
      </c>
      <c r="C219" t="s">
        <v>333</v>
      </c>
      <c r="D219">
        <v>70</v>
      </c>
      <c r="E219">
        <v>100</v>
      </c>
    </row>
    <row r="220" spans="1:5">
      <c r="A220" t="s">
        <v>499</v>
      </c>
      <c r="B220" t="s">
        <v>58</v>
      </c>
      <c r="C220" t="s">
        <v>329</v>
      </c>
      <c r="D220">
        <v>70</v>
      </c>
      <c r="E220">
        <v>100</v>
      </c>
    </row>
    <row r="221" spans="1:5">
      <c r="A221" t="s">
        <v>500</v>
      </c>
      <c r="B221" t="s">
        <v>22</v>
      </c>
      <c r="C221" t="s">
        <v>329</v>
      </c>
      <c r="D221">
        <v>25</v>
      </c>
      <c r="E221">
        <v>100</v>
      </c>
    </row>
    <row r="222" spans="1:5">
      <c r="A222" t="s">
        <v>501</v>
      </c>
      <c r="B222" t="s">
        <v>175</v>
      </c>
      <c r="C222" t="s">
        <v>326</v>
      </c>
      <c r="D222">
        <v>-1</v>
      </c>
      <c r="E222">
        <v>100</v>
      </c>
    </row>
    <row r="223" spans="1:5">
      <c r="A223" t="s">
        <v>502</v>
      </c>
      <c r="B223" t="s">
        <v>83</v>
      </c>
      <c r="C223" t="s">
        <v>329</v>
      </c>
      <c r="D223">
        <v>25</v>
      </c>
      <c r="E223">
        <v>90</v>
      </c>
    </row>
    <row r="224" spans="1:5">
      <c r="A224" t="s">
        <v>503</v>
      </c>
      <c r="B224" t="s">
        <v>22</v>
      </c>
      <c r="C224" t="s">
        <v>329</v>
      </c>
      <c r="D224">
        <v>90</v>
      </c>
      <c r="E224">
        <v>100</v>
      </c>
    </row>
    <row r="225" spans="1:5">
      <c r="A225" t="s">
        <v>504</v>
      </c>
      <c r="B225" t="s">
        <v>58</v>
      </c>
      <c r="C225" t="s">
        <v>329</v>
      </c>
      <c r="D225">
        <v>90</v>
      </c>
      <c r="E225">
        <v>85</v>
      </c>
    </row>
    <row r="226" spans="1:5">
      <c r="A226" t="s">
        <v>241</v>
      </c>
      <c r="B226" t="s">
        <v>139</v>
      </c>
      <c r="C226" t="s">
        <v>329</v>
      </c>
      <c r="D226">
        <v>-1</v>
      </c>
      <c r="E226">
        <v>100</v>
      </c>
    </row>
    <row r="227" spans="1:5">
      <c r="A227" t="s">
        <v>505</v>
      </c>
      <c r="B227" t="s">
        <v>83</v>
      </c>
      <c r="C227" t="s">
        <v>329</v>
      </c>
      <c r="D227">
        <v>-1</v>
      </c>
      <c r="E227">
        <v>100</v>
      </c>
    </row>
    <row r="228" spans="1:5">
      <c r="A228" t="s">
        <v>506</v>
      </c>
      <c r="B228" t="s">
        <v>215</v>
      </c>
      <c r="C228" t="s">
        <v>329</v>
      </c>
      <c r="D228">
        <v>30</v>
      </c>
      <c r="E228">
        <v>100</v>
      </c>
    </row>
    <row r="229" spans="1:5">
      <c r="A229" t="s">
        <v>507</v>
      </c>
      <c r="B229" t="s">
        <v>83</v>
      </c>
      <c r="C229" t="s">
        <v>326</v>
      </c>
      <c r="D229">
        <v>-1</v>
      </c>
      <c r="E229">
        <v>-1</v>
      </c>
    </row>
    <row r="230" spans="1:5">
      <c r="A230" t="s">
        <v>508</v>
      </c>
      <c r="B230" t="s">
        <v>37</v>
      </c>
      <c r="C230" t="s">
        <v>326</v>
      </c>
      <c r="D230">
        <v>-1</v>
      </c>
      <c r="E230">
        <v>-1</v>
      </c>
    </row>
    <row r="231" spans="1:5">
      <c r="A231" t="s">
        <v>243</v>
      </c>
      <c r="B231" t="s">
        <v>58</v>
      </c>
      <c r="C231" t="s">
        <v>329</v>
      </c>
      <c r="D231">
        <v>18</v>
      </c>
      <c r="E231">
        <v>85</v>
      </c>
    </row>
    <row r="232" spans="1:5">
      <c r="A232" t="s">
        <v>509</v>
      </c>
      <c r="B232" t="s">
        <v>202</v>
      </c>
      <c r="C232" t="s">
        <v>326</v>
      </c>
      <c r="D232">
        <v>-1</v>
      </c>
      <c r="E232">
        <v>-1</v>
      </c>
    </row>
    <row r="233" spans="1:5">
      <c r="A233" t="s">
        <v>136</v>
      </c>
      <c r="B233" t="s">
        <v>37</v>
      </c>
      <c r="C233" t="s">
        <v>329</v>
      </c>
      <c r="D233">
        <v>40</v>
      </c>
      <c r="E233">
        <v>100</v>
      </c>
    </row>
    <row r="234" spans="1:5">
      <c r="A234" t="s">
        <v>510</v>
      </c>
      <c r="B234" t="s">
        <v>215</v>
      </c>
      <c r="C234" t="s">
        <v>329</v>
      </c>
      <c r="D234">
        <v>70</v>
      </c>
      <c r="E234">
        <v>100</v>
      </c>
    </row>
    <row r="235" spans="1:5">
      <c r="A235" t="s">
        <v>186</v>
      </c>
      <c r="B235" t="s">
        <v>37</v>
      </c>
      <c r="C235" t="s">
        <v>326</v>
      </c>
      <c r="D235">
        <v>-1</v>
      </c>
      <c r="E235">
        <v>-1</v>
      </c>
    </row>
    <row r="236" spans="1:5">
      <c r="A236" t="s">
        <v>511</v>
      </c>
      <c r="B236" t="s">
        <v>58</v>
      </c>
      <c r="C236" t="s">
        <v>333</v>
      </c>
      <c r="D236">
        <v>60</v>
      </c>
      <c r="E236">
        <v>100</v>
      </c>
    </row>
    <row r="237" spans="1:5">
      <c r="A237" t="s">
        <v>512</v>
      </c>
      <c r="B237" t="s">
        <v>37</v>
      </c>
      <c r="C237" t="s">
        <v>333</v>
      </c>
      <c r="D237">
        <v>80</v>
      </c>
      <c r="E237">
        <v>100</v>
      </c>
    </row>
    <row r="238" spans="1:5">
      <c r="A238" t="s">
        <v>513</v>
      </c>
      <c r="B238" t="s">
        <v>37</v>
      </c>
      <c r="C238" t="s">
        <v>333</v>
      </c>
      <c r="D238">
        <v>65</v>
      </c>
      <c r="E238">
        <v>100</v>
      </c>
    </row>
    <row r="239" spans="1:5">
      <c r="A239" t="s">
        <v>514</v>
      </c>
      <c r="B239" t="s">
        <v>29</v>
      </c>
      <c r="C239" t="s">
        <v>329</v>
      </c>
      <c r="D239">
        <v>60</v>
      </c>
      <c r="E239">
        <v>100</v>
      </c>
    </row>
    <row r="240" spans="1:5">
      <c r="A240" t="s">
        <v>515</v>
      </c>
      <c r="B240" t="s">
        <v>58</v>
      </c>
      <c r="C240" t="s">
        <v>329</v>
      </c>
      <c r="D240">
        <v>140</v>
      </c>
      <c r="E240">
        <v>100</v>
      </c>
    </row>
    <row r="241" spans="1:5">
      <c r="A241" t="s">
        <v>57</v>
      </c>
      <c r="B241" t="s">
        <v>83</v>
      </c>
      <c r="C241" t="s">
        <v>326</v>
      </c>
      <c r="D241">
        <v>-1</v>
      </c>
      <c r="E241">
        <v>100</v>
      </c>
    </row>
    <row r="242" spans="1:5">
      <c r="A242" t="s">
        <v>516</v>
      </c>
      <c r="B242" t="s">
        <v>43</v>
      </c>
      <c r="C242" t="s">
        <v>326</v>
      </c>
      <c r="D242">
        <v>-1</v>
      </c>
      <c r="E242">
        <v>-1</v>
      </c>
    </row>
    <row r="243" spans="1:5">
      <c r="A243" t="s">
        <v>517</v>
      </c>
      <c r="B243" t="s">
        <v>43</v>
      </c>
      <c r="C243" t="s">
        <v>333</v>
      </c>
      <c r="D243">
        <v>20</v>
      </c>
      <c r="E243">
        <v>100</v>
      </c>
    </row>
    <row r="244" spans="1:5">
      <c r="A244" t="s">
        <v>294</v>
      </c>
      <c r="B244" t="s">
        <v>58</v>
      </c>
      <c r="C244" t="s">
        <v>329</v>
      </c>
      <c r="D244">
        <v>20</v>
      </c>
      <c r="E244">
        <v>100</v>
      </c>
    </row>
    <row r="245" spans="1:5">
      <c r="A245" t="s">
        <v>283</v>
      </c>
      <c r="B245" t="s">
        <v>58</v>
      </c>
      <c r="C245" t="s">
        <v>326</v>
      </c>
      <c r="D245">
        <v>-1</v>
      </c>
      <c r="E245">
        <v>-1</v>
      </c>
    </row>
    <row r="246" spans="1:5">
      <c r="A246" t="s">
        <v>518</v>
      </c>
      <c r="B246" t="s">
        <v>58</v>
      </c>
      <c r="C246" t="s">
        <v>329</v>
      </c>
      <c r="D246">
        <v>40</v>
      </c>
      <c r="E246">
        <v>100</v>
      </c>
    </row>
    <row r="247" spans="1:5">
      <c r="A247" t="s">
        <v>42</v>
      </c>
      <c r="B247" t="s">
        <v>43</v>
      </c>
      <c r="C247" t="s">
        <v>326</v>
      </c>
      <c r="D247">
        <v>-1</v>
      </c>
      <c r="E247">
        <v>95</v>
      </c>
    </row>
    <row r="248" spans="1:5">
      <c r="A248" t="s">
        <v>519</v>
      </c>
      <c r="B248" t="s">
        <v>22</v>
      </c>
      <c r="C248" t="s">
        <v>326</v>
      </c>
      <c r="D248">
        <v>-1</v>
      </c>
      <c r="E248">
        <v>-1</v>
      </c>
    </row>
    <row r="249" spans="1:5">
      <c r="A249" t="s">
        <v>520</v>
      </c>
      <c r="B249" t="s">
        <v>29</v>
      </c>
      <c r="C249" t="s">
        <v>333</v>
      </c>
      <c r="D249">
        <v>130</v>
      </c>
      <c r="E249">
        <v>100</v>
      </c>
    </row>
    <row r="250" spans="1:5">
      <c r="A250" t="s">
        <v>116</v>
      </c>
      <c r="B250" t="s">
        <v>22</v>
      </c>
      <c r="C250" t="s">
        <v>326</v>
      </c>
      <c r="D250">
        <v>-1</v>
      </c>
      <c r="E250">
        <v>-1</v>
      </c>
    </row>
    <row r="251" spans="1:5">
      <c r="A251" t="s">
        <v>102</v>
      </c>
      <c r="B251" t="s">
        <v>29</v>
      </c>
      <c r="C251" t="s">
        <v>333</v>
      </c>
      <c r="D251">
        <v>90</v>
      </c>
      <c r="E251">
        <v>100</v>
      </c>
    </row>
    <row r="252" spans="1:5">
      <c r="A252" t="s">
        <v>521</v>
      </c>
      <c r="B252" t="s">
        <v>29</v>
      </c>
      <c r="C252" t="s">
        <v>329</v>
      </c>
      <c r="D252">
        <v>90</v>
      </c>
      <c r="E252">
        <v>100</v>
      </c>
    </row>
    <row r="253" spans="1:5">
      <c r="A253" t="s">
        <v>200</v>
      </c>
      <c r="B253" t="s">
        <v>202</v>
      </c>
      <c r="C253" t="s">
        <v>333</v>
      </c>
      <c r="D253">
        <v>-1</v>
      </c>
      <c r="E253">
        <v>-1</v>
      </c>
    </row>
    <row r="254" spans="1:5">
      <c r="A254" t="s">
        <v>522</v>
      </c>
      <c r="B254" t="s">
        <v>23</v>
      </c>
      <c r="C254" t="s">
        <v>326</v>
      </c>
      <c r="D254">
        <v>-1</v>
      </c>
      <c r="E254">
        <v>100</v>
      </c>
    </row>
    <row r="255" spans="1:5">
      <c r="A255" t="s">
        <v>523</v>
      </c>
      <c r="B255" t="s">
        <v>29</v>
      </c>
      <c r="C255" t="s">
        <v>326</v>
      </c>
      <c r="D255">
        <v>-1</v>
      </c>
      <c r="E255">
        <v>-1</v>
      </c>
    </row>
    <row r="256" spans="1:5">
      <c r="A256" t="s">
        <v>524</v>
      </c>
      <c r="B256" t="s">
        <v>58</v>
      </c>
      <c r="C256" t="s">
        <v>326</v>
      </c>
      <c r="D256">
        <v>-1</v>
      </c>
      <c r="E256">
        <v>100</v>
      </c>
    </row>
    <row r="257" spans="1:5">
      <c r="A257" t="s">
        <v>525</v>
      </c>
      <c r="B257" t="s">
        <v>23</v>
      </c>
      <c r="C257" t="s">
        <v>333</v>
      </c>
      <c r="D257">
        <v>40</v>
      </c>
      <c r="E257">
        <v>100</v>
      </c>
    </row>
    <row r="258" spans="1:5">
      <c r="A258" t="s">
        <v>526</v>
      </c>
      <c r="B258" t="s">
        <v>58</v>
      </c>
      <c r="C258" t="s">
        <v>326</v>
      </c>
      <c r="D258">
        <v>-1</v>
      </c>
      <c r="E258">
        <v>-1</v>
      </c>
    </row>
    <row r="259" spans="1:5">
      <c r="A259" t="s">
        <v>527</v>
      </c>
      <c r="B259" t="s">
        <v>23</v>
      </c>
      <c r="C259" t="s">
        <v>329</v>
      </c>
      <c r="D259">
        <v>120</v>
      </c>
      <c r="E259">
        <v>80</v>
      </c>
    </row>
    <row r="260" spans="1:5">
      <c r="A260" t="s">
        <v>528</v>
      </c>
      <c r="B260" t="s">
        <v>58</v>
      </c>
      <c r="C260" t="s">
        <v>326</v>
      </c>
      <c r="D260">
        <v>-1</v>
      </c>
      <c r="E260">
        <v>-1</v>
      </c>
    </row>
    <row r="261" spans="1:5">
      <c r="A261" t="s">
        <v>529</v>
      </c>
      <c r="B261" t="s">
        <v>58</v>
      </c>
      <c r="C261" t="s">
        <v>329</v>
      </c>
      <c r="D261">
        <v>50</v>
      </c>
      <c r="E261">
        <v>100</v>
      </c>
    </row>
    <row r="262" spans="1:5">
      <c r="A262" t="s">
        <v>99</v>
      </c>
      <c r="B262" t="s">
        <v>29</v>
      </c>
      <c r="C262" t="s">
        <v>333</v>
      </c>
      <c r="D262">
        <v>40</v>
      </c>
      <c r="E262">
        <v>100</v>
      </c>
    </row>
    <row r="263" spans="1:5">
      <c r="A263" t="s">
        <v>530</v>
      </c>
      <c r="B263" t="s">
        <v>37</v>
      </c>
      <c r="C263" t="s">
        <v>333</v>
      </c>
      <c r="D263">
        <v>90</v>
      </c>
      <c r="E263">
        <v>85</v>
      </c>
    </row>
    <row r="264" spans="1:5">
      <c r="A264" t="s">
        <v>531</v>
      </c>
      <c r="B264" t="s">
        <v>202</v>
      </c>
      <c r="C264" t="s">
        <v>333</v>
      </c>
      <c r="D264">
        <v>90</v>
      </c>
      <c r="E264">
        <v>100</v>
      </c>
    </row>
    <row r="265" spans="1:5">
      <c r="A265" t="s">
        <v>532</v>
      </c>
      <c r="B265" t="s">
        <v>202</v>
      </c>
      <c r="C265" t="s">
        <v>326</v>
      </c>
      <c r="D265">
        <v>-1</v>
      </c>
      <c r="E265">
        <v>-1</v>
      </c>
    </row>
    <row r="266" spans="1:5">
      <c r="A266" t="s">
        <v>533</v>
      </c>
      <c r="B266" t="s">
        <v>37</v>
      </c>
      <c r="C266" t="s">
        <v>333</v>
      </c>
      <c r="D266">
        <v>90</v>
      </c>
      <c r="E266">
        <v>100</v>
      </c>
    </row>
    <row r="267" spans="1:5">
      <c r="A267" t="s">
        <v>534</v>
      </c>
      <c r="B267" t="s">
        <v>308</v>
      </c>
      <c r="C267" t="s">
        <v>333</v>
      </c>
      <c r="D267">
        <v>60</v>
      </c>
      <c r="E267">
        <v>100</v>
      </c>
    </row>
    <row r="268" spans="1:5">
      <c r="A268" t="s">
        <v>146</v>
      </c>
      <c r="B268" t="s">
        <v>58</v>
      </c>
      <c r="C268" t="s">
        <v>326</v>
      </c>
      <c r="D268">
        <v>-1</v>
      </c>
      <c r="E268">
        <v>-1</v>
      </c>
    </row>
    <row r="269" spans="1:5">
      <c r="A269" t="s">
        <v>269</v>
      </c>
      <c r="B269" t="s">
        <v>58</v>
      </c>
      <c r="C269" t="s">
        <v>326</v>
      </c>
      <c r="D269">
        <v>-1</v>
      </c>
      <c r="E269">
        <v>-1</v>
      </c>
    </row>
    <row r="270" spans="1:5">
      <c r="A270" t="s">
        <v>535</v>
      </c>
      <c r="B270" t="s">
        <v>202</v>
      </c>
      <c r="C270" t="s">
        <v>333</v>
      </c>
      <c r="D270">
        <v>90</v>
      </c>
      <c r="E270">
        <v>100</v>
      </c>
    </row>
    <row r="271" spans="1:5">
      <c r="A271" t="s">
        <v>226</v>
      </c>
      <c r="B271" t="s">
        <v>37</v>
      </c>
      <c r="C271" t="s">
        <v>333</v>
      </c>
      <c r="D271">
        <v>40</v>
      </c>
      <c r="E271">
        <v>100</v>
      </c>
    </row>
    <row r="272" spans="1:5">
      <c r="A272" t="s">
        <v>536</v>
      </c>
      <c r="B272" t="s">
        <v>58</v>
      </c>
      <c r="C272" t="s">
        <v>326</v>
      </c>
      <c r="D272">
        <v>-1</v>
      </c>
      <c r="E272">
        <v>100</v>
      </c>
    </row>
    <row r="273" spans="1:5">
      <c r="A273" t="s">
        <v>537</v>
      </c>
      <c r="B273" t="s">
        <v>29</v>
      </c>
      <c r="C273" t="s">
        <v>329</v>
      </c>
      <c r="D273">
        <v>75</v>
      </c>
      <c r="E273">
        <v>100</v>
      </c>
    </row>
    <row r="274" spans="1:5">
      <c r="A274" t="s">
        <v>726</v>
      </c>
      <c r="B274" t="s">
        <v>58</v>
      </c>
      <c r="C274" t="s">
        <v>326</v>
      </c>
      <c r="D274">
        <v>-1</v>
      </c>
      <c r="E274">
        <v>100</v>
      </c>
    </row>
    <row r="275" spans="1:5">
      <c r="A275" t="s">
        <v>265</v>
      </c>
      <c r="B275" t="s">
        <v>139</v>
      </c>
      <c r="C275" t="s">
        <v>326</v>
      </c>
      <c r="D275">
        <v>-1</v>
      </c>
      <c r="E275">
        <v>-1</v>
      </c>
    </row>
    <row r="276" spans="1:5">
      <c r="A276" t="s">
        <v>538</v>
      </c>
      <c r="B276" t="s">
        <v>58</v>
      </c>
      <c r="C276" t="s">
        <v>326</v>
      </c>
      <c r="D276">
        <v>-1</v>
      </c>
      <c r="E276">
        <v>100</v>
      </c>
    </row>
    <row r="277" spans="1:5">
      <c r="A277" t="s">
        <v>170</v>
      </c>
      <c r="B277" t="s">
        <v>58</v>
      </c>
      <c r="C277" t="s">
        <v>326</v>
      </c>
      <c r="D277">
        <v>-1</v>
      </c>
      <c r="E277">
        <v>-1</v>
      </c>
    </row>
    <row r="278" spans="1:5">
      <c r="A278" t="s">
        <v>539</v>
      </c>
      <c r="B278" t="s">
        <v>215</v>
      </c>
      <c r="C278" t="s">
        <v>329</v>
      </c>
      <c r="D278">
        <v>40</v>
      </c>
      <c r="E278">
        <v>100</v>
      </c>
    </row>
    <row r="279" spans="1:5">
      <c r="A279" t="s">
        <v>169</v>
      </c>
      <c r="B279" t="s">
        <v>22</v>
      </c>
      <c r="C279" t="s">
        <v>333</v>
      </c>
      <c r="D279">
        <v>65</v>
      </c>
      <c r="E279">
        <v>90</v>
      </c>
    </row>
    <row r="280" spans="1:5">
      <c r="A280" t="s">
        <v>40</v>
      </c>
      <c r="B280" t="s">
        <v>189</v>
      </c>
      <c r="C280" t="s">
        <v>333</v>
      </c>
      <c r="D280">
        <v>80</v>
      </c>
      <c r="E280">
        <v>100</v>
      </c>
    </row>
    <row r="281" spans="1:5">
      <c r="A281" t="s">
        <v>540</v>
      </c>
      <c r="B281" t="s">
        <v>155</v>
      </c>
      <c r="C281" t="s">
        <v>326</v>
      </c>
      <c r="D281">
        <v>-1</v>
      </c>
      <c r="E281">
        <v>100</v>
      </c>
    </row>
    <row r="282" spans="1:5">
      <c r="A282" t="s">
        <v>112</v>
      </c>
      <c r="B282" t="s">
        <v>58</v>
      </c>
      <c r="C282" t="s">
        <v>326</v>
      </c>
      <c r="D282">
        <v>-1</v>
      </c>
      <c r="E282">
        <v>-1</v>
      </c>
    </row>
    <row r="283" spans="1:5">
      <c r="A283" t="s">
        <v>541</v>
      </c>
      <c r="B283" t="s">
        <v>58</v>
      </c>
      <c r="C283" t="s">
        <v>329</v>
      </c>
      <c r="D283">
        <v>-1</v>
      </c>
      <c r="E283">
        <v>100</v>
      </c>
    </row>
    <row r="284" spans="1:5">
      <c r="A284" t="s">
        <v>542</v>
      </c>
      <c r="B284" t="s">
        <v>22</v>
      </c>
      <c r="C284" t="s">
        <v>333</v>
      </c>
      <c r="D284">
        <v>-1</v>
      </c>
      <c r="E284">
        <v>100</v>
      </c>
    </row>
    <row r="285" spans="1:5">
      <c r="A285" t="s">
        <v>543</v>
      </c>
      <c r="B285" t="s">
        <v>58</v>
      </c>
      <c r="C285" t="s">
        <v>329</v>
      </c>
      <c r="D285">
        <v>-1</v>
      </c>
      <c r="E285">
        <v>100</v>
      </c>
    </row>
    <row r="286" spans="1:5">
      <c r="A286" t="s">
        <v>544</v>
      </c>
      <c r="B286" t="s">
        <v>23</v>
      </c>
      <c r="C286" t="s">
        <v>326</v>
      </c>
      <c r="D286">
        <v>-1</v>
      </c>
      <c r="E286">
        <v>-1</v>
      </c>
    </row>
    <row r="287" spans="1:5">
      <c r="A287" t="s">
        <v>545</v>
      </c>
      <c r="B287" t="s">
        <v>34</v>
      </c>
      <c r="C287" t="s">
        <v>329</v>
      </c>
      <c r="D287">
        <v>60</v>
      </c>
      <c r="E287">
        <v>-1</v>
      </c>
    </row>
    <row r="288" spans="1:5">
      <c r="A288" t="s">
        <v>546</v>
      </c>
      <c r="B288" t="s">
        <v>58</v>
      </c>
      <c r="C288" t="s">
        <v>326</v>
      </c>
      <c r="D288">
        <v>-1</v>
      </c>
      <c r="E288">
        <v>100</v>
      </c>
    </row>
    <row r="289" spans="1:5">
      <c r="A289" t="s">
        <v>547</v>
      </c>
      <c r="B289" t="s">
        <v>43</v>
      </c>
      <c r="C289" t="s">
        <v>329</v>
      </c>
      <c r="D289">
        <v>60</v>
      </c>
      <c r="E289">
        <v>100</v>
      </c>
    </row>
    <row r="290" spans="1:5">
      <c r="A290" t="s">
        <v>548</v>
      </c>
      <c r="B290" t="s">
        <v>58</v>
      </c>
      <c r="C290" t="s">
        <v>329</v>
      </c>
      <c r="D290">
        <v>70</v>
      </c>
      <c r="E290">
        <v>100</v>
      </c>
    </row>
    <row r="291" spans="1:5">
      <c r="A291" t="s">
        <v>549</v>
      </c>
      <c r="B291" t="s">
        <v>22</v>
      </c>
      <c r="C291" t="s">
        <v>326</v>
      </c>
      <c r="D291">
        <v>-1</v>
      </c>
      <c r="E291">
        <v>-1</v>
      </c>
    </row>
    <row r="292" spans="1:5">
      <c r="A292" t="s">
        <v>550</v>
      </c>
      <c r="B292" t="s">
        <v>58</v>
      </c>
      <c r="C292" t="s">
        <v>326</v>
      </c>
      <c r="D292">
        <v>-1</v>
      </c>
      <c r="E292">
        <v>-1</v>
      </c>
    </row>
    <row r="293" spans="1:5">
      <c r="A293" t="s">
        <v>48</v>
      </c>
      <c r="B293" t="s">
        <v>34</v>
      </c>
      <c r="C293" t="s">
        <v>333</v>
      </c>
      <c r="D293">
        <v>40</v>
      </c>
      <c r="E293">
        <v>100</v>
      </c>
    </row>
    <row r="294" spans="1:5">
      <c r="A294" t="s">
        <v>551</v>
      </c>
      <c r="B294" t="s">
        <v>189</v>
      </c>
      <c r="C294" t="s">
        <v>329</v>
      </c>
      <c r="D294">
        <v>40</v>
      </c>
      <c r="E294">
        <v>100</v>
      </c>
    </row>
    <row r="295" spans="1:5">
      <c r="A295" t="s">
        <v>552</v>
      </c>
      <c r="B295" t="s">
        <v>189</v>
      </c>
      <c r="C295" t="s">
        <v>329</v>
      </c>
      <c r="D295">
        <v>-1</v>
      </c>
      <c r="E295">
        <v>100</v>
      </c>
    </row>
    <row r="296" spans="1:5">
      <c r="A296" t="s">
        <v>553</v>
      </c>
      <c r="B296" t="s">
        <v>29</v>
      </c>
      <c r="C296" t="s">
        <v>329</v>
      </c>
      <c r="D296">
        <v>-1</v>
      </c>
      <c r="E296">
        <v>100</v>
      </c>
    </row>
    <row r="297" spans="1:5">
      <c r="A297" t="s">
        <v>554</v>
      </c>
      <c r="B297" t="s">
        <v>175</v>
      </c>
      <c r="C297" t="s">
        <v>329</v>
      </c>
      <c r="D297">
        <v>150</v>
      </c>
      <c r="E297">
        <v>80</v>
      </c>
    </row>
    <row r="298" spans="1:5">
      <c r="A298" t="s">
        <v>555</v>
      </c>
      <c r="B298" t="s">
        <v>22</v>
      </c>
      <c r="C298" t="s">
        <v>333</v>
      </c>
      <c r="D298">
        <v>-1</v>
      </c>
      <c r="E298">
        <v>100</v>
      </c>
    </row>
    <row r="299" spans="1:5">
      <c r="A299" t="s">
        <v>556</v>
      </c>
      <c r="B299" t="s">
        <v>34</v>
      </c>
      <c r="C299" t="s">
        <v>333</v>
      </c>
      <c r="D299">
        <v>75</v>
      </c>
      <c r="E299">
        <v>95</v>
      </c>
    </row>
    <row r="300" spans="1:5">
      <c r="A300" t="s">
        <v>557</v>
      </c>
      <c r="B300" t="s">
        <v>37</v>
      </c>
      <c r="C300" t="s">
        <v>333</v>
      </c>
      <c r="D300">
        <v>90</v>
      </c>
      <c r="E300">
        <v>100</v>
      </c>
    </row>
    <row r="301" spans="1:5">
      <c r="A301" t="s">
        <v>32</v>
      </c>
      <c r="B301" t="s">
        <v>34</v>
      </c>
      <c r="C301" t="s">
        <v>329</v>
      </c>
      <c r="D301">
        <v>60</v>
      </c>
      <c r="E301">
        <v>100</v>
      </c>
    </row>
    <row r="302" spans="1:5">
      <c r="A302" t="s">
        <v>191</v>
      </c>
      <c r="B302" t="s">
        <v>58</v>
      </c>
      <c r="C302" t="s">
        <v>333</v>
      </c>
      <c r="D302">
        <v>80</v>
      </c>
      <c r="E302">
        <v>100</v>
      </c>
    </row>
    <row r="303" spans="1:5">
      <c r="A303" t="s">
        <v>558</v>
      </c>
      <c r="B303" t="s">
        <v>29</v>
      </c>
      <c r="C303" t="s">
        <v>329</v>
      </c>
      <c r="D303">
        <v>120</v>
      </c>
      <c r="E303">
        <v>100</v>
      </c>
    </row>
    <row r="304" spans="1:5">
      <c r="A304" t="s">
        <v>559</v>
      </c>
      <c r="B304" t="s">
        <v>58</v>
      </c>
      <c r="C304" t="s">
        <v>329</v>
      </c>
      <c r="D304">
        <v>-1</v>
      </c>
      <c r="E304">
        <v>90</v>
      </c>
    </row>
    <row r="305" spans="1:5">
      <c r="A305" t="s">
        <v>49</v>
      </c>
      <c r="B305" t="s">
        <v>155</v>
      </c>
      <c r="C305" t="s">
        <v>333</v>
      </c>
      <c r="D305">
        <v>50</v>
      </c>
      <c r="E305">
        <v>100</v>
      </c>
    </row>
    <row r="306" spans="1:5">
      <c r="A306" t="s">
        <v>560</v>
      </c>
      <c r="B306" t="s">
        <v>58</v>
      </c>
      <c r="C306" t="s">
        <v>329</v>
      </c>
      <c r="D306">
        <v>150</v>
      </c>
      <c r="E306">
        <v>90</v>
      </c>
    </row>
    <row r="307" spans="1:5">
      <c r="A307" t="s">
        <v>65</v>
      </c>
      <c r="B307" t="s">
        <v>58</v>
      </c>
      <c r="C307" t="s">
        <v>326</v>
      </c>
      <c r="D307">
        <v>-1</v>
      </c>
      <c r="E307">
        <v>-1</v>
      </c>
    </row>
    <row r="308" spans="1:5">
      <c r="A308" t="s">
        <v>561</v>
      </c>
      <c r="B308" t="s">
        <v>23</v>
      </c>
      <c r="C308" t="s">
        <v>329</v>
      </c>
      <c r="D308">
        <v>50</v>
      </c>
      <c r="E308">
        <v>100</v>
      </c>
    </row>
    <row r="309" spans="1:5">
      <c r="A309" t="s">
        <v>562</v>
      </c>
      <c r="B309" t="s">
        <v>58</v>
      </c>
      <c r="C309" t="s">
        <v>326</v>
      </c>
      <c r="D309">
        <v>-1</v>
      </c>
      <c r="E309">
        <v>-1</v>
      </c>
    </row>
    <row r="310" spans="1:5">
      <c r="A310" t="s">
        <v>563</v>
      </c>
      <c r="B310" t="s">
        <v>58</v>
      </c>
      <c r="C310" t="s">
        <v>326</v>
      </c>
      <c r="D310">
        <v>-1</v>
      </c>
      <c r="E310">
        <v>-1</v>
      </c>
    </row>
    <row r="311" spans="1:5">
      <c r="A311" t="s">
        <v>564</v>
      </c>
      <c r="B311" t="s">
        <v>58</v>
      </c>
      <c r="C311" t="s">
        <v>326</v>
      </c>
      <c r="D311">
        <v>-1</v>
      </c>
      <c r="E311">
        <v>-1</v>
      </c>
    </row>
    <row r="312" spans="1:5">
      <c r="A312" t="s">
        <v>565</v>
      </c>
      <c r="B312" t="s">
        <v>58</v>
      </c>
      <c r="C312" t="s">
        <v>326</v>
      </c>
      <c r="D312">
        <v>-1</v>
      </c>
      <c r="E312">
        <v>-1</v>
      </c>
    </row>
    <row r="313" spans="1:5">
      <c r="A313" t="s">
        <v>275</v>
      </c>
      <c r="B313" t="s">
        <v>58</v>
      </c>
      <c r="C313" t="s">
        <v>326</v>
      </c>
      <c r="D313">
        <v>-1</v>
      </c>
      <c r="E313">
        <v>-1</v>
      </c>
    </row>
    <row r="314" spans="1:5">
      <c r="A314" t="s">
        <v>566</v>
      </c>
      <c r="B314" t="s">
        <v>37</v>
      </c>
      <c r="C314" t="s">
        <v>329</v>
      </c>
      <c r="D314">
        <v>90</v>
      </c>
      <c r="E314">
        <v>90</v>
      </c>
    </row>
    <row r="315" spans="1:5">
      <c r="A315" t="s">
        <v>80</v>
      </c>
      <c r="B315" t="s">
        <v>58</v>
      </c>
      <c r="C315" t="s">
        <v>329</v>
      </c>
      <c r="D315">
        <v>40</v>
      </c>
      <c r="E315">
        <v>100</v>
      </c>
    </row>
    <row r="316" spans="1:5">
      <c r="A316" t="s">
        <v>567</v>
      </c>
      <c r="B316" t="s">
        <v>23</v>
      </c>
      <c r="C316" t="s">
        <v>333</v>
      </c>
      <c r="D316">
        <v>90</v>
      </c>
      <c r="E316">
        <v>100</v>
      </c>
    </row>
    <row r="317" spans="1:5">
      <c r="A317" t="s">
        <v>235</v>
      </c>
      <c r="B317" t="s">
        <v>58</v>
      </c>
      <c r="C317" t="s">
        <v>329</v>
      </c>
      <c r="D317">
        <v>65</v>
      </c>
      <c r="E317">
        <v>100</v>
      </c>
    </row>
    <row r="318" spans="1:5">
      <c r="A318" t="s">
        <v>274</v>
      </c>
      <c r="B318" t="s">
        <v>58</v>
      </c>
      <c r="C318" t="s">
        <v>329</v>
      </c>
      <c r="D318">
        <v>55</v>
      </c>
      <c r="E318">
        <v>100</v>
      </c>
    </row>
    <row r="319" spans="1:5">
      <c r="A319" t="s">
        <v>568</v>
      </c>
      <c r="B319" t="s">
        <v>22</v>
      </c>
      <c r="C319" t="s">
        <v>333</v>
      </c>
      <c r="D319">
        <v>80</v>
      </c>
      <c r="E319">
        <v>100</v>
      </c>
    </row>
    <row r="320" spans="1:5">
      <c r="A320" t="s">
        <v>569</v>
      </c>
      <c r="B320" t="s">
        <v>215</v>
      </c>
      <c r="C320" t="s">
        <v>329</v>
      </c>
      <c r="D320">
        <v>90</v>
      </c>
      <c r="E320">
        <v>100</v>
      </c>
    </row>
    <row r="321" spans="1:5">
      <c r="A321" t="s">
        <v>570</v>
      </c>
      <c r="B321" t="s">
        <v>58</v>
      </c>
      <c r="C321" t="s">
        <v>333</v>
      </c>
      <c r="D321">
        <v>60</v>
      </c>
      <c r="E321">
        <v>100</v>
      </c>
    </row>
    <row r="322" spans="1:5">
      <c r="A322" t="s">
        <v>236</v>
      </c>
      <c r="B322" t="s">
        <v>22</v>
      </c>
      <c r="C322" t="s">
        <v>329</v>
      </c>
      <c r="D322">
        <v>80</v>
      </c>
      <c r="E322">
        <v>100</v>
      </c>
    </row>
    <row r="323" spans="1:5">
      <c r="A323" t="s">
        <v>571</v>
      </c>
      <c r="B323" t="s">
        <v>58</v>
      </c>
      <c r="C323" t="s">
        <v>329</v>
      </c>
      <c r="D323">
        <v>-1</v>
      </c>
      <c r="E323">
        <v>-1</v>
      </c>
    </row>
    <row r="324" spans="1:5">
      <c r="A324" t="s">
        <v>572</v>
      </c>
      <c r="B324" t="s">
        <v>22</v>
      </c>
      <c r="C324" t="s">
        <v>329</v>
      </c>
      <c r="D324">
        <v>90</v>
      </c>
      <c r="E324">
        <v>100</v>
      </c>
    </row>
    <row r="325" spans="1:5">
      <c r="A325" t="s">
        <v>26</v>
      </c>
      <c r="B325" t="s">
        <v>22</v>
      </c>
      <c r="C325" t="s">
        <v>333</v>
      </c>
      <c r="D325">
        <v>120</v>
      </c>
      <c r="E325">
        <v>100</v>
      </c>
    </row>
    <row r="326" spans="1:5">
      <c r="A326" t="s">
        <v>573</v>
      </c>
      <c r="B326" t="s">
        <v>175</v>
      </c>
      <c r="C326" t="s">
        <v>333</v>
      </c>
      <c r="D326">
        <v>80</v>
      </c>
      <c r="E326">
        <v>100</v>
      </c>
    </row>
    <row r="327" spans="1:5">
      <c r="A327" t="s">
        <v>574</v>
      </c>
      <c r="B327" t="s">
        <v>58</v>
      </c>
      <c r="C327" t="s">
        <v>329</v>
      </c>
      <c r="D327">
        <v>-1</v>
      </c>
      <c r="E327">
        <v>100</v>
      </c>
    </row>
    <row r="328" spans="1:5">
      <c r="A328" t="s">
        <v>575</v>
      </c>
      <c r="B328" t="s">
        <v>155</v>
      </c>
      <c r="C328" t="s">
        <v>326</v>
      </c>
      <c r="D328">
        <v>-1</v>
      </c>
      <c r="E328">
        <v>-1</v>
      </c>
    </row>
    <row r="329" spans="1:5">
      <c r="A329" t="s">
        <v>576</v>
      </c>
      <c r="B329" t="s">
        <v>83</v>
      </c>
      <c r="C329" t="s">
        <v>329</v>
      </c>
      <c r="D329">
        <v>100</v>
      </c>
      <c r="E329">
        <v>100</v>
      </c>
    </row>
    <row r="330" spans="1:5">
      <c r="A330" t="s">
        <v>577</v>
      </c>
      <c r="B330" t="s">
        <v>58</v>
      </c>
      <c r="C330" t="s">
        <v>326</v>
      </c>
      <c r="D330">
        <v>-1</v>
      </c>
      <c r="E330">
        <v>-1</v>
      </c>
    </row>
    <row r="331" spans="1:5">
      <c r="A331" t="s">
        <v>578</v>
      </c>
      <c r="B331" t="s">
        <v>58</v>
      </c>
      <c r="C331" t="s">
        <v>333</v>
      </c>
      <c r="D331">
        <v>50</v>
      </c>
      <c r="E331">
        <v>100</v>
      </c>
    </row>
    <row r="332" spans="1:5">
      <c r="A332" t="s">
        <v>217</v>
      </c>
      <c r="B332" t="s">
        <v>215</v>
      </c>
      <c r="C332" t="s">
        <v>329</v>
      </c>
      <c r="D332">
        <v>60</v>
      </c>
      <c r="E332">
        <v>-1</v>
      </c>
    </row>
    <row r="333" spans="1:5">
      <c r="A333" t="s">
        <v>579</v>
      </c>
      <c r="B333" t="s">
        <v>22</v>
      </c>
      <c r="C333" t="s">
        <v>326</v>
      </c>
      <c r="D333">
        <v>-1</v>
      </c>
      <c r="E333">
        <v>75</v>
      </c>
    </row>
    <row r="334" spans="1:5">
      <c r="A334" t="s">
        <v>580</v>
      </c>
      <c r="B334" t="s">
        <v>58</v>
      </c>
      <c r="C334" t="s">
        <v>326</v>
      </c>
      <c r="D334">
        <v>-1</v>
      </c>
      <c r="E334">
        <v>-1</v>
      </c>
    </row>
    <row r="335" spans="1:5">
      <c r="A335" t="s">
        <v>581</v>
      </c>
      <c r="B335" t="s">
        <v>22</v>
      </c>
      <c r="C335" t="s">
        <v>333</v>
      </c>
      <c r="D335">
        <v>90</v>
      </c>
      <c r="E335">
        <v>100</v>
      </c>
    </row>
    <row r="336" spans="1:5">
      <c r="A336" t="s">
        <v>187</v>
      </c>
      <c r="B336" t="s">
        <v>155</v>
      </c>
      <c r="C336" t="s">
        <v>326</v>
      </c>
      <c r="D336">
        <v>-1</v>
      </c>
      <c r="E336">
        <v>-1</v>
      </c>
    </row>
    <row r="337" spans="1:5">
      <c r="A337" t="s">
        <v>582</v>
      </c>
      <c r="B337" t="s">
        <v>23</v>
      </c>
      <c r="C337" t="s">
        <v>329</v>
      </c>
      <c r="D337">
        <v>50</v>
      </c>
      <c r="E337">
        <v>100</v>
      </c>
    </row>
    <row r="338" spans="1:5">
      <c r="A338" t="s">
        <v>583</v>
      </c>
      <c r="B338" t="s">
        <v>58</v>
      </c>
      <c r="C338" t="s">
        <v>329</v>
      </c>
      <c r="D338">
        <v>15</v>
      </c>
      <c r="E338">
        <v>85</v>
      </c>
    </row>
    <row r="339" spans="1:5">
      <c r="A339" t="s">
        <v>67</v>
      </c>
      <c r="B339" t="s">
        <v>34</v>
      </c>
      <c r="C339" t="s">
        <v>329</v>
      </c>
      <c r="D339">
        <v>35</v>
      </c>
      <c r="E339">
        <v>100</v>
      </c>
    </row>
    <row r="340" spans="1:5">
      <c r="A340" t="s">
        <v>584</v>
      </c>
      <c r="B340" t="s">
        <v>58</v>
      </c>
      <c r="C340" t="s">
        <v>326</v>
      </c>
      <c r="D340">
        <v>-1</v>
      </c>
      <c r="E340">
        <v>-1</v>
      </c>
    </row>
    <row r="341" spans="1:5">
      <c r="A341" t="s">
        <v>585</v>
      </c>
      <c r="B341" t="s">
        <v>215</v>
      </c>
      <c r="C341" t="s">
        <v>326</v>
      </c>
      <c r="D341">
        <v>-1</v>
      </c>
      <c r="E341">
        <v>100</v>
      </c>
    </row>
    <row r="342" spans="1:5">
      <c r="A342" t="s">
        <v>586</v>
      </c>
      <c r="B342" t="s">
        <v>139</v>
      </c>
      <c r="C342" t="s">
        <v>329</v>
      </c>
      <c r="D342">
        <v>100</v>
      </c>
      <c r="E342">
        <v>95</v>
      </c>
    </row>
    <row r="343" spans="1:5">
      <c r="A343" t="s">
        <v>587</v>
      </c>
      <c r="B343" t="s">
        <v>58</v>
      </c>
      <c r="C343" t="s">
        <v>326</v>
      </c>
      <c r="D343">
        <v>-1</v>
      </c>
      <c r="E343">
        <v>100</v>
      </c>
    </row>
    <row r="344" spans="1:5">
      <c r="A344" t="s">
        <v>588</v>
      </c>
      <c r="B344" t="s">
        <v>308</v>
      </c>
      <c r="C344" t="s">
        <v>329</v>
      </c>
      <c r="D344">
        <v>120</v>
      </c>
      <c r="E344">
        <v>100</v>
      </c>
    </row>
    <row r="345" spans="1:5">
      <c r="A345" t="s">
        <v>224</v>
      </c>
      <c r="B345" t="s">
        <v>155</v>
      </c>
      <c r="C345" t="s">
        <v>333</v>
      </c>
      <c r="D345">
        <v>120</v>
      </c>
      <c r="E345">
        <v>100</v>
      </c>
    </row>
    <row r="346" spans="1:5">
      <c r="A346" t="s">
        <v>264</v>
      </c>
      <c r="B346" t="s">
        <v>22</v>
      </c>
      <c r="C346" t="s">
        <v>333</v>
      </c>
      <c r="D346">
        <v>60</v>
      </c>
      <c r="E346">
        <v>-1</v>
      </c>
    </row>
    <row r="347" spans="1:5">
      <c r="A347" t="s">
        <v>589</v>
      </c>
      <c r="B347" t="s">
        <v>23</v>
      </c>
      <c r="C347" t="s">
        <v>333</v>
      </c>
      <c r="D347">
        <v>50</v>
      </c>
      <c r="E347">
        <v>-1</v>
      </c>
    </row>
    <row r="348" spans="1:5">
      <c r="A348" t="s">
        <v>590</v>
      </c>
      <c r="B348" t="s">
        <v>22</v>
      </c>
      <c r="C348" t="s">
        <v>326</v>
      </c>
      <c r="D348">
        <v>-1</v>
      </c>
      <c r="E348">
        <v>-1</v>
      </c>
    </row>
    <row r="349" spans="1:5">
      <c r="A349" t="s">
        <v>591</v>
      </c>
      <c r="B349" t="s">
        <v>83</v>
      </c>
      <c r="C349" t="s">
        <v>329</v>
      </c>
      <c r="D349">
        <v>60</v>
      </c>
      <c r="E349">
        <v>100</v>
      </c>
    </row>
    <row r="350" spans="1:5">
      <c r="A350" t="s">
        <v>592</v>
      </c>
      <c r="B350" t="s">
        <v>58</v>
      </c>
      <c r="C350" t="s">
        <v>329</v>
      </c>
      <c r="D350">
        <v>40</v>
      </c>
      <c r="E350">
        <v>100</v>
      </c>
    </row>
    <row r="351" spans="1:5">
      <c r="A351" t="s">
        <v>85</v>
      </c>
      <c r="B351" t="s">
        <v>58</v>
      </c>
      <c r="C351" t="s">
        <v>329</v>
      </c>
      <c r="D351">
        <v>75</v>
      </c>
      <c r="E351">
        <v>95</v>
      </c>
    </row>
    <row r="352" spans="1:5">
      <c r="A352" t="s">
        <v>593</v>
      </c>
      <c r="B352" t="s">
        <v>29</v>
      </c>
      <c r="C352" t="s">
        <v>333</v>
      </c>
      <c r="D352">
        <v>100</v>
      </c>
      <c r="E352">
        <v>50</v>
      </c>
    </row>
    <row r="353" spans="1:5">
      <c r="A353" t="s">
        <v>594</v>
      </c>
      <c r="B353" t="s">
        <v>215</v>
      </c>
      <c r="C353" t="s">
        <v>333</v>
      </c>
      <c r="D353">
        <v>-1</v>
      </c>
      <c r="E353">
        <v>100</v>
      </c>
    </row>
    <row r="354" spans="1:5">
      <c r="A354" t="s">
        <v>595</v>
      </c>
      <c r="B354" t="s">
        <v>58</v>
      </c>
      <c r="C354" t="s">
        <v>329</v>
      </c>
      <c r="D354">
        <v>25</v>
      </c>
      <c r="E354">
        <v>85</v>
      </c>
    </row>
    <row r="355" spans="1:5">
      <c r="A355" t="s">
        <v>184</v>
      </c>
      <c r="B355" t="s">
        <v>58</v>
      </c>
      <c r="C355" t="s">
        <v>326</v>
      </c>
      <c r="D355">
        <v>-1</v>
      </c>
      <c r="E355">
        <v>-1</v>
      </c>
    </row>
    <row r="356" spans="1:5">
      <c r="A356" t="s">
        <v>596</v>
      </c>
      <c r="B356" t="s">
        <v>155</v>
      </c>
      <c r="C356" t="s">
        <v>326</v>
      </c>
      <c r="D356">
        <v>-1</v>
      </c>
      <c r="E356">
        <v>-1</v>
      </c>
    </row>
    <row r="357" spans="1:5">
      <c r="A357" t="s">
        <v>128</v>
      </c>
      <c r="B357" t="s">
        <v>83</v>
      </c>
      <c r="C357" t="s">
        <v>326</v>
      </c>
      <c r="D357">
        <v>-1</v>
      </c>
      <c r="E357">
        <v>-1</v>
      </c>
    </row>
    <row r="358" spans="1:5">
      <c r="A358" t="s">
        <v>597</v>
      </c>
      <c r="B358" t="s">
        <v>37</v>
      </c>
      <c r="C358" t="s">
        <v>333</v>
      </c>
      <c r="D358">
        <v>90</v>
      </c>
      <c r="E358">
        <v>100</v>
      </c>
    </row>
    <row r="359" spans="1:5">
      <c r="A359" t="s">
        <v>598</v>
      </c>
      <c r="B359" t="s">
        <v>34</v>
      </c>
      <c r="C359" t="s">
        <v>326</v>
      </c>
      <c r="D359">
        <v>-1</v>
      </c>
      <c r="E359">
        <v>-1</v>
      </c>
    </row>
    <row r="360" spans="1:5">
      <c r="A360" t="s">
        <v>599</v>
      </c>
      <c r="B360" t="s">
        <v>202</v>
      </c>
      <c r="C360" t="s">
        <v>329</v>
      </c>
      <c r="D360">
        <v>75</v>
      </c>
      <c r="E360">
        <v>100</v>
      </c>
    </row>
    <row r="361" spans="1:5">
      <c r="A361" t="s">
        <v>600</v>
      </c>
      <c r="B361" t="s">
        <v>29</v>
      </c>
      <c r="C361" t="s">
        <v>329</v>
      </c>
      <c r="D361">
        <v>85</v>
      </c>
      <c r="E361">
        <v>90</v>
      </c>
    </row>
    <row r="362" spans="1:5">
      <c r="A362" t="s">
        <v>601</v>
      </c>
      <c r="B362" t="s">
        <v>37</v>
      </c>
      <c r="C362" t="s">
        <v>329</v>
      </c>
      <c r="D362">
        <v>80</v>
      </c>
      <c r="E362">
        <v>100</v>
      </c>
    </row>
    <row r="363" spans="1:5">
      <c r="A363" t="s">
        <v>280</v>
      </c>
      <c r="B363" t="s">
        <v>58</v>
      </c>
      <c r="C363" t="s">
        <v>329</v>
      </c>
      <c r="D363">
        <v>120</v>
      </c>
      <c r="E363">
        <v>100</v>
      </c>
    </row>
    <row r="364" spans="1:5">
      <c r="A364" t="s">
        <v>602</v>
      </c>
      <c r="B364" t="s">
        <v>58</v>
      </c>
      <c r="C364" t="s">
        <v>329</v>
      </c>
      <c r="D364">
        <v>200</v>
      </c>
      <c r="E364">
        <v>100</v>
      </c>
    </row>
    <row r="365" spans="1:5">
      <c r="A365" t="s">
        <v>97</v>
      </c>
      <c r="B365" t="s">
        <v>58</v>
      </c>
      <c r="C365" t="s">
        <v>326</v>
      </c>
      <c r="D365">
        <v>-1</v>
      </c>
      <c r="E365">
        <v>55</v>
      </c>
    </row>
    <row r="366" spans="1:5">
      <c r="A366" t="s">
        <v>36</v>
      </c>
      <c r="B366" t="s">
        <v>58</v>
      </c>
      <c r="C366" t="s">
        <v>326</v>
      </c>
      <c r="D366">
        <v>-1</v>
      </c>
      <c r="E366">
        <v>100</v>
      </c>
    </row>
    <row r="367" spans="1:5">
      <c r="A367" t="s">
        <v>603</v>
      </c>
      <c r="B367" t="s">
        <v>37</v>
      </c>
      <c r="C367" t="s">
        <v>329</v>
      </c>
      <c r="D367">
        <v>75</v>
      </c>
      <c r="E367">
        <v>95</v>
      </c>
    </row>
    <row r="368" spans="1:5">
      <c r="A368" t="s">
        <v>604</v>
      </c>
      <c r="B368" t="s">
        <v>175</v>
      </c>
      <c r="C368" t="s">
        <v>333</v>
      </c>
      <c r="D368">
        <v>60</v>
      </c>
      <c r="E368">
        <v>100</v>
      </c>
    </row>
    <row r="369" spans="1:5">
      <c r="A369" t="s">
        <v>138</v>
      </c>
      <c r="B369" t="s">
        <v>58</v>
      </c>
      <c r="C369" t="s">
        <v>329</v>
      </c>
      <c r="D369">
        <v>60</v>
      </c>
      <c r="E369">
        <v>100</v>
      </c>
    </row>
    <row r="370" spans="1:5">
      <c r="A370" t="s">
        <v>605</v>
      </c>
      <c r="B370" t="s">
        <v>37</v>
      </c>
      <c r="C370" t="s">
        <v>329</v>
      </c>
      <c r="D370">
        <v>75</v>
      </c>
      <c r="E370">
        <v>95</v>
      </c>
    </row>
    <row r="371" spans="1:5">
      <c r="A371" t="s">
        <v>267</v>
      </c>
      <c r="B371" t="s">
        <v>139</v>
      </c>
      <c r="C371" t="s">
        <v>333</v>
      </c>
      <c r="D371">
        <v>40</v>
      </c>
      <c r="E371">
        <v>100</v>
      </c>
    </row>
    <row r="372" spans="1:5">
      <c r="A372" t="s">
        <v>606</v>
      </c>
      <c r="B372" t="s">
        <v>155</v>
      </c>
      <c r="C372" t="s">
        <v>329</v>
      </c>
      <c r="D372">
        <v>85</v>
      </c>
      <c r="E372">
        <v>100</v>
      </c>
    </row>
    <row r="373" spans="1:5">
      <c r="A373" t="s">
        <v>607</v>
      </c>
      <c r="B373" t="s">
        <v>58</v>
      </c>
      <c r="C373" t="s">
        <v>326</v>
      </c>
      <c r="D373">
        <v>-1</v>
      </c>
      <c r="E373">
        <v>100</v>
      </c>
    </row>
    <row r="374" spans="1:5">
      <c r="A374" t="s">
        <v>272</v>
      </c>
      <c r="B374" t="s">
        <v>23</v>
      </c>
      <c r="C374" t="s">
        <v>333</v>
      </c>
      <c r="D374">
        <v>30</v>
      </c>
      <c r="E374">
        <v>70</v>
      </c>
    </row>
    <row r="375" spans="1:5">
      <c r="A375" t="s">
        <v>608</v>
      </c>
      <c r="B375" t="s">
        <v>58</v>
      </c>
      <c r="C375" t="s">
        <v>329</v>
      </c>
      <c r="D375">
        <v>-1</v>
      </c>
      <c r="E375">
        <v>90</v>
      </c>
    </row>
    <row r="376" spans="1:5">
      <c r="A376" t="s">
        <v>609</v>
      </c>
      <c r="B376" t="s">
        <v>37</v>
      </c>
      <c r="C376" t="s">
        <v>333</v>
      </c>
      <c r="D376">
        <v>60</v>
      </c>
      <c r="E376">
        <v>100</v>
      </c>
    </row>
    <row r="377" spans="1:5">
      <c r="A377" t="s">
        <v>610</v>
      </c>
      <c r="B377" t="s">
        <v>308</v>
      </c>
      <c r="C377" t="s">
        <v>329</v>
      </c>
      <c r="D377">
        <v>100</v>
      </c>
      <c r="E377">
        <v>75</v>
      </c>
    </row>
    <row r="378" spans="1:5">
      <c r="A378" t="s">
        <v>611</v>
      </c>
      <c r="B378" t="s">
        <v>22</v>
      </c>
      <c r="C378" t="s">
        <v>329</v>
      </c>
      <c r="D378">
        <v>120</v>
      </c>
      <c r="E378">
        <v>85</v>
      </c>
    </row>
    <row r="379" spans="1:5">
      <c r="A379" t="s">
        <v>21</v>
      </c>
      <c r="B379" t="s">
        <v>58</v>
      </c>
      <c r="C379" t="s">
        <v>326</v>
      </c>
      <c r="D379">
        <v>-1</v>
      </c>
      <c r="E379">
        <v>100</v>
      </c>
    </row>
    <row r="380" spans="1:5">
      <c r="A380" t="s">
        <v>612</v>
      </c>
      <c r="B380" t="s">
        <v>58</v>
      </c>
      <c r="C380" t="s">
        <v>329</v>
      </c>
      <c r="D380">
        <v>120</v>
      </c>
      <c r="E380">
        <v>75</v>
      </c>
    </row>
    <row r="381" spans="1:5">
      <c r="A381" t="s">
        <v>127</v>
      </c>
      <c r="B381" t="s">
        <v>83</v>
      </c>
      <c r="C381" t="s">
        <v>329</v>
      </c>
      <c r="D381">
        <v>35</v>
      </c>
      <c r="E381">
        <v>85</v>
      </c>
    </row>
    <row r="382" spans="1:5">
      <c r="A382" t="s">
        <v>613</v>
      </c>
      <c r="B382" t="s">
        <v>155</v>
      </c>
      <c r="C382" t="s">
        <v>326</v>
      </c>
      <c r="D382">
        <v>-1</v>
      </c>
      <c r="E382">
        <v>-1</v>
      </c>
    </row>
    <row r="383" spans="1:5">
      <c r="A383" t="s">
        <v>154</v>
      </c>
      <c r="B383" t="s">
        <v>155</v>
      </c>
      <c r="C383" t="s">
        <v>333</v>
      </c>
      <c r="D383">
        <v>80</v>
      </c>
      <c r="E383">
        <v>100</v>
      </c>
    </row>
    <row r="384" spans="1:5">
      <c r="A384" t="s">
        <v>108</v>
      </c>
      <c r="B384" t="s">
        <v>58</v>
      </c>
      <c r="C384" t="s">
        <v>326</v>
      </c>
      <c r="D384">
        <v>-1</v>
      </c>
      <c r="E384">
        <v>55</v>
      </c>
    </row>
    <row r="385" spans="1:5">
      <c r="A385" t="s">
        <v>614</v>
      </c>
      <c r="B385" t="s">
        <v>22</v>
      </c>
      <c r="C385" t="s">
        <v>326</v>
      </c>
      <c r="D385">
        <v>-1</v>
      </c>
      <c r="E385">
        <v>55</v>
      </c>
    </row>
    <row r="386" spans="1:5">
      <c r="A386" t="s">
        <v>615</v>
      </c>
      <c r="B386" t="s">
        <v>215</v>
      </c>
      <c r="C386" t="s">
        <v>326</v>
      </c>
      <c r="D386">
        <v>-1</v>
      </c>
      <c r="E386">
        <v>100</v>
      </c>
    </row>
    <row r="387" spans="1:5">
      <c r="A387" t="s">
        <v>91</v>
      </c>
      <c r="B387" t="s">
        <v>43</v>
      </c>
      <c r="C387" t="s">
        <v>329</v>
      </c>
      <c r="D387">
        <v>120</v>
      </c>
      <c r="E387">
        <v>85</v>
      </c>
    </row>
    <row r="388" spans="1:5">
      <c r="A388" t="s">
        <v>616</v>
      </c>
      <c r="B388" t="s">
        <v>23</v>
      </c>
      <c r="C388" t="s">
        <v>326</v>
      </c>
      <c r="D388">
        <v>-1</v>
      </c>
      <c r="E388">
        <v>-1</v>
      </c>
    </row>
    <row r="389" spans="1:5">
      <c r="A389" t="s">
        <v>142</v>
      </c>
      <c r="B389" t="s">
        <v>139</v>
      </c>
      <c r="C389" t="s">
        <v>333</v>
      </c>
      <c r="D389">
        <v>-1</v>
      </c>
      <c r="E389">
        <v>100</v>
      </c>
    </row>
    <row r="390" spans="1:5">
      <c r="A390" t="s">
        <v>198</v>
      </c>
      <c r="B390" t="s">
        <v>58</v>
      </c>
      <c r="C390" t="s">
        <v>329</v>
      </c>
      <c r="D390">
        <v>70</v>
      </c>
      <c r="E390">
        <v>100</v>
      </c>
    </row>
    <row r="391" spans="1:5">
      <c r="A391" t="s">
        <v>110</v>
      </c>
      <c r="B391" t="s">
        <v>58</v>
      </c>
      <c r="C391" t="s">
        <v>326</v>
      </c>
      <c r="D391">
        <v>-1</v>
      </c>
      <c r="E391">
        <v>85</v>
      </c>
    </row>
    <row r="392" spans="1:5">
      <c r="A392" t="s">
        <v>617</v>
      </c>
      <c r="B392" t="s">
        <v>58</v>
      </c>
      <c r="C392" t="s">
        <v>326</v>
      </c>
      <c r="D392">
        <v>-1</v>
      </c>
      <c r="E392">
        <v>-1</v>
      </c>
    </row>
    <row r="393" spans="1:5">
      <c r="A393" t="s">
        <v>618</v>
      </c>
      <c r="B393" t="s">
        <v>23</v>
      </c>
      <c r="C393" t="s">
        <v>333</v>
      </c>
      <c r="D393">
        <v>65</v>
      </c>
      <c r="E393">
        <v>100</v>
      </c>
    </row>
    <row r="394" spans="1:5">
      <c r="A394" t="s">
        <v>619</v>
      </c>
      <c r="B394" t="s">
        <v>37</v>
      </c>
      <c r="C394" t="s">
        <v>333</v>
      </c>
      <c r="D394">
        <v>65</v>
      </c>
      <c r="E394">
        <v>100</v>
      </c>
    </row>
    <row r="395" spans="1:5">
      <c r="A395" t="s">
        <v>620</v>
      </c>
      <c r="B395" t="s">
        <v>58</v>
      </c>
      <c r="C395" t="s">
        <v>326</v>
      </c>
      <c r="D395">
        <v>-1</v>
      </c>
      <c r="E395">
        <v>100</v>
      </c>
    </row>
    <row r="396" spans="1:5">
      <c r="A396" t="s">
        <v>621</v>
      </c>
      <c r="B396" t="s">
        <v>215</v>
      </c>
      <c r="C396" t="s">
        <v>333</v>
      </c>
      <c r="D396">
        <v>65</v>
      </c>
      <c r="E396">
        <v>100</v>
      </c>
    </row>
    <row r="397" spans="1:5">
      <c r="A397" t="s">
        <v>622</v>
      </c>
      <c r="B397" t="s">
        <v>155</v>
      </c>
      <c r="C397" t="s">
        <v>333</v>
      </c>
      <c r="D397">
        <v>20</v>
      </c>
      <c r="E397">
        <v>100</v>
      </c>
    </row>
    <row r="398" spans="1:5">
      <c r="A398" t="s">
        <v>623</v>
      </c>
      <c r="B398" t="s">
        <v>22</v>
      </c>
      <c r="C398" t="s">
        <v>329</v>
      </c>
      <c r="D398">
        <v>55</v>
      </c>
      <c r="E398">
        <v>95</v>
      </c>
    </row>
    <row r="399" spans="1:5">
      <c r="A399" t="s">
        <v>201</v>
      </c>
      <c r="B399" t="s">
        <v>58</v>
      </c>
      <c r="C399" t="s">
        <v>329</v>
      </c>
      <c r="D399">
        <v>-1</v>
      </c>
      <c r="E399">
        <v>-1</v>
      </c>
    </row>
    <row r="400" spans="1:5">
      <c r="A400" t="s">
        <v>624</v>
      </c>
      <c r="B400" t="s">
        <v>58</v>
      </c>
      <c r="C400" t="s">
        <v>329</v>
      </c>
      <c r="D400">
        <v>70</v>
      </c>
      <c r="E400">
        <v>100</v>
      </c>
    </row>
    <row r="401" spans="1:5">
      <c r="A401" t="s">
        <v>297</v>
      </c>
      <c r="B401" t="s">
        <v>58</v>
      </c>
      <c r="C401" t="s">
        <v>329</v>
      </c>
      <c r="D401">
        <v>70</v>
      </c>
      <c r="E401">
        <v>100</v>
      </c>
    </row>
    <row r="402" spans="1:5">
      <c r="A402" t="s">
        <v>625</v>
      </c>
      <c r="B402" t="s">
        <v>58</v>
      </c>
      <c r="C402" t="s">
        <v>326</v>
      </c>
      <c r="D402">
        <v>-1</v>
      </c>
      <c r="E402">
        <v>85</v>
      </c>
    </row>
    <row r="403" spans="1:5">
      <c r="A403" t="s">
        <v>76</v>
      </c>
      <c r="B403" t="s">
        <v>29</v>
      </c>
      <c r="C403" t="s">
        <v>329</v>
      </c>
      <c r="D403">
        <v>65</v>
      </c>
      <c r="E403">
        <v>95</v>
      </c>
    </row>
    <row r="404" spans="1:5">
      <c r="A404" t="s">
        <v>626</v>
      </c>
      <c r="B404" t="s">
        <v>175</v>
      </c>
      <c r="C404" t="s">
        <v>329</v>
      </c>
      <c r="D404">
        <v>30</v>
      </c>
      <c r="E404">
        <v>90</v>
      </c>
    </row>
    <row r="405" spans="1:5">
      <c r="A405" t="s">
        <v>627</v>
      </c>
      <c r="B405" t="s">
        <v>189</v>
      </c>
      <c r="C405" t="s">
        <v>329</v>
      </c>
      <c r="D405">
        <v>70</v>
      </c>
      <c r="E405">
        <v>90</v>
      </c>
    </row>
    <row r="406" spans="1:5">
      <c r="A406" t="s">
        <v>252</v>
      </c>
      <c r="B406" t="s">
        <v>139</v>
      </c>
      <c r="C406" t="s">
        <v>329</v>
      </c>
      <c r="D406">
        <v>100</v>
      </c>
      <c r="E406">
        <v>90</v>
      </c>
    </row>
    <row r="407" spans="1:5">
      <c r="A407" t="s">
        <v>628</v>
      </c>
      <c r="B407" t="s">
        <v>58</v>
      </c>
      <c r="C407" t="s">
        <v>326</v>
      </c>
      <c r="D407">
        <v>-1</v>
      </c>
      <c r="E407">
        <v>-1</v>
      </c>
    </row>
    <row r="408" spans="1:5">
      <c r="A408" t="s">
        <v>629</v>
      </c>
      <c r="B408" t="s">
        <v>155</v>
      </c>
      <c r="C408" t="s">
        <v>326</v>
      </c>
      <c r="D408">
        <v>-1</v>
      </c>
      <c r="E408">
        <v>100</v>
      </c>
    </row>
    <row r="409" spans="1:5">
      <c r="A409" t="s">
        <v>630</v>
      </c>
      <c r="B409" t="s">
        <v>155</v>
      </c>
      <c r="C409" t="s">
        <v>326</v>
      </c>
      <c r="D409">
        <v>-1</v>
      </c>
      <c r="E409">
        <v>-1</v>
      </c>
    </row>
    <row r="410" spans="1:5">
      <c r="A410" t="s">
        <v>631</v>
      </c>
      <c r="B410" t="s">
        <v>83</v>
      </c>
      <c r="C410" t="s">
        <v>329</v>
      </c>
      <c r="D410">
        <v>95</v>
      </c>
      <c r="E410">
        <v>95</v>
      </c>
    </row>
    <row r="411" spans="1:5">
      <c r="A411" t="s">
        <v>72</v>
      </c>
      <c r="B411" t="s">
        <v>58</v>
      </c>
      <c r="C411" t="s">
        <v>329</v>
      </c>
      <c r="D411">
        <v>15</v>
      </c>
      <c r="E411">
        <v>90</v>
      </c>
    </row>
    <row r="412" spans="1:5">
      <c r="A412" t="s">
        <v>632</v>
      </c>
      <c r="B412" t="s">
        <v>23</v>
      </c>
      <c r="C412" t="s">
        <v>326</v>
      </c>
      <c r="D412">
        <v>-1</v>
      </c>
      <c r="E412">
        <v>90</v>
      </c>
    </row>
    <row r="413" spans="1:5">
      <c r="A413" t="s">
        <v>633</v>
      </c>
      <c r="B413" t="s">
        <v>189</v>
      </c>
      <c r="C413" t="s">
        <v>329</v>
      </c>
      <c r="D413">
        <v>90</v>
      </c>
      <c r="E413">
        <v>90</v>
      </c>
    </row>
    <row r="414" spans="1:5">
      <c r="A414" t="s">
        <v>634</v>
      </c>
      <c r="B414" t="s">
        <v>58</v>
      </c>
      <c r="C414" t="s">
        <v>326</v>
      </c>
      <c r="D414">
        <v>-1</v>
      </c>
      <c r="E414">
        <v>100</v>
      </c>
    </row>
    <row r="415" spans="1:5">
      <c r="A415" t="s">
        <v>635</v>
      </c>
      <c r="B415" t="s">
        <v>58</v>
      </c>
      <c r="C415" t="s">
        <v>329</v>
      </c>
      <c r="D415">
        <v>80</v>
      </c>
      <c r="E415">
        <v>85</v>
      </c>
    </row>
    <row r="416" spans="1:5">
      <c r="A416" t="s">
        <v>636</v>
      </c>
      <c r="B416" t="s">
        <v>34</v>
      </c>
      <c r="C416" t="s">
        <v>329</v>
      </c>
      <c r="D416">
        <v>60</v>
      </c>
      <c r="E416">
        <v>100</v>
      </c>
    </row>
    <row r="417" spans="1:5">
      <c r="A417" t="s">
        <v>637</v>
      </c>
      <c r="B417" t="s">
        <v>139</v>
      </c>
      <c r="C417" t="s">
        <v>329</v>
      </c>
      <c r="D417">
        <v>60</v>
      </c>
      <c r="E417">
        <v>100</v>
      </c>
    </row>
    <row r="418" spans="1:5">
      <c r="A418" t="s">
        <v>285</v>
      </c>
      <c r="B418" t="s">
        <v>58</v>
      </c>
      <c r="C418" t="s">
        <v>326</v>
      </c>
      <c r="D418">
        <v>-1</v>
      </c>
      <c r="E418">
        <v>-1</v>
      </c>
    </row>
    <row r="419" spans="1:5">
      <c r="A419" t="s">
        <v>638</v>
      </c>
      <c r="B419" t="s">
        <v>155</v>
      </c>
      <c r="C419" t="s">
        <v>326</v>
      </c>
      <c r="D419">
        <v>-1</v>
      </c>
      <c r="E419">
        <v>-1</v>
      </c>
    </row>
    <row r="420" spans="1:5">
      <c r="A420" t="s">
        <v>639</v>
      </c>
      <c r="B420" t="s">
        <v>155</v>
      </c>
      <c r="C420" t="s">
        <v>329</v>
      </c>
      <c r="D420">
        <v>70</v>
      </c>
      <c r="E420">
        <v>100</v>
      </c>
    </row>
    <row r="421" spans="1:5">
      <c r="A421" t="s">
        <v>640</v>
      </c>
      <c r="B421" t="s">
        <v>155</v>
      </c>
      <c r="C421" t="s">
        <v>326</v>
      </c>
      <c r="D421">
        <v>-1</v>
      </c>
      <c r="E421">
        <v>-1</v>
      </c>
    </row>
    <row r="422" spans="1:5">
      <c r="A422" t="s">
        <v>124</v>
      </c>
      <c r="B422" t="s">
        <v>43</v>
      </c>
      <c r="C422" t="s">
        <v>326</v>
      </c>
      <c r="D422">
        <v>-1</v>
      </c>
      <c r="E422">
        <v>-1</v>
      </c>
    </row>
    <row r="423" spans="1:5">
      <c r="A423" t="s">
        <v>641</v>
      </c>
      <c r="B423" t="s">
        <v>29</v>
      </c>
      <c r="C423" t="s">
        <v>329</v>
      </c>
      <c r="D423">
        <v>50</v>
      </c>
      <c r="E423">
        <v>100</v>
      </c>
    </row>
    <row r="424" spans="1:5">
      <c r="A424" t="s">
        <v>642</v>
      </c>
      <c r="B424" t="s">
        <v>155</v>
      </c>
      <c r="C424" t="s">
        <v>326</v>
      </c>
      <c r="D424">
        <v>-1</v>
      </c>
      <c r="E424">
        <v>-1</v>
      </c>
    </row>
    <row r="425" spans="1:5">
      <c r="A425" t="s">
        <v>643</v>
      </c>
      <c r="B425" t="s">
        <v>308</v>
      </c>
      <c r="C425" t="s">
        <v>329</v>
      </c>
      <c r="D425">
        <v>100</v>
      </c>
      <c r="E425">
        <v>75</v>
      </c>
    </row>
    <row r="426" spans="1:5">
      <c r="A426" t="s">
        <v>644</v>
      </c>
      <c r="B426" t="s">
        <v>22</v>
      </c>
      <c r="C426" t="s">
        <v>333</v>
      </c>
      <c r="D426">
        <v>75</v>
      </c>
      <c r="E426">
        <v>100</v>
      </c>
    </row>
    <row r="427" spans="1:5">
      <c r="A427" t="s">
        <v>232</v>
      </c>
      <c r="B427" t="s">
        <v>58</v>
      </c>
      <c r="C427" t="s">
        <v>329</v>
      </c>
      <c r="D427">
        <v>15</v>
      </c>
      <c r="E427">
        <v>85</v>
      </c>
    </row>
    <row r="428" spans="1:5">
      <c r="A428" t="s">
        <v>645</v>
      </c>
      <c r="B428" t="s">
        <v>58</v>
      </c>
      <c r="C428" t="s">
        <v>329</v>
      </c>
      <c r="D428">
        <v>70</v>
      </c>
      <c r="E428">
        <v>100</v>
      </c>
    </row>
    <row r="429" spans="1:5">
      <c r="A429" t="s">
        <v>646</v>
      </c>
      <c r="B429" t="s">
        <v>308</v>
      </c>
      <c r="C429" t="s">
        <v>333</v>
      </c>
      <c r="D429">
        <v>40</v>
      </c>
      <c r="E429">
        <v>100</v>
      </c>
    </row>
    <row r="430" spans="1:5">
      <c r="A430" t="s">
        <v>647</v>
      </c>
      <c r="B430" t="s">
        <v>22</v>
      </c>
      <c r="C430" t="s">
        <v>326</v>
      </c>
      <c r="D430">
        <v>-1</v>
      </c>
      <c r="E430">
        <v>100</v>
      </c>
    </row>
    <row r="431" spans="1:5">
      <c r="A431" t="s">
        <v>648</v>
      </c>
      <c r="B431" t="s">
        <v>139</v>
      </c>
      <c r="C431" t="s">
        <v>326</v>
      </c>
      <c r="D431">
        <v>-1</v>
      </c>
      <c r="E431">
        <v>-1</v>
      </c>
    </row>
    <row r="432" spans="1:5">
      <c r="A432" t="s">
        <v>649</v>
      </c>
      <c r="B432" t="s">
        <v>22</v>
      </c>
      <c r="C432" t="s">
        <v>326</v>
      </c>
      <c r="D432">
        <v>-1</v>
      </c>
      <c r="E432">
        <v>90</v>
      </c>
    </row>
    <row r="433" spans="1:5">
      <c r="A433" t="s">
        <v>650</v>
      </c>
      <c r="B433" t="s">
        <v>22</v>
      </c>
      <c r="C433" t="s">
        <v>329</v>
      </c>
      <c r="D433">
        <v>90</v>
      </c>
      <c r="E433">
        <v>100</v>
      </c>
    </row>
    <row r="434" spans="1:5">
      <c r="A434" t="s">
        <v>651</v>
      </c>
      <c r="B434" t="s">
        <v>58</v>
      </c>
      <c r="C434" t="s">
        <v>333</v>
      </c>
      <c r="D434">
        <v>50</v>
      </c>
      <c r="E434">
        <v>100</v>
      </c>
    </row>
    <row r="435" spans="1:5">
      <c r="A435" t="s">
        <v>652</v>
      </c>
      <c r="B435" t="s">
        <v>308</v>
      </c>
      <c r="C435" t="s">
        <v>329</v>
      </c>
      <c r="D435">
        <v>60</v>
      </c>
      <c r="E435">
        <v>90</v>
      </c>
    </row>
    <row r="436" spans="1:5">
      <c r="A436" t="s">
        <v>653</v>
      </c>
      <c r="B436" t="s">
        <v>58</v>
      </c>
      <c r="C436" t="s">
        <v>329</v>
      </c>
      <c r="D436">
        <v>-1</v>
      </c>
      <c r="E436">
        <v>-1</v>
      </c>
    </row>
    <row r="437" spans="1:5">
      <c r="A437" t="s">
        <v>654</v>
      </c>
      <c r="B437" t="s">
        <v>155</v>
      </c>
      <c r="C437" t="s">
        <v>326</v>
      </c>
      <c r="D437">
        <v>-1</v>
      </c>
      <c r="E437">
        <v>-1</v>
      </c>
    </row>
    <row r="438" spans="1:5">
      <c r="A438" t="s">
        <v>210</v>
      </c>
      <c r="B438" t="s">
        <v>37</v>
      </c>
      <c r="C438" t="s">
        <v>333</v>
      </c>
      <c r="D438">
        <v>110</v>
      </c>
      <c r="E438">
        <v>80</v>
      </c>
    </row>
    <row r="439" spans="1:5">
      <c r="A439" t="s">
        <v>655</v>
      </c>
      <c r="B439" t="s">
        <v>58</v>
      </c>
      <c r="C439" t="s">
        <v>329</v>
      </c>
      <c r="D439">
        <v>15</v>
      </c>
      <c r="E439">
        <v>85</v>
      </c>
    </row>
    <row r="440" spans="1:5">
      <c r="A440" t="s">
        <v>656</v>
      </c>
      <c r="B440" t="s">
        <v>29</v>
      </c>
      <c r="C440" t="s">
        <v>333</v>
      </c>
      <c r="D440">
        <v>75</v>
      </c>
      <c r="E440">
        <v>100</v>
      </c>
    </row>
    <row r="441" spans="1:5">
      <c r="A441" t="s">
        <v>657</v>
      </c>
      <c r="B441" t="s">
        <v>58</v>
      </c>
      <c r="C441" t="s">
        <v>326</v>
      </c>
      <c r="D441">
        <v>-1</v>
      </c>
      <c r="E441">
        <v>-1</v>
      </c>
    </row>
    <row r="442" spans="1:5">
      <c r="A442" t="s">
        <v>658</v>
      </c>
      <c r="B442" t="s">
        <v>139</v>
      </c>
      <c r="C442" t="s">
        <v>333</v>
      </c>
      <c r="D442">
        <v>80</v>
      </c>
      <c r="E442">
        <v>-1</v>
      </c>
    </row>
    <row r="443" spans="1:5">
      <c r="A443" t="s">
        <v>659</v>
      </c>
      <c r="B443" t="s">
        <v>175</v>
      </c>
      <c r="C443" t="s">
        <v>329</v>
      </c>
      <c r="D443">
        <v>50</v>
      </c>
      <c r="E443">
        <v>100</v>
      </c>
    </row>
    <row r="444" spans="1:5">
      <c r="A444" t="s">
        <v>660</v>
      </c>
      <c r="B444" t="s">
        <v>202</v>
      </c>
      <c r="C444" t="s">
        <v>329</v>
      </c>
      <c r="D444">
        <v>40</v>
      </c>
      <c r="E444">
        <v>100</v>
      </c>
    </row>
    <row r="445" spans="1:5">
      <c r="A445" t="s">
        <v>661</v>
      </c>
      <c r="B445" t="s">
        <v>83</v>
      </c>
      <c r="C445" t="s">
        <v>329</v>
      </c>
      <c r="D445">
        <v>-1</v>
      </c>
      <c r="E445">
        <v>-1</v>
      </c>
    </row>
    <row r="446" spans="1:5">
      <c r="A446" t="s">
        <v>662</v>
      </c>
      <c r="B446" t="s">
        <v>58</v>
      </c>
      <c r="C446" t="s">
        <v>326</v>
      </c>
      <c r="D446">
        <v>-1</v>
      </c>
      <c r="E446">
        <v>-1</v>
      </c>
    </row>
    <row r="447" spans="1:5">
      <c r="A447" t="s">
        <v>663</v>
      </c>
      <c r="B447" t="s">
        <v>43</v>
      </c>
      <c r="C447" t="s">
        <v>329</v>
      </c>
      <c r="D447">
        <v>90</v>
      </c>
      <c r="E447">
        <v>100</v>
      </c>
    </row>
    <row r="448" spans="1:5">
      <c r="A448" t="s">
        <v>664</v>
      </c>
      <c r="B448" t="s">
        <v>83</v>
      </c>
      <c r="C448" t="s">
        <v>329</v>
      </c>
      <c r="D448">
        <v>50</v>
      </c>
      <c r="E448">
        <v>90</v>
      </c>
    </row>
    <row r="449" spans="1:5">
      <c r="A449" t="s">
        <v>665</v>
      </c>
      <c r="B449" t="s">
        <v>155</v>
      </c>
      <c r="C449" t="s">
        <v>326</v>
      </c>
      <c r="D449">
        <v>-1</v>
      </c>
      <c r="E449">
        <v>-1</v>
      </c>
    </row>
    <row r="450" spans="1:5">
      <c r="A450" t="s">
        <v>666</v>
      </c>
      <c r="B450" t="s">
        <v>175</v>
      </c>
      <c r="C450" t="s">
        <v>326</v>
      </c>
      <c r="D450">
        <v>-1</v>
      </c>
      <c r="E450">
        <v>-1</v>
      </c>
    </row>
    <row r="451" spans="1:5">
      <c r="A451" t="s">
        <v>667</v>
      </c>
      <c r="B451" t="s">
        <v>37</v>
      </c>
      <c r="C451" t="s">
        <v>333</v>
      </c>
      <c r="D451">
        <v>35</v>
      </c>
      <c r="E451">
        <v>85</v>
      </c>
    </row>
    <row r="452" spans="1:5">
      <c r="A452" t="s">
        <v>312</v>
      </c>
      <c r="B452" t="s">
        <v>58</v>
      </c>
      <c r="C452" t="s">
        <v>326</v>
      </c>
      <c r="D452">
        <v>-1</v>
      </c>
      <c r="E452">
        <v>-1</v>
      </c>
    </row>
    <row r="453" spans="1:5">
      <c r="A453" t="s">
        <v>668</v>
      </c>
      <c r="B453" t="s">
        <v>29</v>
      </c>
      <c r="C453" t="s">
        <v>333</v>
      </c>
      <c r="D453">
        <v>150</v>
      </c>
      <c r="E453">
        <v>90</v>
      </c>
    </row>
    <row r="454" spans="1:5">
      <c r="A454" t="s">
        <v>669</v>
      </c>
      <c r="B454" t="s">
        <v>43</v>
      </c>
      <c r="C454" t="s">
        <v>329</v>
      </c>
      <c r="D454">
        <v>40</v>
      </c>
      <c r="E454">
        <v>95</v>
      </c>
    </row>
    <row r="455" spans="1:5">
      <c r="A455" t="s">
        <v>160</v>
      </c>
      <c r="B455" t="s">
        <v>139</v>
      </c>
      <c r="C455" t="s">
        <v>329</v>
      </c>
      <c r="D455">
        <v>-1</v>
      </c>
      <c r="E455">
        <v>100</v>
      </c>
    </row>
    <row r="456" spans="1:5">
      <c r="A456" t="s">
        <v>670</v>
      </c>
      <c r="B456" t="s">
        <v>139</v>
      </c>
      <c r="C456" t="s">
        <v>333</v>
      </c>
      <c r="D456">
        <v>120</v>
      </c>
      <c r="E456">
        <v>70</v>
      </c>
    </row>
    <row r="457" spans="1:5">
      <c r="A457" t="s">
        <v>671</v>
      </c>
      <c r="B457" t="s">
        <v>155</v>
      </c>
      <c r="C457" t="s">
        <v>333</v>
      </c>
      <c r="D457">
        <v>100</v>
      </c>
      <c r="E457">
        <v>100</v>
      </c>
    </row>
    <row r="458" spans="1:5">
      <c r="A458" t="s">
        <v>244</v>
      </c>
      <c r="B458" t="s">
        <v>139</v>
      </c>
      <c r="C458" t="s">
        <v>329</v>
      </c>
      <c r="D458">
        <v>120</v>
      </c>
      <c r="E458">
        <v>100</v>
      </c>
    </row>
    <row r="459" spans="1:5">
      <c r="A459" t="s">
        <v>672</v>
      </c>
      <c r="B459" t="s">
        <v>22</v>
      </c>
      <c r="C459" t="s">
        <v>329</v>
      </c>
      <c r="D459">
        <v>120</v>
      </c>
      <c r="E459">
        <v>100</v>
      </c>
    </row>
    <row r="460" spans="1:5">
      <c r="A460" t="s">
        <v>164</v>
      </c>
      <c r="B460" t="s">
        <v>175</v>
      </c>
      <c r="C460" t="s">
        <v>326</v>
      </c>
      <c r="D460">
        <v>-1</v>
      </c>
      <c r="E460">
        <v>-1</v>
      </c>
    </row>
    <row r="461" spans="1:5">
      <c r="A461" t="s">
        <v>278</v>
      </c>
      <c r="B461" t="s">
        <v>58</v>
      </c>
      <c r="C461" t="s">
        <v>326</v>
      </c>
      <c r="D461">
        <v>-1</v>
      </c>
      <c r="E461">
        <v>-1</v>
      </c>
    </row>
    <row r="462" spans="1:5">
      <c r="A462" t="s">
        <v>135</v>
      </c>
      <c r="B462" t="s">
        <v>58</v>
      </c>
      <c r="C462" t="s">
        <v>326</v>
      </c>
      <c r="D462">
        <v>-1</v>
      </c>
      <c r="E462">
        <v>-1</v>
      </c>
    </row>
    <row r="463" spans="1:5">
      <c r="A463" t="s">
        <v>673</v>
      </c>
      <c r="B463" t="s">
        <v>37</v>
      </c>
      <c r="C463" t="s">
        <v>329</v>
      </c>
      <c r="D463">
        <v>80</v>
      </c>
      <c r="E463">
        <v>100</v>
      </c>
    </row>
    <row r="464" spans="1:5">
      <c r="A464" t="s">
        <v>674</v>
      </c>
      <c r="B464" t="s">
        <v>37</v>
      </c>
      <c r="C464" t="s">
        <v>333</v>
      </c>
      <c r="D464">
        <v>65</v>
      </c>
      <c r="E464">
        <v>85</v>
      </c>
    </row>
    <row r="465" spans="1:5">
      <c r="A465" t="s">
        <v>675</v>
      </c>
      <c r="B465" t="s">
        <v>37</v>
      </c>
      <c r="C465" t="s">
        <v>333</v>
      </c>
      <c r="D465">
        <v>80</v>
      </c>
      <c r="E465">
        <v>100</v>
      </c>
    </row>
    <row r="466" spans="1:5">
      <c r="A466" t="s">
        <v>676</v>
      </c>
      <c r="B466" t="s">
        <v>202</v>
      </c>
      <c r="C466" t="s">
        <v>333</v>
      </c>
      <c r="D466">
        <v>55</v>
      </c>
      <c r="E466">
        <v>95</v>
      </c>
    </row>
    <row r="467" spans="1:5">
      <c r="A467" t="s">
        <v>223</v>
      </c>
      <c r="B467" t="s">
        <v>155</v>
      </c>
      <c r="C467" t="s">
        <v>326</v>
      </c>
      <c r="D467">
        <v>-1</v>
      </c>
      <c r="E467">
        <v>100</v>
      </c>
    </row>
    <row r="468" spans="1:5">
      <c r="A468" t="s">
        <v>118</v>
      </c>
      <c r="B468" t="s">
        <v>22</v>
      </c>
      <c r="C468" t="s">
        <v>326</v>
      </c>
      <c r="D468">
        <v>-1</v>
      </c>
      <c r="E468">
        <v>75</v>
      </c>
    </row>
    <row r="469" spans="1:5">
      <c r="A469" t="s">
        <v>64</v>
      </c>
      <c r="B469" t="s">
        <v>58</v>
      </c>
      <c r="C469" t="s">
        <v>326</v>
      </c>
      <c r="D469">
        <v>-1</v>
      </c>
      <c r="E469">
        <v>100</v>
      </c>
    </row>
    <row r="470" spans="1:5">
      <c r="A470" t="s">
        <v>677</v>
      </c>
      <c r="B470" t="s">
        <v>155</v>
      </c>
      <c r="C470" t="s">
        <v>326</v>
      </c>
      <c r="D470">
        <v>-1</v>
      </c>
      <c r="E470">
        <v>-1</v>
      </c>
    </row>
    <row r="471" spans="1:5">
      <c r="A471" t="s">
        <v>678</v>
      </c>
      <c r="B471" t="s">
        <v>155</v>
      </c>
      <c r="C471" t="s">
        <v>326</v>
      </c>
      <c r="D471">
        <v>-1</v>
      </c>
      <c r="E471">
        <v>-1</v>
      </c>
    </row>
    <row r="472" spans="1:5">
      <c r="A472" t="s">
        <v>679</v>
      </c>
      <c r="B472" t="s">
        <v>139</v>
      </c>
      <c r="C472" t="s">
        <v>329</v>
      </c>
      <c r="D472">
        <v>40</v>
      </c>
      <c r="E472">
        <v>100</v>
      </c>
    </row>
    <row r="473" spans="1:5">
      <c r="A473" t="s">
        <v>680</v>
      </c>
      <c r="B473" t="s">
        <v>58</v>
      </c>
      <c r="C473" t="s">
        <v>326</v>
      </c>
      <c r="D473">
        <v>-1</v>
      </c>
      <c r="E473">
        <v>-1</v>
      </c>
    </row>
    <row r="474" spans="1:5">
      <c r="A474" t="s">
        <v>153</v>
      </c>
      <c r="B474" t="s">
        <v>155</v>
      </c>
      <c r="C474" t="s">
        <v>326</v>
      </c>
      <c r="D474">
        <v>-1</v>
      </c>
      <c r="E474">
        <v>-1</v>
      </c>
    </row>
    <row r="475" spans="1:5">
      <c r="A475" t="s">
        <v>73</v>
      </c>
      <c r="B475" t="s">
        <v>58</v>
      </c>
      <c r="C475" t="s">
        <v>326</v>
      </c>
      <c r="D475">
        <v>-1</v>
      </c>
      <c r="E475">
        <v>100</v>
      </c>
    </row>
    <row r="476" spans="1:5">
      <c r="A476" t="s">
        <v>681</v>
      </c>
      <c r="B476" t="s">
        <v>189</v>
      </c>
      <c r="C476" t="s">
        <v>333</v>
      </c>
      <c r="D476">
        <v>65</v>
      </c>
      <c r="E476">
        <v>85</v>
      </c>
    </row>
    <row r="477" spans="1:5">
      <c r="A477" t="s">
        <v>682</v>
      </c>
      <c r="B477" t="s">
        <v>29</v>
      </c>
      <c r="C477" t="s">
        <v>333</v>
      </c>
      <c r="D477">
        <v>35</v>
      </c>
      <c r="E477">
        <v>85</v>
      </c>
    </row>
    <row r="478" spans="1:5">
      <c r="A478" t="s">
        <v>683</v>
      </c>
      <c r="B478" t="s">
        <v>43</v>
      </c>
      <c r="C478" t="s">
        <v>329</v>
      </c>
      <c r="D478">
        <v>70</v>
      </c>
      <c r="E478">
        <v>100</v>
      </c>
    </row>
    <row r="479" spans="1:5">
      <c r="A479" t="s">
        <v>305</v>
      </c>
      <c r="B479" t="s">
        <v>139</v>
      </c>
      <c r="C479" t="s">
        <v>326</v>
      </c>
      <c r="D479">
        <v>-1</v>
      </c>
      <c r="E479">
        <v>-1</v>
      </c>
    </row>
    <row r="480" spans="1:5">
      <c r="A480" t="s">
        <v>684</v>
      </c>
      <c r="B480" t="s">
        <v>58</v>
      </c>
      <c r="C480" t="s">
        <v>329</v>
      </c>
      <c r="D480">
        <v>50</v>
      </c>
      <c r="E480">
        <v>95</v>
      </c>
    </row>
    <row r="481" spans="1:5">
      <c r="A481" t="s">
        <v>248</v>
      </c>
      <c r="B481" t="s">
        <v>58</v>
      </c>
      <c r="C481" t="s">
        <v>329</v>
      </c>
      <c r="D481">
        <v>35</v>
      </c>
      <c r="E481">
        <v>90</v>
      </c>
    </row>
    <row r="482" spans="1:5">
      <c r="A482" t="s">
        <v>685</v>
      </c>
      <c r="B482" t="s">
        <v>155</v>
      </c>
      <c r="C482" t="s">
        <v>326</v>
      </c>
      <c r="D482">
        <v>-1</v>
      </c>
      <c r="E482">
        <v>-1</v>
      </c>
    </row>
    <row r="483" spans="1:5">
      <c r="A483" t="s">
        <v>686</v>
      </c>
      <c r="B483" t="s">
        <v>43</v>
      </c>
      <c r="C483" t="s">
        <v>329</v>
      </c>
      <c r="D483">
        <v>80</v>
      </c>
      <c r="E483">
        <v>100</v>
      </c>
    </row>
    <row r="484" spans="1:5">
      <c r="A484" t="s">
        <v>687</v>
      </c>
      <c r="B484" t="s">
        <v>155</v>
      </c>
      <c r="C484" t="s">
        <v>333</v>
      </c>
      <c r="D484">
        <v>100</v>
      </c>
      <c r="E484">
        <v>100</v>
      </c>
    </row>
    <row r="485" spans="1:5">
      <c r="A485" t="s">
        <v>45</v>
      </c>
      <c r="B485" t="s">
        <v>58</v>
      </c>
      <c r="C485" t="s">
        <v>326</v>
      </c>
      <c r="D485">
        <v>-1</v>
      </c>
      <c r="E485">
        <v>-1</v>
      </c>
    </row>
    <row r="486" spans="1:5">
      <c r="A486" t="s">
        <v>181</v>
      </c>
      <c r="B486" t="s">
        <v>23</v>
      </c>
      <c r="C486" t="s">
        <v>329</v>
      </c>
      <c r="D486">
        <v>80</v>
      </c>
      <c r="E486">
        <v>100</v>
      </c>
    </row>
    <row r="487" spans="1:5">
      <c r="A487" t="s">
        <v>46</v>
      </c>
      <c r="B487" t="s">
        <v>189</v>
      </c>
      <c r="C487" t="s">
        <v>326</v>
      </c>
      <c r="D487">
        <v>-1</v>
      </c>
      <c r="E487">
        <v>-1</v>
      </c>
    </row>
    <row r="488" spans="1:5">
      <c r="A488" t="s">
        <v>688</v>
      </c>
      <c r="B488" t="s">
        <v>202</v>
      </c>
      <c r="C488" t="s">
        <v>333</v>
      </c>
      <c r="D488">
        <v>65</v>
      </c>
      <c r="E488">
        <v>100</v>
      </c>
    </row>
    <row r="489" spans="1:5">
      <c r="A489" t="s">
        <v>689</v>
      </c>
      <c r="B489" t="s">
        <v>58</v>
      </c>
      <c r="C489" t="s">
        <v>326</v>
      </c>
      <c r="D489">
        <v>-1</v>
      </c>
      <c r="E489">
        <v>-1</v>
      </c>
    </row>
    <row r="490" spans="1:5">
      <c r="A490" t="s">
        <v>690</v>
      </c>
      <c r="B490" t="s">
        <v>22</v>
      </c>
      <c r="C490" t="s">
        <v>326</v>
      </c>
      <c r="D490">
        <v>-1</v>
      </c>
      <c r="E490">
        <v>100</v>
      </c>
    </row>
    <row r="491" spans="1:5">
      <c r="A491" t="s">
        <v>691</v>
      </c>
      <c r="B491" t="s">
        <v>23</v>
      </c>
      <c r="C491" t="s">
        <v>333</v>
      </c>
      <c r="D491">
        <v>40</v>
      </c>
      <c r="E491">
        <v>100</v>
      </c>
    </row>
    <row r="492" spans="1:5">
      <c r="A492" t="s">
        <v>692</v>
      </c>
      <c r="B492" t="s">
        <v>43</v>
      </c>
      <c r="C492" t="s">
        <v>333</v>
      </c>
      <c r="D492">
        <v>90</v>
      </c>
      <c r="E492">
        <v>100</v>
      </c>
    </row>
    <row r="493" spans="1:5">
      <c r="A493" t="s">
        <v>693</v>
      </c>
      <c r="B493" t="s">
        <v>175</v>
      </c>
      <c r="C493" t="s">
        <v>329</v>
      </c>
      <c r="D493">
        <v>100</v>
      </c>
      <c r="E493">
        <v>80</v>
      </c>
    </row>
    <row r="494" spans="1:5">
      <c r="A494" t="s">
        <v>240</v>
      </c>
      <c r="B494" t="s">
        <v>139</v>
      </c>
      <c r="C494" t="s">
        <v>329</v>
      </c>
      <c r="D494">
        <v>30</v>
      </c>
      <c r="E494">
        <v>100</v>
      </c>
    </row>
    <row r="495" spans="1:5">
      <c r="A495" t="s">
        <v>694</v>
      </c>
      <c r="B495" t="s">
        <v>58</v>
      </c>
      <c r="C495" t="s">
        <v>329</v>
      </c>
      <c r="D495">
        <v>80</v>
      </c>
      <c r="E495">
        <v>100</v>
      </c>
    </row>
    <row r="496" spans="1:5">
      <c r="A496" t="s">
        <v>695</v>
      </c>
      <c r="B496" t="s">
        <v>37</v>
      </c>
      <c r="C496" t="s">
        <v>326</v>
      </c>
      <c r="D496">
        <v>-1</v>
      </c>
      <c r="E496">
        <v>-1</v>
      </c>
    </row>
    <row r="497" spans="1:5">
      <c r="A497" t="s">
        <v>696</v>
      </c>
      <c r="B497" t="s">
        <v>34</v>
      </c>
      <c r="C497" t="s">
        <v>329</v>
      </c>
      <c r="D497">
        <v>85</v>
      </c>
      <c r="E497">
        <v>85</v>
      </c>
    </row>
    <row r="498" spans="1:5">
      <c r="A498" t="s">
        <v>20</v>
      </c>
      <c r="B498" t="s">
        <v>58</v>
      </c>
      <c r="C498" t="s">
        <v>329</v>
      </c>
      <c r="D498">
        <v>40</v>
      </c>
      <c r="E498">
        <v>100</v>
      </c>
    </row>
    <row r="499" spans="1:5">
      <c r="A499" t="s">
        <v>697</v>
      </c>
      <c r="B499" t="s">
        <v>202</v>
      </c>
      <c r="C499" t="s">
        <v>333</v>
      </c>
      <c r="D499">
        <v>70</v>
      </c>
      <c r="E499">
        <v>100</v>
      </c>
    </row>
    <row r="500" spans="1:5">
      <c r="A500" t="s">
        <v>698</v>
      </c>
      <c r="B500" t="s">
        <v>155</v>
      </c>
      <c r="C500" t="s">
        <v>326</v>
      </c>
      <c r="D500">
        <v>-1</v>
      </c>
      <c r="E500">
        <v>-1</v>
      </c>
    </row>
    <row r="501" spans="1:5">
      <c r="A501" t="s">
        <v>699</v>
      </c>
      <c r="B501" t="s">
        <v>58</v>
      </c>
      <c r="C501" t="s">
        <v>326</v>
      </c>
      <c r="D501">
        <v>-1</v>
      </c>
      <c r="E501">
        <v>-1</v>
      </c>
    </row>
    <row r="502" spans="1:5">
      <c r="A502" t="s">
        <v>213</v>
      </c>
      <c r="B502" t="s">
        <v>155</v>
      </c>
      <c r="C502" t="s">
        <v>326</v>
      </c>
      <c r="D502">
        <v>-1</v>
      </c>
      <c r="E502">
        <v>60</v>
      </c>
    </row>
    <row r="503" spans="1:5">
      <c r="A503" t="s">
        <v>292</v>
      </c>
      <c r="B503" t="s">
        <v>58</v>
      </c>
      <c r="C503" t="s">
        <v>329</v>
      </c>
      <c r="D503">
        <v>10</v>
      </c>
      <c r="E503">
        <v>100</v>
      </c>
    </row>
    <row r="504" spans="1:5">
      <c r="A504" t="s">
        <v>700</v>
      </c>
      <c r="B504" t="s">
        <v>37</v>
      </c>
      <c r="C504" t="s">
        <v>333</v>
      </c>
      <c r="D504">
        <v>-1</v>
      </c>
      <c r="E504">
        <v>100</v>
      </c>
    </row>
    <row r="505" spans="1:5">
      <c r="A505" t="s">
        <v>701</v>
      </c>
      <c r="B505" t="s">
        <v>175</v>
      </c>
      <c r="C505" t="s">
        <v>333</v>
      </c>
      <c r="D505">
        <v>60</v>
      </c>
      <c r="E505">
        <v>100</v>
      </c>
    </row>
    <row r="506" spans="1:5">
      <c r="A506" t="s">
        <v>702</v>
      </c>
      <c r="B506" t="s">
        <v>58</v>
      </c>
      <c r="C506" t="s">
        <v>329</v>
      </c>
      <c r="D506">
        <v>150</v>
      </c>
      <c r="E506">
        <v>90</v>
      </c>
    </row>
    <row r="507" spans="1:5">
      <c r="A507" t="s">
        <v>703</v>
      </c>
      <c r="B507" t="s">
        <v>22</v>
      </c>
      <c r="C507" t="s">
        <v>333</v>
      </c>
      <c r="D507">
        <v>120</v>
      </c>
      <c r="E507">
        <v>100</v>
      </c>
    </row>
    <row r="508" spans="1:5">
      <c r="A508" t="s">
        <v>704</v>
      </c>
      <c r="B508" t="s">
        <v>139</v>
      </c>
      <c r="C508" t="s">
        <v>329</v>
      </c>
      <c r="D508">
        <v>85</v>
      </c>
      <c r="E508">
        <v>90</v>
      </c>
    </row>
    <row r="509" spans="1:5">
      <c r="A509" t="s">
        <v>705</v>
      </c>
      <c r="B509" t="s">
        <v>58</v>
      </c>
      <c r="C509" t="s">
        <v>326</v>
      </c>
      <c r="D509">
        <v>-1</v>
      </c>
      <c r="E509">
        <v>-1</v>
      </c>
    </row>
    <row r="510" spans="1:5">
      <c r="A510" t="s">
        <v>706</v>
      </c>
      <c r="B510" t="s">
        <v>139</v>
      </c>
      <c r="C510" t="s">
        <v>329</v>
      </c>
      <c r="D510">
        <v>150</v>
      </c>
      <c r="E510">
        <v>100</v>
      </c>
    </row>
    <row r="511" spans="1:5">
      <c r="A511" t="s">
        <v>707</v>
      </c>
      <c r="B511" t="s">
        <v>139</v>
      </c>
      <c r="C511" t="s">
        <v>329</v>
      </c>
      <c r="D511">
        <v>60</v>
      </c>
      <c r="E511">
        <v>85</v>
      </c>
    </row>
    <row r="512" spans="1:5">
      <c r="A512" t="s">
        <v>708</v>
      </c>
      <c r="B512" t="s">
        <v>58</v>
      </c>
      <c r="C512" t="s">
        <v>333</v>
      </c>
      <c r="D512">
        <v>150</v>
      </c>
      <c r="E512">
        <v>90</v>
      </c>
    </row>
    <row r="513" spans="1:45">
      <c r="A513" t="s">
        <v>709</v>
      </c>
      <c r="B513" t="s">
        <v>308</v>
      </c>
      <c r="C513" t="s">
        <v>329</v>
      </c>
      <c r="D513">
        <v>60</v>
      </c>
      <c r="E513">
        <v>100</v>
      </c>
    </row>
    <row r="514" spans="1:45">
      <c r="A514" t="s">
        <v>710</v>
      </c>
      <c r="B514" t="s">
        <v>139</v>
      </c>
      <c r="C514" t="s">
        <v>329</v>
      </c>
      <c r="D514">
        <v>100</v>
      </c>
      <c r="E514">
        <v>80</v>
      </c>
    </row>
    <row r="515" spans="1:45">
      <c r="A515" t="s">
        <v>711</v>
      </c>
      <c r="B515" t="s">
        <v>34</v>
      </c>
      <c r="C515" t="s">
        <v>333</v>
      </c>
      <c r="D515">
        <v>60</v>
      </c>
      <c r="E515">
        <v>95</v>
      </c>
    </row>
    <row r="516" spans="1:45">
      <c r="A516" t="s">
        <v>712</v>
      </c>
      <c r="B516" t="s">
        <v>58</v>
      </c>
      <c r="C516" t="s">
        <v>326</v>
      </c>
      <c r="D516">
        <v>-1</v>
      </c>
      <c r="E516">
        <v>100</v>
      </c>
    </row>
    <row r="517" spans="1:45">
      <c r="A517" t="s">
        <v>713</v>
      </c>
      <c r="B517" t="s">
        <v>155</v>
      </c>
      <c r="C517" t="s">
        <v>326</v>
      </c>
      <c r="D517">
        <v>-1</v>
      </c>
      <c r="E517">
        <v>-1</v>
      </c>
    </row>
    <row r="518" spans="1:45">
      <c r="A518" t="s">
        <v>714</v>
      </c>
      <c r="B518" t="s">
        <v>139</v>
      </c>
      <c r="C518" t="s">
        <v>329</v>
      </c>
      <c r="D518">
        <v>70</v>
      </c>
      <c r="E518">
        <v>-1</v>
      </c>
    </row>
    <row r="519" spans="1:45">
      <c r="A519" t="s">
        <v>715</v>
      </c>
      <c r="B519" t="s">
        <v>37</v>
      </c>
      <c r="C519" t="s">
        <v>333</v>
      </c>
      <c r="D519">
        <v>90</v>
      </c>
      <c r="E519">
        <v>100</v>
      </c>
    </row>
    <row r="520" spans="1:45">
      <c r="A520" t="s">
        <v>716</v>
      </c>
      <c r="B520" t="s">
        <v>23</v>
      </c>
      <c r="C520" t="s">
        <v>333</v>
      </c>
      <c r="D520">
        <v>95</v>
      </c>
      <c r="E520">
        <v>100</v>
      </c>
    </row>
    <row r="521" spans="1:45">
      <c r="A521" t="s">
        <v>717</v>
      </c>
      <c r="B521" t="s">
        <v>175</v>
      </c>
      <c r="C521" t="s">
        <v>329</v>
      </c>
      <c r="D521">
        <v>25</v>
      </c>
      <c r="E521">
        <v>90</v>
      </c>
    </row>
    <row r="522" spans="1:45">
      <c r="A522" t="s">
        <v>151</v>
      </c>
      <c r="B522" t="s">
        <v>139</v>
      </c>
      <c r="C522" t="s">
        <v>329</v>
      </c>
      <c r="D522">
        <v>60</v>
      </c>
      <c r="E522">
        <v>90</v>
      </c>
    </row>
    <row r="523" spans="1:45">
      <c r="A523" t="s">
        <v>718</v>
      </c>
      <c r="B523" t="s">
        <v>308</v>
      </c>
      <c r="C523" t="s">
        <v>333</v>
      </c>
      <c r="D523">
        <v>85</v>
      </c>
      <c r="E523">
        <v>100</v>
      </c>
    </row>
    <row r="524" spans="1:45">
      <c r="A524" t="s">
        <v>719</v>
      </c>
      <c r="B524" t="s">
        <v>155</v>
      </c>
      <c r="C524" t="s">
        <v>333</v>
      </c>
      <c r="D524">
        <v>-1</v>
      </c>
      <c r="E524">
        <v>100</v>
      </c>
      <c r="J524" s="1"/>
      <c r="K524" t="s">
        <v>189</v>
      </c>
      <c r="L524" t="s">
        <v>721</v>
      </c>
      <c r="M524" t="s">
        <v>139</v>
      </c>
      <c r="N524" t="s">
        <v>721</v>
      </c>
      <c r="O524" t="s">
        <v>308</v>
      </c>
      <c r="P524" t="s">
        <v>721</v>
      </c>
      <c r="Q524" t="s">
        <v>37</v>
      </c>
      <c r="R524" t="s">
        <v>721</v>
      </c>
      <c r="S524" t="s">
        <v>78</v>
      </c>
      <c r="T524" t="s">
        <v>721</v>
      </c>
      <c r="U524" t="s">
        <v>95</v>
      </c>
      <c r="V524" t="s">
        <v>721</v>
      </c>
      <c r="W524" t="s">
        <v>29</v>
      </c>
      <c r="X524" t="s">
        <v>721</v>
      </c>
      <c r="Y524" t="s">
        <v>202</v>
      </c>
      <c r="Z524" t="s">
        <v>721</v>
      </c>
      <c r="AA524" t="s">
        <v>43</v>
      </c>
      <c r="AB524" t="s">
        <v>721</v>
      </c>
      <c r="AC524" t="s">
        <v>58</v>
      </c>
      <c r="AD524" t="s">
        <v>721</v>
      </c>
      <c r="AE524" t="s">
        <v>22</v>
      </c>
      <c r="AF524" t="s">
        <v>721</v>
      </c>
      <c r="AG524" t="s">
        <v>23</v>
      </c>
      <c r="AH524" t="s">
        <v>721</v>
      </c>
      <c r="AI524" t="s">
        <v>155</v>
      </c>
      <c r="AJ524" t="s">
        <v>721</v>
      </c>
      <c r="AK524" t="s">
        <v>175</v>
      </c>
      <c r="AL524" t="s">
        <v>721</v>
      </c>
      <c r="AM524" t="s">
        <v>83</v>
      </c>
      <c r="AN524" t="s">
        <v>721</v>
      </c>
      <c r="AO524" t="s">
        <v>215</v>
      </c>
      <c r="AP524" t="s">
        <v>721</v>
      </c>
      <c r="AQ524" t="s">
        <v>722</v>
      </c>
      <c r="AR524" t="s">
        <v>721</v>
      </c>
      <c r="AS524" t="s">
        <v>34</v>
      </c>
    </row>
    <row r="525" spans="1:45">
      <c r="A525" t="s">
        <v>120</v>
      </c>
      <c r="B525" t="s">
        <v>23</v>
      </c>
      <c r="C525" t="s">
        <v>329</v>
      </c>
      <c r="D525">
        <v>70</v>
      </c>
      <c r="E525">
        <v>100</v>
      </c>
    </row>
    <row r="526" spans="1:45">
      <c r="A526" t="s">
        <v>720</v>
      </c>
      <c r="B526" t="s">
        <v>58</v>
      </c>
      <c r="C526" t="s">
        <v>326</v>
      </c>
      <c r="D526">
        <v>-1</v>
      </c>
      <c r="E526">
        <v>-1</v>
      </c>
    </row>
    <row r="527" spans="1:45">
      <c r="A527" t="s">
        <v>189</v>
      </c>
      <c r="B527" s="5" t="s">
        <v>942</v>
      </c>
      <c r="C527" s="5" t="s">
        <v>942</v>
      </c>
      <c r="D527" s="5" t="s">
        <v>942</v>
      </c>
      <c r="E527" s="5" t="s">
        <v>942</v>
      </c>
    </row>
    <row r="528" spans="1:45">
      <c r="A528" t="s">
        <v>139</v>
      </c>
      <c r="B528" s="5" t="s">
        <v>942</v>
      </c>
      <c r="C528" s="5" t="s">
        <v>942</v>
      </c>
      <c r="D528" s="5" t="s">
        <v>942</v>
      </c>
      <c r="E528" s="5" t="s">
        <v>942</v>
      </c>
    </row>
    <row r="529" spans="1:5">
      <c r="A529" t="s">
        <v>308</v>
      </c>
      <c r="B529" s="5" t="s">
        <v>942</v>
      </c>
      <c r="C529" s="5" t="s">
        <v>942</v>
      </c>
      <c r="D529" s="5" t="s">
        <v>942</v>
      </c>
      <c r="E529" s="5" t="s">
        <v>942</v>
      </c>
    </row>
    <row r="530" spans="1:5">
      <c r="A530" t="s">
        <v>37</v>
      </c>
      <c r="B530" s="5" t="s">
        <v>942</v>
      </c>
      <c r="C530" s="5" t="s">
        <v>942</v>
      </c>
      <c r="D530" s="5" t="s">
        <v>942</v>
      </c>
      <c r="E530" s="5" t="s">
        <v>942</v>
      </c>
    </row>
    <row r="531" spans="1:5">
      <c r="A531" t="s">
        <v>78</v>
      </c>
      <c r="B531" s="5" t="s">
        <v>942</v>
      </c>
      <c r="C531" s="5" t="s">
        <v>942</v>
      </c>
      <c r="D531" s="5" t="s">
        <v>942</v>
      </c>
      <c r="E531" s="5" t="s">
        <v>942</v>
      </c>
    </row>
    <row r="532" spans="1:5">
      <c r="A532" t="s">
        <v>95</v>
      </c>
      <c r="B532" s="5" t="s">
        <v>942</v>
      </c>
      <c r="C532" s="5" t="s">
        <v>942</v>
      </c>
      <c r="D532" s="5" t="s">
        <v>942</v>
      </c>
      <c r="E532" s="5" t="s">
        <v>942</v>
      </c>
    </row>
    <row r="533" spans="1:5">
      <c r="A533" t="s">
        <v>29</v>
      </c>
      <c r="B533" s="5" t="s">
        <v>942</v>
      </c>
      <c r="C533" s="5" t="s">
        <v>942</v>
      </c>
      <c r="D533" s="5" t="s">
        <v>942</v>
      </c>
      <c r="E533" s="5" t="s">
        <v>942</v>
      </c>
    </row>
    <row r="534" spans="1:5">
      <c r="A534" t="s">
        <v>202</v>
      </c>
      <c r="B534" s="5" t="s">
        <v>942</v>
      </c>
      <c r="C534" s="5" t="s">
        <v>942</v>
      </c>
      <c r="D534" s="5" t="s">
        <v>942</v>
      </c>
      <c r="E534" s="5" t="s">
        <v>942</v>
      </c>
    </row>
    <row r="535" spans="1:5">
      <c r="A535" t="s">
        <v>43</v>
      </c>
      <c r="B535" s="5" t="s">
        <v>942</v>
      </c>
      <c r="C535" s="5" t="s">
        <v>942</v>
      </c>
      <c r="D535" s="5" t="s">
        <v>942</v>
      </c>
      <c r="E535" s="5" t="s">
        <v>942</v>
      </c>
    </row>
    <row r="536" spans="1:5">
      <c r="A536" t="s">
        <v>58</v>
      </c>
      <c r="B536" s="5" t="s">
        <v>942</v>
      </c>
      <c r="C536" s="5" t="s">
        <v>942</v>
      </c>
      <c r="D536" s="5" t="s">
        <v>942</v>
      </c>
      <c r="E536" s="5" t="s">
        <v>942</v>
      </c>
    </row>
    <row r="537" spans="1:5">
      <c r="A537" t="s">
        <v>22</v>
      </c>
      <c r="B537" s="5" t="s">
        <v>942</v>
      </c>
      <c r="C537" s="5" t="s">
        <v>942</v>
      </c>
      <c r="D537" s="5" t="s">
        <v>942</v>
      </c>
      <c r="E537" s="5" t="s">
        <v>942</v>
      </c>
    </row>
    <row r="538" spans="1:5">
      <c r="A538" t="s">
        <v>23</v>
      </c>
      <c r="B538" s="5" t="s">
        <v>942</v>
      </c>
      <c r="C538" s="5" t="s">
        <v>942</v>
      </c>
      <c r="D538" s="5" t="s">
        <v>942</v>
      </c>
      <c r="E538" s="5" t="s">
        <v>942</v>
      </c>
    </row>
    <row r="539" spans="1:5">
      <c r="A539" t="s">
        <v>155</v>
      </c>
      <c r="B539" s="5" t="s">
        <v>942</v>
      </c>
      <c r="C539" s="5" t="s">
        <v>942</v>
      </c>
      <c r="D539" s="5" t="s">
        <v>942</v>
      </c>
      <c r="E539" s="5" t="s">
        <v>942</v>
      </c>
    </row>
    <row r="540" spans="1:5">
      <c r="A540" t="s">
        <v>175</v>
      </c>
      <c r="B540" s="5" t="s">
        <v>942</v>
      </c>
      <c r="C540" s="5" t="s">
        <v>942</v>
      </c>
      <c r="D540" s="5" t="s">
        <v>942</v>
      </c>
      <c r="E540" s="5" t="s">
        <v>942</v>
      </c>
    </row>
    <row r="541" spans="1:5">
      <c r="A541" t="s">
        <v>83</v>
      </c>
      <c r="B541" s="5" t="s">
        <v>942</v>
      </c>
      <c r="C541" s="5" t="s">
        <v>942</v>
      </c>
      <c r="D541" s="5" t="s">
        <v>942</v>
      </c>
      <c r="E541" s="5" t="s">
        <v>942</v>
      </c>
    </row>
    <row r="542" spans="1:5">
      <c r="A542" t="s">
        <v>215</v>
      </c>
      <c r="B542" s="5" t="s">
        <v>942</v>
      </c>
      <c r="C542" s="5" t="s">
        <v>942</v>
      </c>
      <c r="D542" s="5" t="s">
        <v>942</v>
      </c>
      <c r="E542" s="5" t="s">
        <v>942</v>
      </c>
    </row>
    <row r="543" spans="1:5">
      <c r="A543" t="s">
        <v>722</v>
      </c>
      <c r="B543" s="5" t="s">
        <v>942</v>
      </c>
      <c r="C543" s="5" t="s">
        <v>942</v>
      </c>
      <c r="D543" s="5" t="s">
        <v>942</v>
      </c>
      <c r="E543" s="5" t="s">
        <v>942</v>
      </c>
    </row>
    <row r="544" spans="1:5">
      <c r="A544" t="s">
        <v>34</v>
      </c>
      <c r="B544" s="5" t="s">
        <v>942</v>
      </c>
      <c r="C544" s="5" t="s">
        <v>942</v>
      </c>
      <c r="D544" s="5" t="s">
        <v>942</v>
      </c>
      <c r="E544" s="5" t="s">
        <v>942</v>
      </c>
    </row>
    <row r="545" spans="1:5">
      <c r="A545" s="3" t="s">
        <v>724</v>
      </c>
      <c r="B545" s="2" t="s">
        <v>78</v>
      </c>
      <c r="C545" s="2" t="s">
        <v>326</v>
      </c>
      <c r="D545" s="2">
        <v>-1</v>
      </c>
      <c r="E545" s="2">
        <v>90</v>
      </c>
    </row>
    <row r="546" spans="1:5">
      <c r="A546" s="2" t="s">
        <v>723</v>
      </c>
      <c r="B546" s="2" t="s">
        <v>78</v>
      </c>
      <c r="C546" s="2" t="s">
        <v>333</v>
      </c>
      <c r="D546" s="2">
        <v>40</v>
      </c>
      <c r="E546" s="2">
        <v>100</v>
      </c>
    </row>
    <row r="547" spans="1:5">
      <c r="A547" s="2" t="s">
        <v>725</v>
      </c>
      <c r="B547" s="2" t="s">
        <v>78</v>
      </c>
      <c r="C547" s="2" t="s">
        <v>333</v>
      </c>
      <c r="D547" s="2">
        <v>40</v>
      </c>
      <c r="E547" s="2">
        <v>100</v>
      </c>
    </row>
  </sheetData>
  <hyperlinks>
    <hyperlink ref="A545" r:id="rId1" tooltip="Cage-Éclair" display="https://www.pokepedia.fr/Cage-%C3%89clair" xr:uid="{419AF690-9E46-D24B-84BB-DE76B5B8B724}"/>
    <hyperlink ref="A546" r:id="rId2" tooltip="Cage-Éclair" display="https://www.pokepedia.fr/Cage-%C3%89clair" xr:uid="{B3FA27ED-C0DA-9848-98DA-25062FF80EAE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9617-0960-BE4C-9A7E-B4AB73B554F7}">
  <dimension ref="A1:M152"/>
  <sheetViews>
    <sheetView workbookViewId="0">
      <selection activeCell="D97" sqref="D97"/>
    </sheetView>
  </sheetViews>
  <sheetFormatPr baseColWidth="10" defaultRowHeight="16"/>
  <sheetData>
    <row r="1" spans="1:13">
      <c r="A1" s="1" t="s">
        <v>727</v>
      </c>
      <c r="B1" t="s">
        <v>728</v>
      </c>
      <c r="C1" t="s">
        <v>0</v>
      </c>
      <c r="D1" t="s">
        <v>729</v>
      </c>
      <c r="E1" t="s">
        <v>5</v>
      </c>
      <c r="F1" t="s">
        <v>9</v>
      </c>
      <c r="G1" t="s">
        <v>730</v>
      </c>
      <c r="H1" t="s">
        <v>731</v>
      </c>
      <c r="I1" t="s">
        <v>732</v>
      </c>
      <c r="J1" t="s">
        <v>733</v>
      </c>
      <c r="K1" t="s">
        <v>734</v>
      </c>
      <c r="L1" t="s">
        <v>735</v>
      </c>
      <c r="M1" t="s">
        <v>736</v>
      </c>
    </row>
    <row r="2" spans="1:13">
      <c r="A2" s="1">
        <v>1</v>
      </c>
      <c r="B2" t="s">
        <v>737</v>
      </c>
      <c r="C2" t="s">
        <v>19</v>
      </c>
      <c r="D2" t="s">
        <v>738</v>
      </c>
      <c r="E2" t="s">
        <v>22</v>
      </c>
      <c r="F2" t="s">
        <v>23</v>
      </c>
      <c r="G2">
        <v>45</v>
      </c>
      <c r="H2">
        <v>49</v>
      </c>
      <c r="I2">
        <v>49</v>
      </c>
      <c r="J2">
        <v>65</v>
      </c>
      <c r="K2">
        <v>65</v>
      </c>
      <c r="L2">
        <v>45</v>
      </c>
      <c r="M2">
        <v>45</v>
      </c>
    </row>
    <row r="3" spans="1:13">
      <c r="A3" s="1">
        <v>2</v>
      </c>
      <c r="B3" t="s">
        <v>739</v>
      </c>
      <c r="C3" t="s">
        <v>24</v>
      </c>
      <c r="D3" t="s">
        <v>738</v>
      </c>
      <c r="E3" t="s">
        <v>22</v>
      </c>
      <c r="F3" t="s">
        <v>23</v>
      </c>
      <c r="G3">
        <v>60</v>
      </c>
      <c r="H3">
        <v>62</v>
      </c>
      <c r="I3">
        <v>63</v>
      </c>
      <c r="J3">
        <v>80</v>
      </c>
      <c r="K3">
        <v>80</v>
      </c>
      <c r="L3">
        <v>60</v>
      </c>
      <c r="M3">
        <v>45</v>
      </c>
    </row>
    <row r="4" spans="1:13">
      <c r="A4" s="1">
        <v>3</v>
      </c>
      <c r="B4" t="s">
        <v>740</v>
      </c>
      <c r="C4" t="s">
        <v>25</v>
      </c>
      <c r="D4" t="s">
        <v>738</v>
      </c>
      <c r="E4" t="s">
        <v>22</v>
      </c>
      <c r="F4" t="s">
        <v>23</v>
      </c>
      <c r="G4">
        <v>80</v>
      </c>
      <c r="H4">
        <v>82</v>
      </c>
      <c r="I4">
        <v>83</v>
      </c>
      <c r="J4">
        <v>100</v>
      </c>
      <c r="K4">
        <v>100</v>
      </c>
      <c r="L4">
        <v>80</v>
      </c>
      <c r="M4">
        <v>45</v>
      </c>
    </row>
    <row r="5" spans="1:13">
      <c r="A5" s="1">
        <v>4</v>
      </c>
      <c r="B5" t="s">
        <v>741</v>
      </c>
      <c r="C5" t="s">
        <v>742</v>
      </c>
      <c r="D5" t="s">
        <v>743</v>
      </c>
      <c r="E5" t="s">
        <v>29</v>
      </c>
      <c r="F5" t="s">
        <v>29</v>
      </c>
      <c r="G5">
        <v>39</v>
      </c>
      <c r="H5">
        <v>52</v>
      </c>
      <c r="I5">
        <v>43</v>
      </c>
      <c r="J5">
        <v>60</v>
      </c>
      <c r="K5">
        <v>50</v>
      </c>
      <c r="L5">
        <v>65</v>
      </c>
      <c r="M5">
        <v>45</v>
      </c>
    </row>
    <row r="6" spans="1:13">
      <c r="A6" s="1">
        <v>5</v>
      </c>
      <c r="B6" t="s">
        <v>744</v>
      </c>
      <c r="C6" t="s">
        <v>30</v>
      </c>
      <c r="D6" t="s">
        <v>743</v>
      </c>
      <c r="E6" t="s">
        <v>29</v>
      </c>
      <c r="F6" t="s">
        <v>29</v>
      </c>
      <c r="G6">
        <v>58</v>
      </c>
      <c r="H6">
        <v>64</v>
      </c>
      <c r="I6">
        <v>58</v>
      </c>
      <c r="J6">
        <v>80</v>
      </c>
      <c r="K6">
        <v>65</v>
      </c>
      <c r="L6">
        <v>80</v>
      </c>
      <c r="M6">
        <v>45</v>
      </c>
    </row>
    <row r="7" spans="1:13">
      <c r="A7" s="1">
        <v>6</v>
      </c>
      <c r="B7" t="s">
        <v>745</v>
      </c>
      <c r="C7" t="s">
        <v>31</v>
      </c>
      <c r="D7" t="s">
        <v>746</v>
      </c>
      <c r="E7" t="s">
        <v>29</v>
      </c>
      <c r="F7" t="s">
        <v>34</v>
      </c>
      <c r="G7">
        <v>78</v>
      </c>
      <c r="H7">
        <v>84</v>
      </c>
      <c r="I7">
        <v>78</v>
      </c>
      <c r="J7">
        <v>109</v>
      </c>
      <c r="K7">
        <v>85</v>
      </c>
      <c r="L7">
        <v>100</v>
      </c>
      <c r="M7">
        <v>45</v>
      </c>
    </row>
    <row r="8" spans="1:13">
      <c r="A8" s="1">
        <v>7</v>
      </c>
      <c r="B8" t="s">
        <v>747</v>
      </c>
      <c r="C8" t="s">
        <v>35</v>
      </c>
      <c r="D8" t="s">
        <v>748</v>
      </c>
      <c r="E8" t="s">
        <v>37</v>
      </c>
      <c r="F8" t="s">
        <v>37</v>
      </c>
      <c r="G8">
        <v>44</v>
      </c>
      <c r="H8">
        <v>48</v>
      </c>
      <c r="I8">
        <v>65</v>
      </c>
      <c r="J8">
        <v>50</v>
      </c>
      <c r="K8">
        <v>64</v>
      </c>
      <c r="L8">
        <v>43</v>
      </c>
      <c r="M8">
        <v>45</v>
      </c>
    </row>
    <row r="9" spans="1:13">
      <c r="A9" s="1">
        <v>8</v>
      </c>
      <c r="B9" t="s">
        <v>749</v>
      </c>
      <c r="C9" t="s">
        <v>38</v>
      </c>
      <c r="D9" t="s">
        <v>748</v>
      </c>
      <c r="E9" t="s">
        <v>37</v>
      </c>
      <c r="F9" t="s">
        <v>37</v>
      </c>
      <c r="G9">
        <v>59</v>
      </c>
      <c r="H9">
        <v>63</v>
      </c>
      <c r="I9">
        <v>80</v>
      </c>
      <c r="J9">
        <v>65</v>
      </c>
      <c r="K9">
        <v>80</v>
      </c>
      <c r="L9">
        <v>58</v>
      </c>
      <c r="M9">
        <v>45</v>
      </c>
    </row>
    <row r="10" spans="1:13">
      <c r="A10" s="1">
        <v>9</v>
      </c>
      <c r="B10" t="s">
        <v>750</v>
      </c>
      <c r="C10" t="s">
        <v>39</v>
      </c>
      <c r="D10" t="s">
        <v>748</v>
      </c>
      <c r="E10" t="s">
        <v>37</v>
      </c>
      <c r="F10" t="s">
        <v>37</v>
      </c>
      <c r="G10">
        <v>79</v>
      </c>
      <c r="H10">
        <v>83</v>
      </c>
      <c r="I10">
        <v>100</v>
      </c>
      <c r="J10">
        <v>85</v>
      </c>
      <c r="K10">
        <v>105</v>
      </c>
      <c r="L10">
        <v>78</v>
      </c>
      <c r="M10">
        <v>45</v>
      </c>
    </row>
    <row r="11" spans="1:13">
      <c r="A11" s="1">
        <v>10</v>
      </c>
      <c r="B11" t="s">
        <v>751</v>
      </c>
      <c r="C11" t="s">
        <v>41</v>
      </c>
      <c r="D11" t="s">
        <v>752</v>
      </c>
      <c r="E11" t="s">
        <v>43</v>
      </c>
      <c r="F11" t="s">
        <v>43</v>
      </c>
      <c r="G11">
        <v>45</v>
      </c>
      <c r="H11">
        <v>30</v>
      </c>
      <c r="I11">
        <v>35</v>
      </c>
      <c r="J11">
        <v>20</v>
      </c>
      <c r="K11">
        <v>20</v>
      </c>
      <c r="L11">
        <v>45</v>
      </c>
      <c r="M11">
        <v>255</v>
      </c>
    </row>
    <row r="12" spans="1:13">
      <c r="A12" s="1">
        <v>11</v>
      </c>
      <c r="B12" t="s">
        <v>753</v>
      </c>
      <c r="C12" t="s">
        <v>44</v>
      </c>
      <c r="D12" t="s">
        <v>752</v>
      </c>
      <c r="E12" t="s">
        <v>43</v>
      </c>
      <c r="F12" t="s">
        <v>43</v>
      </c>
      <c r="G12">
        <v>50</v>
      </c>
      <c r="H12">
        <v>20</v>
      </c>
      <c r="I12">
        <v>55</v>
      </c>
      <c r="J12">
        <v>25</v>
      </c>
      <c r="K12">
        <v>25</v>
      </c>
      <c r="L12">
        <v>30</v>
      </c>
      <c r="M12">
        <v>120</v>
      </c>
    </row>
    <row r="13" spans="1:13">
      <c r="A13" s="1">
        <v>12</v>
      </c>
      <c r="B13" t="s">
        <v>754</v>
      </c>
      <c r="C13" t="s">
        <v>47</v>
      </c>
      <c r="D13" t="s">
        <v>755</v>
      </c>
      <c r="E13" t="s">
        <v>43</v>
      </c>
      <c r="F13" t="s">
        <v>34</v>
      </c>
      <c r="G13">
        <v>60</v>
      </c>
      <c r="H13">
        <v>45</v>
      </c>
      <c r="I13">
        <v>50</v>
      </c>
      <c r="J13">
        <v>90</v>
      </c>
      <c r="K13">
        <v>80</v>
      </c>
      <c r="L13">
        <v>70</v>
      </c>
      <c r="M13">
        <v>45</v>
      </c>
    </row>
    <row r="14" spans="1:13">
      <c r="A14" s="1">
        <v>13</v>
      </c>
      <c r="B14" t="s">
        <v>756</v>
      </c>
      <c r="C14" t="s">
        <v>50</v>
      </c>
      <c r="D14" t="s">
        <v>757</v>
      </c>
      <c r="E14" t="s">
        <v>43</v>
      </c>
      <c r="F14" t="s">
        <v>23</v>
      </c>
      <c r="G14">
        <v>40</v>
      </c>
      <c r="H14">
        <v>35</v>
      </c>
      <c r="I14">
        <v>30</v>
      </c>
      <c r="J14">
        <v>20</v>
      </c>
      <c r="K14">
        <v>20</v>
      </c>
      <c r="L14">
        <v>50</v>
      </c>
      <c r="M14">
        <v>255</v>
      </c>
    </row>
    <row r="15" spans="1:13">
      <c r="A15" s="1">
        <v>14</v>
      </c>
      <c r="B15" t="s">
        <v>758</v>
      </c>
      <c r="C15" t="s">
        <v>52</v>
      </c>
      <c r="D15" t="s">
        <v>757</v>
      </c>
      <c r="E15" t="s">
        <v>43</v>
      </c>
      <c r="F15" t="s">
        <v>23</v>
      </c>
      <c r="G15">
        <v>45</v>
      </c>
      <c r="H15">
        <v>25</v>
      </c>
      <c r="I15">
        <v>50</v>
      </c>
      <c r="J15">
        <v>25</v>
      </c>
      <c r="K15">
        <v>25</v>
      </c>
      <c r="L15">
        <v>35</v>
      </c>
      <c r="M15">
        <v>120</v>
      </c>
    </row>
    <row r="16" spans="1:13">
      <c r="A16" s="1">
        <v>15</v>
      </c>
      <c r="B16" t="s">
        <v>759</v>
      </c>
      <c r="C16" t="s">
        <v>53</v>
      </c>
      <c r="D16" t="s">
        <v>757</v>
      </c>
      <c r="E16" t="s">
        <v>43</v>
      </c>
      <c r="F16" t="s">
        <v>23</v>
      </c>
      <c r="G16">
        <v>65</v>
      </c>
      <c r="H16">
        <v>80</v>
      </c>
      <c r="I16">
        <v>40</v>
      </c>
      <c r="J16">
        <v>45</v>
      </c>
      <c r="K16">
        <v>80</v>
      </c>
      <c r="L16">
        <v>75</v>
      </c>
      <c r="M16">
        <v>45</v>
      </c>
    </row>
    <row r="17" spans="1:13">
      <c r="A17" s="1">
        <v>16</v>
      </c>
      <c r="B17" t="s">
        <v>760</v>
      </c>
      <c r="C17" t="s">
        <v>56</v>
      </c>
      <c r="D17" t="s">
        <v>761</v>
      </c>
      <c r="E17" t="s">
        <v>58</v>
      </c>
      <c r="F17" t="s">
        <v>34</v>
      </c>
      <c r="G17">
        <v>40</v>
      </c>
      <c r="H17">
        <v>45</v>
      </c>
      <c r="I17">
        <v>40</v>
      </c>
      <c r="J17">
        <v>35</v>
      </c>
      <c r="K17">
        <v>35</v>
      </c>
      <c r="L17">
        <v>56</v>
      </c>
      <c r="M17">
        <v>255</v>
      </c>
    </row>
    <row r="18" spans="1:13">
      <c r="A18" s="1">
        <v>17</v>
      </c>
      <c r="B18" t="s">
        <v>762</v>
      </c>
      <c r="C18" t="s">
        <v>59</v>
      </c>
      <c r="D18" t="s">
        <v>761</v>
      </c>
      <c r="E18" t="s">
        <v>58</v>
      </c>
      <c r="F18" t="s">
        <v>34</v>
      </c>
      <c r="G18">
        <v>63</v>
      </c>
      <c r="H18">
        <v>60</v>
      </c>
      <c r="I18">
        <v>55</v>
      </c>
      <c r="J18">
        <v>50</v>
      </c>
      <c r="K18">
        <v>50</v>
      </c>
      <c r="L18">
        <v>71</v>
      </c>
      <c r="M18">
        <v>120</v>
      </c>
    </row>
    <row r="19" spans="1:13">
      <c r="A19" s="1">
        <v>18</v>
      </c>
      <c r="B19" t="s">
        <v>763</v>
      </c>
      <c r="C19" t="s">
        <v>60</v>
      </c>
      <c r="D19" t="s">
        <v>761</v>
      </c>
      <c r="E19" t="s">
        <v>58</v>
      </c>
      <c r="F19" t="s">
        <v>34</v>
      </c>
      <c r="G19">
        <v>83</v>
      </c>
      <c r="H19">
        <v>80</v>
      </c>
      <c r="I19">
        <v>75</v>
      </c>
      <c r="J19">
        <v>70</v>
      </c>
      <c r="K19">
        <v>70</v>
      </c>
      <c r="L19">
        <v>91</v>
      </c>
      <c r="M19">
        <v>45</v>
      </c>
    </row>
    <row r="20" spans="1:13">
      <c r="A20" s="1">
        <v>19</v>
      </c>
      <c r="B20" t="s">
        <v>764</v>
      </c>
      <c r="C20" t="s">
        <v>62</v>
      </c>
      <c r="D20" t="s">
        <v>765</v>
      </c>
      <c r="E20" t="s">
        <v>58</v>
      </c>
      <c r="F20" t="s">
        <v>58</v>
      </c>
      <c r="G20">
        <v>30</v>
      </c>
      <c r="H20">
        <v>56</v>
      </c>
      <c r="I20">
        <v>35</v>
      </c>
      <c r="J20">
        <v>25</v>
      </c>
      <c r="K20">
        <v>35</v>
      </c>
      <c r="L20">
        <v>72</v>
      </c>
      <c r="M20">
        <v>255</v>
      </c>
    </row>
    <row r="21" spans="1:13">
      <c r="A21" s="1">
        <v>20</v>
      </c>
      <c r="B21" t="s">
        <v>766</v>
      </c>
      <c r="C21" t="s">
        <v>63</v>
      </c>
      <c r="D21" t="s">
        <v>765</v>
      </c>
      <c r="E21" t="s">
        <v>58</v>
      </c>
      <c r="F21" t="s">
        <v>58</v>
      </c>
      <c r="G21">
        <v>55</v>
      </c>
      <c r="H21">
        <v>81</v>
      </c>
      <c r="I21">
        <v>60</v>
      </c>
      <c r="J21">
        <v>50</v>
      </c>
      <c r="K21">
        <v>70</v>
      </c>
      <c r="L21">
        <v>97</v>
      </c>
      <c r="M21">
        <v>127</v>
      </c>
    </row>
    <row r="22" spans="1:13">
      <c r="A22" s="1">
        <v>21</v>
      </c>
      <c r="B22" t="s">
        <v>767</v>
      </c>
      <c r="C22" t="s">
        <v>66</v>
      </c>
      <c r="D22" t="s">
        <v>761</v>
      </c>
      <c r="E22" t="s">
        <v>58</v>
      </c>
      <c r="F22" t="s">
        <v>34</v>
      </c>
      <c r="G22">
        <v>40</v>
      </c>
      <c r="H22">
        <v>60</v>
      </c>
      <c r="I22">
        <v>30</v>
      </c>
      <c r="J22">
        <v>31</v>
      </c>
      <c r="K22">
        <v>31</v>
      </c>
      <c r="L22">
        <v>70</v>
      </c>
      <c r="M22">
        <v>255</v>
      </c>
    </row>
    <row r="23" spans="1:13">
      <c r="A23" s="1">
        <v>22</v>
      </c>
      <c r="B23" t="s">
        <v>768</v>
      </c>
      <c r="C23" t="s">
        <v>68</v>
      </c>
      <c r="D23" t="s">
        <v>761</v>
      </c>
      <c r="E23" t="s">
        <v>58</v>
      </c>
      <c r="F23" t="s">
        <v>34</v>
      </c>
      <c r="G23">
        <v>65</v>
      </c>
      <c r="H23">
        <v>90</v>
      </c>
      <c r="I23">
        <v>65</v>
      </c>
      <c r="J23">
        <v>61</v>
      </c>
      <c r="K23">
        <v>61</v>
      </c>
      <c r="L23">
        <v>100</v>
      </c>
      <c r="M23">
        <v>90</v>
      </c>
    </row>
    <row r="24" spans="1:13">
      <c r="A24" s="1">
        <v>23</v>
      </c>
      <c r="B24" t="s">
        <v>769</v>
      </c>
      <c r="C24" t="s">
        <v>71</v>
      </c>
      <c r="D24" t="s">
        <v>770</v>
      </c>
      <c r="E24" t="s">
        <v>23</v>
      </c>
      <c r="F24" t="s">
        <v>23</v>
      </c>
      <c r="G24">
        <v>35</v>
      </c>
      <c r="H24">
        <v>60</v>
      </c>
      <c r="I24">
        <v>44</v>
      </c>
      <c r="J24">
        <v>40</v>
      </c>
      <c r="K24">
        <v>54</v>
      </c>
      <c r="L24">
        <v>55</v>
      </c>
      <c r="M24">
        <v>255</v>
      </c>
    </row>
    <row r="25" spans="1:13">
      <c r="A25" s="1">
        <v>24</v>
      </c>
      <c r="B25" t="s">
        <v>771</v>
      </c>
      <c r="C25" t="s">
        <v>74</v>
      </c>
      <c r="D25" t="s">
        <v>770</v>
      </c>
      <c r="E25" t="s">
        <v>23</v>
      </c>
      <c r="F25" t="s">
        <v>23</v>
      </c>
      <c r="G25">
        <v>60</v>
      </c>
      <c r="H25">
        <v>85</v>
      </c>
      <c r="I25">
        <v>69</v>
      </c>
      <c r="J25">
        <v>65</v>
      </c>
      <c r="K25">
        <v>79</v>
      </c>
      <c r="L25">
        <v>80</v>
      </c>
      <c r="M25">
        <v>90</v>
      </c>
    </row>
    <row r="26" spans="1:13">
      <c r="A26" s="1">
        <v>25</v>
      </c>
      <c r="B26" t="s">
        <v>772</v>
      </c>
      <c r="C26" t="s">
        <v>77</v>
      </c>
      <c r="D26" t="s">
        <v>943</v>
      </c>
      <c r="E26" t="s">
        <v>78</v>
      </c>
      <c r="F26" t="s">
        <v>78</v>
      </c>
      <c r="G26">
        <v>35</v>
      </c>
      <c r="H26">
        <v>55</v>
      </c>
      <c r="I26">
        <v>30</v>
      </c>
      <c r="J26">
        <v>50</v>
      </c>
      <c r="K26">
        <v>40</v>
      </c>
      <c r="L26">
        <v>90</v>
      </c>
      <c r="M26">
        <v>190</v>
      </c>
    </row>
    <row r="27" spans="1:13">
      <c r="A27" s="1">
        <v>26</v>
      </c>
      <c r="B27" t="s">
        <v>773</v>
      </c>
      <c r="C27" t="s">
        <v>79</v>
      </c>
      <c r="D27" t="s">
        <v>943</v>
      </c>
      <c r="E27" t="s">
        <v>78</v>
      </c>
      <c r="F27" t="s">
        <v>78</v>
      </c>
      <c r="G27">
        <v>60</v>
      </c>
      <c r="H27">
        <v>90</v>
      </c>
      <c r="I27">
        <v>55</v>
      </c>
      <c r="J27">
        <v>90</v>
      </c>
      <c r="K27">
        <v>80</v>
      </c>
      <c r="L27">
        <v>100</v>
      </c>
      <c r="M27">
        <v>75</v>
      </c>
    </row>
    <row r="28" spans="1:13">
      <c r="A28" s="1">
        <v>27</v>
      </c>
      <c r="B28" t="s">
        <v>774</v>
      </c>
      <c r="C28" t="s">
        <v>81</v>
      </c>
      <c r="D28" t="s">
        <v>775</v>
      </c>
      <c r="E28" t="s">
        <v>83</v>
      </c>
      <c r="F28" t="s">
        <v>83</v>
      </c>
      <c r="G28">
        <v>50</v>
      </c>
      <c r="H28">
        <v>75</v>
      </c>
      <c r="I28">
        <v>85</v>
      </c>
      <c r="J28">
        <v>20</v>
      </c>
      <c r="K28">
        <v>30</v>
      </c>
      <c r="L28">
        <v>40</v>
      </c>
      <c r="M28">
        <v>255</v>
      </c>
    </row>
    <row r="29" spans="1:13">
      <c r="A29" s="1">
        <v>28</v>
      </c>
      <c r="B29" t="s">
        <v>776</v>
      </c>
      <c r="C29" t="s">
        <v>84</v>
      </c>
      <c r="D29" t="s">
        <v>775</v>
      </c>
      <c r="E29" t="s">
        <v>83</v>
      </c>
      <c r="F29" t="s">
        <v>83</v>
      </c>
      <c r="G29">
        <v>75</v>
      </c>
      <c r="H29">
        <v>100</v>
      </c>
      <c r="I29">
        <v>110</v>
      </c>
      <c r="J29">
        <v>45</v>
      </c>
      <c r="K29">
        <v>55</v>
      </c>
      <c r="L29">
        <v>65</v>
      </c>
      <c r="M29">
        <v>90</v>
      </c>
    </row>
    <row r="30" spans="1:13">
      <c r="A30" s="1">
        <v>29</v>
      </c>
      <c r="B30" t="s">
        <v>777</v>
      </c>
      <c r="C30" t="s">
        <v>778</v>
      </c>
      <c r="D30" t="s">
        <v>770</v>
      </c>
      <c r="E30" t="s">
        <v>23</v>
      </c>
      <c r="F30" t="s">
        <v>23</v>
      </c>
      <c r="G30">
        <v>55</v>
      </c>
      <c r="H30">
        <v>47</v>
      </c>
      <c r="I30">
        <v>52</v>
      </c>
      <c r="J30">
        <v>40</v>
      </c>
      <c r="K30">
        <v>40</v>
      </c>
      <c r="L30">
        <v>41</v>
      </c>
      <c r="M30">
        <v>235</v>
      </c>
    </row>
    <row r="31" spans="1:13">
      <c r="A31" s="1">
        <v>30</v>
      </c>
      <c r="B31" t="s">
        <v>779</v>
      </c>
      <c r="C31" t="s">
        <v>86</v>
      </c>
      <c r="D31" t="s">
        <v>770</v>
      </c>
      <c r="E31" t="s">
        <v>23</v>
      </c>
      <c r="F31" t="s">
        <v>23</v>
      </c>
      <c r="G31">
        <v>70</v>
      </c>
      <c r="H31">
        <v>62</v>
      </c>
      <c r="I31">
        <v>67</v>
      </c>
      <c r="J31">
        <v>55</v>
      </c>
      <c r="K31">
        <v>55</v>
      </c>
      <c r="L31">
        <v>56</v>
      </c>
      <c r="M31">
        <v>120</v>
      </c>
    </row>
    <row r="32" spans="1:13">
      <c r="A32" s="1">
        <v>31</v>
      </c>
      <c r="B32" t="s">
        <v>780</v>
      </c>
      <c r="C32" t="s">
        <v>87</v>
      </c>
      <c r="D32" t="s">
        <v>781</v>
      </c>
      <c r="E32" t="s">
        <v>23</v>
      </c>
      <c r="F32" t="s">
        <v>83</v>
      </c>
      <c r="G32">
        <v>90</v>
      </c>
      <c r="H32">
        <v>82</v>
      </c>
      <c r="I32">
        <v>87</v>
      </c>
      <c r="J32">
        <v>75</v>
      </c>
      <c r="K32">
        <v>85</v>
      </c>
      <c r="L32">
        <v>76</v>
      </c>
      <c r="M32">
        <v>45</v>
      </c>
    </row>
    <row r="33" spans="1:13">
      <c r="A33" s="1">
        <v>32</v>
      </c>
      <c r="B33" t="s">
        <v>782</v>
      </c>
      <c r="C33" t="s">
        <v>783</v>
      </c>
      <c r="D33" t="s">
        <v>770</v>
      </c>
      <c r="E33" t="s">
        <v>23</v>
      </c>
      <c r="F33" t="s">
        <v>23</v>
      </c>
      <c r="G33">
        <v>46</v>
      </c>
      <c r="H33">
        <v>57</v>
      </c>
      <c r="I33">
        <v>40</v>
      </c>
      <c r="J33">
        <v>40</v>
      </c>
      <c r="K33">
        <v>40</v>
      </c>
      <c r="L33">
        <v>50</v>
      </c>
      <c r="M33">
        <v>235</v>
      </c>
    </row>
    <row r="34" spans="1:13">
      <c r="A34" s="1">
        <v>33</v>
      </c>
      <c r="B34" t="s">
        <v>784</v>
      </c>
      <c r="C34" t="s">
        <v>89</v>
      </c>
      <c r="D34" t="s">
        <v>770</v>
      </c>
      <c r="E34" t="s">
        <v>23</v>
      </c>
      <c r="F34" t="s">
        <v>23</v>
      </c>
      <c r="G34">
        <v>61</v>
      </c>
      <c r="H34">
        <v>72</v>
      </c>
      <c r="I34">
        <v>57</v>
      </c>
      <c r="J34">
        <v>55</v>
      </c>
      <c r="K34">
        <v>55</v>
      </c>
      <c r="L34">
        <v>65</v>
      </c>
      <c r="M34">
        <v>120</v>
      </c>
    </row>
    <row r="35" spans="1:13">
      <c r="A35" s="1">
        <v>34</v>
      </c>
      <c r="B35" t="s">
        <v>785</v>
      </c>
      <c r="C35" t="s">
        <v>90</v>
      </c>
      <c r="D35" t="s">
        <v>781</v>
      </c>
      <c r="E35" t="s">
        <v>23</v>
      </c>
      <c r="F35" t="s">
        <v>83</v>
      </c>
      <c r="G35">
        <v>81</v>
      </c>
      <c r="H35">
        <v>92</v>
      </c>
      <c r="I35">
        <v>77</v>
      </c>
      <c r="J35">
        <v>85</v>
      </c>
      <c r="K35">
        <v>75</v>
      </c>
      <c r="L35">
        <v>85</v>
      </c>
      <c r="M35">
        <v>45</v>
      </c>
    </row>
    <row r="36" spans="1:13">
      <c r="A36" s="1">
        <v>35</v>
      </c>
      <c r="B36" t="s">
        <v>786</v>
      </c>
      <c r="C36" t="s">
        <v>92</v>
      </c>
      <c r="D36" t="s">
        <v>944</v>
      </c>
      <c r="E36" t="s">
        <v>95</v>
      </c>
      <c r="F36" t="s">
        <v>95</v>
      </c>
      <c r="G36">
        <v>70</v>
      </c>
      <c r="H36">
        <v>45</v>
      </c>
      <c r="I36">
        <v>48</v>
      </c>
      <c r="J36">
        <v>60</v>
      </c>
      <c r="K36">
        <v>65</v>
      </c>
      <c r="L36">
        <v>35</v>
      </c>
      <c r="M36">
        <v>150</v>
      </c>
    </row>
    <row r="37" spans="1:13">
      <c r="A37" s="1">
        <v>36</v>
      </c>
      <c r="B37" t="s">
        <v>788</v>
      </c>
      <c r="C37" t="s">
        <v>96</v>
      </c>
      <c r="D37" t="s">
        <v>944</v>
      </c>
      <c r="E37" t="s">
        <v>95</v>
      </c>
      <c r="F37" t="s">
        <v>95</v>
      </c>
      <c r="G37">
        <v>95</v>
      </c>
      <c r="H37">
        <v>70</v>
      </c>
      <c r="I37">
        <v>73</v>
      </c>
      <c r="J37">
        <v>85</v>
      </c>
      <c r="K37">
        <v>90</v>
      </c>
      <c r="L37">
        <v>60</v>
      </c>
      <c r="M37">
        <v>25</v>
      </c>
    </row>
    <row r="38" spans="1:13">
      <c r="A38" s="1">
        <v>37</v>
      </c>
      <c r="B38" t="s">
        <v>790</v>
      </c>
      <c r="C38" t="s">
        <v>98</v>
      </c>
      <c r="D38" t="s">
        <v>743</v>
      </c>
      <c r="E38" t="s">
        <v>29</v>
      </c>
      <c r="F38" t="s">
        <v>29</v>
      </c>
      <c r="G38">
        <v>38</v>
      </c>
      <c r="H38">
        <v>41</v>
      </c>
      <c r="I38">
        <v>40</v>
      </c>
      <c r="J38">
        <v>50</v>
      </c>
      <c r="K38">
        <v>65</v>
      </c>
      <c r="L38">
        <v>65</v>
      </c>
      <c r="M38">
        <v>190</v>
      </c>
    </row>
    <row r="39" spans="1:13">
      <c r="A39" s="1">
        <v>38</v>
      </c>
      <c r="B39" t="s">
        <v>791</v>
      </c>
      <c r="C39" t="s">
        <v>100</v>
      </c>
      <c r="D39" t="s">
        <v>743</v>
      </c>
      <c r="E39" t="s">
        <v>29</v>
      </c>
      <c r="F39" t="s">
        <v>29</v>
      </c>
      <c r="G39">
        <v>73</v>
      </c>
      <c r="H39">
        <v>76</v>
      </c>
      <c r="I39">
        <v>75</v>
      </c>
      <c r="J39">
        <v>81</v>
      </c>
      <c r="K39">
        <v>100</v>
      </c>
      <c r="L39">
        <v>100</v>
      </c>
      <c r="M39">
        <v>75</v>
      </c>
    </row>
    <row r="40" spans="1:13">
      <c r="A40" s="1">
        <v>39</v>
      </c>
      <c r="B40" t="s">
        <v>792</v>
      </c>
      <c r="C40" t="s">
        <v>103</v>
      </c>
      <c r="D40" t="s">
        <v>945</v>
      </c>
      <c r="E40" t="s">
        <v>95</v>
      </c>
      <c r="F40" t="s">
        <v>58</v>
      </c>
      <c r="G40">
        <v>115</v>
      </c>
      <c r="H40">
        <v>45</v>
      </c>
      <c r="I40">
        <v>20</v>
      </c>
      <c r="J40">
        <v>45</v>
      </c>
      <c r="K40">
        <v>25</v>
      </c>
      <c r="L40">
        <v>20</v>
      </c>
      <c r="M40">
        <v>170</v>
      </c>
    </row>
    <row r="41" spans="1:13">
      <c r="A41" s="1">
        <v>40</v>
      </c>
      <c r="B41" t="s">
        <v>793</v>
      </c>
      <c r="C41" t="s">
        <v>104</v>
      </c>
      <c r="D41" t="s">
        <v>945</v>
      </c>
      <c r="E41" t="s">
        <v>95</v>
      </c>
      <c r="F41" t="s">
        <v>58</v>
      </c>
      <c r="G41">
        <v>140</v>
      </c>
      <c r="H41">
        <v>70</v>
      </c>
      <c r="I41">
        <v>45</v>
      </c>
      <c r="J41">
        <v>75</v>
      </c>
      <c r="K41">
        <v>50</v>
      </c>
      <c r="L41">
        <v>45</v>
      </c>
      <c r="M41">
        <v>50</v>
      </c>
    </row>
    <row r="42" spans="1:13">
      <c r="A42" s="1">
        <v>41</v>
      </c>
      <c r="B42" t="s">
        <v>794</v>
      </c>
      <c r="C42" t="s">
        <v>106</v>
      </c>
      <c r="D42" t="s">
        <v>795</v>
      </c>
      <c r="E42" t="s">
        <v>23</v>
      </c>
      <c r="F42" t="s">
        <v>34</v>
      </c>
      <c r="G42">
        <v>40</v>
      </c>
      <c r="H42">
        <v>45</v>
      </c>
      <c r="I42">
        <v>35</v>
      </c>
      <c r="J42">
        <v>30</v>
      </c>
      <c r="K42">
        <v>40</v>
      </c>
      <c r="L42">
        <v>55</v>
      </c>
      <c r="M42">
        <v>255</v>
      </c>
    </row>
    <row r="43" spans="1:13">
      <c r="A43" s="1">
        <v>42</v>
      </c>
      <c r="B43" t="s">
        <v>796</v>
      </c>
      <c r="C43" t="s">
        <v>109</v>
      </c>
      <c r="D43" t="s">
        <v>795</v>
      </c>
      <c r="E43" t="s">
        <v>23</v>
      </c>
      <c r="F43" t="s">
        <v>34</v>
      </c>
      <c r="G43">
        <v>75</v>
      </c>
      <c r="H43">
        <v>80</v>
      </c>
      <c r="I43">
        <v>70</v>
      </c>
      <c r="J43">
        <v>65</v>
      </c>
      <c r="K43">
        <v>75</v>
      </c>
      <c r="L43">
        <v>90</v>
      </c>
      <c r="M43">
        <v>90</v>
      </c>
    </row>
    <row r="44" spans="1:13">
      <c r="A44" s="1">
        <v>43</v>
      </c>
      <c r="B44" t="s">
        <v>797</v>
      </c>
      <c r="C44" t="s">
        <v>111</v>
      </c>
      <c r="D44" t="s">
        <v>738</v>
      </c>
      <c r="E44" t="s">
        <v>22</v>
      </c>
      <c r="F44" t="s">
        <v>23</v>
      </c>
      <c r="G44">
        <v>45</v>
      </c>
      <c r="H44">
        <v>50</v>
      </c>
      <c r="I44">
        <v>55</v>
      </c>
      <c r="J44">
        <v>75</v>
      </c>
      <c r="K44">
        <v>65</v>
      </c>
      <c r="L44">
        <v>30</v>
      </c>
      <c r="M44">
        <v>255</v>
      </c>
    </row>
    <row r="45" spans="1:13">
      <c r="A45" s="1">
        <v>44</v>
      </c>
      <c r="B45" t="s">
        <v>798</v>
      </c>
      <c r="C45" t="s">
        <v>113</v>
      </c>
      <c r="D45" t="s">
        <v>738</v>
      </c>
      <c r="E45" t="s">
        <v>22</v>
      </c>
      <c r="F45" t="s">
        <v>23</v>
      </c>
      <c r="G45">
        <v>60</v>
      </c>
      <c r="H45">
        <v>65</v>
      </c>
      <c r="I45">
        <v>70</v>
      </c>
      <c r="J45">
        <v>85</v>
      </c>
      <c r="K45">
        <v>75</v>
      </c>
      <c r="L45">
        <v>40</v>
      </c>
      <c r="M45">
        <v>120</v>
      </c>
    </row>
    <row r="46" spans="1:13">
      <c r="A46" s="1">
        <v>45</v>
      </c>
      <c r="B46" t="s">
        <v>799</v>
      </c>
      <c r="C46" t="s">
        <v>114</v>
      </c>
      <c r="D46" t="s">
        <v>738</v>
      </c>
      <c r="E46" t="s">
        <v>22</v>
      </c>
      <c r="F46" t="s">
        <v>23</v>
      </c>
      <c r="G46">
        <v>75</v>
      </c>
      <c r="H46">
        <v>80</v>
      </c>
      <c r="I46">
        <v>85</v>
      </c>
      <c r="J46">
        <v>100</v>
      </c>
      <c r="K46">
        <v>90</v>
      </c>
      <c r="L46">
        <v>50</v>
      </c>
      <c r="M46">
        <v>45</v>
      </c>
    </row>
    <row r="47" spans="1:13">
      <c r="A47" s="1">
        <v>46</v>
      </c>
      <c r="B47" t="s">
        <v>800</v>
      </c>
      <c r="C47" t="s">
        <v>117</v>
      </c>
      <c r="D47" t="s">
        <v>801</v>
      </c>
      <c r="E47" t="s">
        <v>43</v>
      </c>
      <c r="F47" t="s">
        <v>22</v>
      </c>
      <c r="G47">
        <v>35</v>
      </c>
      <c r="H47">
        <v>70</v>
      </c>
      <c r="I47">
        <v>55</v>
      </c>
      <c r="J47">
        <v>45</v>
      </c>
      <c r="K47">
        <v>55</v>
      </c>
      <c r="L47">
        <v>25</v>
      </c>
      <c r="M47">
        <v>190</v>
      </c>
    </row>
    <row r="48" spans="1:13">
      <c r="A48" s="1">
        <v>47</v>
      </c>
      <c r="B48" t="s">
        <v>802</v>
      </c>
      <c r="C48" t="s">
        <v>119</v>
      </c>
      <c r="D48" t="s">
        <v>801</v>
      </c>
      <c r="E48" t="s">
        <v>43</v>
      </c>
      <c r="F48" t="s">
        <v>22</v>
      </c>
      <c r="G48">
        <v>60</v>
      </c>
      <c r="H48">
        <v>95</v>
      </c>
      <c r="I48">
        <v>80</v>
      </c>
      <c r="J48">
        <v>60</v>
      </c>
      <c r="K48">
        <v>80</v>
      </c>
      <c r="L48">
        <v>30</v>
      </c>
      <c r="M48">
        <v>75</v>
      </c>
    </row>
    <row r="49" spans="1:13">
      <c r="A49" s="1">
        <v>48</v>
      </c>
      <c r="B49" t="s">
        <v>803</v>
      </c>
      <c r="C49" t="s">
        <v>121</v>
      </c>
      <c r="D49" t="s">
        <v>757</v>
      </c>
      <c r="E49" t="s">
        <v>43</v>
      </c>
      <c r="F49" t="s">
        <v>23</v>
      </c>
      <c r="G49">
        <v>60</v>
      </c>
      <c r="H49">
        <v>55</v>
      </c>
      <c r="I49">
        <v>50</v>
      </c>
      <c r="J49">
        <v>40</v>
      </c>
      <c r="K49">
        <v>55</v>
      </c>
      <c r="L49">
        <v>45</v>
      </c>
      <c r="M49">
        <v>190</v>
      </c>
    </row>
    <row r="50" spans="1:13">
      <c r="A50" s="1">
        <v>49</v>
      </c>
      <c r="B50" t="s">
        <v>804</v>
      </c>
      <c r="C50" t="s">
        <v>123</v>
      </c>
      <c r="D50" t="s">
        <v>757</v>
      </c>
      <c r="E50" t="s">
        <v>43</v>
      </c>
      <c r="F50" t="s">
        <v>23</v>
      </c>
      <c r="G50">
        <v>70</v>
      </c>
      <c r="H50">
        <v>65</v>
      </c>
      <c r="I50">
        <v>60</v>
      </c>
      <c r="J50">
        <v>90</v>
      </c>
      <c r="K50">
        <v>75</v>
      </c>
      <c r="L50">
        <v>90</v>
      </c>
      <c r="M50">
        <v>75</v>
      </c>
    </row>
    <row r="51" spans="1:13">
      <c r="A51" s="1">
        <v>50</v>
      </c>
      <c r="B51" t="s">
        <v>806</v>
      </c>
      <c r="C51" t="s">
        <v>125</v>
      </c>
      <c r="D51" t="s">
        <v>775</v>
      </c>
      <c r="E51" t="s">
        <v>83</v>
      </c>
      <c r="F51" t="s">
        <v>83</v>
      </c>
      <c r="G51">
        <v>10</v>
      </c>
      <c r="H51">
        <v>55</v>
      </c>
      <c r="I51">
        <v>25</v>
      </c>
      <c r="J51">
        <v>35</v>
      </c>
      <c r="K51">
        <v>45</v>
      </c>
      <c r="L51">
        <v>95</v>
      </c>
      <c r="M51">
        <v>255</v>
      </c>
    </row>
    <row r="52" spans="1:13">
      <c r="A52" s="1">
        <v>51</v>
      </c>
      <c r="B52" t="s">
        <v>807</v>
      </c>
      <c r="C52" t="s">
        <v>126</v>
      </c>
      <c r="D52" t="s">
        <v>775</v>
      </c>
      <c r="E52" t="s">
        <v>83</v>
      </c>
      <c r="F52" t="s">
        <v>83</v>
      </c>
      <c r="G52">
        <v>35</v>
      </c>
      <c r="H52">
        <v>100</v>
      </c>
      <c r="I52">
        <v>50</v>
      </c>
      <c r="J52">
        <v>50</v>
      </c>
      <c r="K52">
        <v>70</v>
      </c>
      <c r="L52">
        <v>120</v>
      </c>
      <c r="M52">
        <v>50</v>
      </c>
    </row>
    <row r="53" spans="1:13">
      <c r="A53" s="1">
        <v>52</v>
      </c>
      <c r="B53" t="s">
        <v>808</v>
      </c>
      <c r="C53" t="s">
        <v>129</v>
      </c>
      <c r="D53" t="s">
        <v>765</v>
      </c>
      <c r="E53" t="s">
        <v>58</v>
      </c>
      <c r="F53" t="s">
        <v>58</v>
      </c>
      <c r="G53">
        <v>40</v>
      </c>
      <c r="H53">
        <v>45</v>
      </c>
      <c r="I53">
        <v>35</v>
      </c>
      <c r="J53">
        <v>40</v>
      </c>
      <c r="K53">
        <v>40</v>
      </c>
      <c r="L53">
        <v>90</v>
      </c>
      <c r="M53">
        <v>255</v>
      </c>
    </row>
    <row r="54" spans="1:13">
      <c r="A54" s="1">
        <v>53</v>
      </c>
      <c r="B54" t="s">
        <v>809</v>
      </c>
      <c r="C54" t="s">
        <v>130</v>
      </c>
      <c r="D54" t="s">
        <v>765</v>
      </c>
      <c r="E54" t="s">
        <v>58</v>
      </c>
      <c r="F54" t="s">
        <v>58</v>
      </c>
      <c r="G54">
        <v>65</v>
      </c>
      <c r="H54">
        <v>70</v>
      </c>
      <c r="I54">
        <v>60</v>
      </c>
      <c r="J54">
        <v>65</v>
      </c>
      <c r="K54">
        <v>65</v>
      </c>
      <c r="L54">
        <v>115</v>
      </c>
      <c r="M54">
        <v>90</v>
      </c>
    </row>
    <row r="55" spans="1:13">
      <c r="A55" s="1">
        <v>54</v>
      </c>
      <c r="B55" t="s">
        <v>810</v>
      </c>
      <c r="C55" t="s">
        <v>132</v>
      </c>
      <c r="D55" t="s">
        <v>748</v>
      </c>
      <c r="E55" t="s">
        <v>37</v>
      </c>
      <c r="F55" t="s">
        <v>37</v>
      </c>
      <c r="G55">
        <v>50</v>
      </c>
      <c r="H55">
        <v>52</v>
      </c>
      <c r="I55">
        <v>48</v>
      </c>
      <c r="J55">
        <v>65</v>
      </c>
      <c r="K55">
        <v>50</v>
      </c>
      <c r="L55">
        <v>55</v>
      </c>
      <c r="M55">
        <v>190</v>
      </c>
    </row>
    <row r="56" spans="1:13">
      <c r="A56" s="1">
        <v>55</v>
      </c>
      <c r="B56" t="s">
        <v>811</v>
      </c>
      <c r="C56" t="s">
        <v>134</v>
      </c>
      <c r="D56" t="s">
        <v>748</v>
      </c>
      <c r="E56" t="s">
        <v>37</v>
      </c>
      <c r="F56" t="s">
        <v>37</v>
      </c>
      <c r="G56">
        <v>80</v>
      </c>
      <c r="H56">
        <v>82</v>
      </c>
      <c r="I56">
        <v>78</v>
      </c>
      <c r="J56">
        <v>95</v>
      </c>
      <c r="K56">
        <v>80</v>
      </c>
      <c r="L56">
        <v>85</v>
      </c>
      <c r="M56">
        <v>75</v>
      </c>
    </row>
    <row r="57" spans="1:13">
      <c r="A57" s="1">
        <v>56</v>
      </c>
      <c r="B57" t="s">
        <v>812</v>
      </c>
      <c r="C57" t="s">
        <v>137</v>
      </c>
      <c r="D57" t="s">
        <v>814</v>
      </c>
      <c r="E57" t="s">
        <v>139</v>
      </c>
      <c r="F57" t="s">
        <v>139</v>
      </c>
      <c r="G57">
        <v>40</v>
      </c>
      <c r="H57">
        <v>80</v>
      </c>
      <c r="I57">
        <v>35</v>
      </c>
      <c r="J57">
        <v>35</v>
      </c>
      <c r="K57">
        <v>45</v>
      </c>
      <c r="L57">
        <v>70</v>
      </c>
      <c r="M57">
        <v>190</v>
      </c>
    </row>
    <row r="58" spans="1:13">
      <c r="A58" s="1">
        <v>57</v>
      </c>
      <c r="B58" t="s">
        <v>815</v>
      </c>
      <c r="C58" t="s">
        <v>140</v>
      </c>
      <c r="D58" t="s">
        <v>814</v>
      </c>
      <c r="E58" t="s">
        <v>139</v>
      </c>
      <c r="F58" t="s">
        <v>139</v>
      </c>
      <c r="G58">
        <v>65</v>
      </c>
      <c r="H58">
        <v>105</v>
      </c>
      <c r="I58">
        <v>60</v>
      </c>
      <c r="J58">
        <v>60</v>
      </c>
      <c r="K58">
        <v>70</v>
      </c>
      <c r="L58">
        <v>95</v>
      </c>
      <c r="M58">
        <v>75</v>
      </c>
    </row>
    <row r="59" spans="1:13">
      <c r="A59" s="1">
        <v>58</v>
      </c>
      <c r="B59" t="s">
        <v>816</v>
      </c>
      <c r="C59" t="s">
        <v>143</v>
      </c>
      <c r="D59" t="s">
        <v>743</v>
      </c>
      <c r="E59" t="s">
        <v>29</v>
      </c>
      <c r="F59" t="s">
        <v>29</v>
      </c>
      <c r="G59">
        <v>55</v>
      </c>
      <c r="H59">
        <v>70</v>
      </c>
      <c r="I59">
        <v>45</v>
      </c>
      <c r="J59">
        <v>70</v>
      </c>
      <c r="K59">
        <v>50</v>
      </c>
      <c r="L59">
        <v>60</v>
      </c>
      <c r="M59">
        <v>190</v>
      </c>
    </row>
    <row r="60" spans="1:13">
      <c r="A60" s="1">
        <v>59</v>
      </c>
      <c r="B60" t="s">
        <v>817</v>
      </c>
      <c r="C60" t="s">
        <v>145</v>
      </c>
      <c r="D60" t="s">
        <v>743</v>
      </c>
      <c r="E60" t="s">
        <v>29</v>
      </c>
      <c r="F60" t="s">
        <v>29</v>
      </c>
      <c r="G60">
        <v>90</v>
      </c>
      <c r="H60">
        <v>110</v>
      </c>
      <c r="I60">
        <v>80</v>
      </c>
      <c r="J60">
        <v>100</v>
      </c>
      <c r="K60">
        <v>80</v>
      </c>
      <c r="L60">
        <v>95</v>
      </c>
      <c r="M60">
        <v>75</v>
      </c>
    </row>
    <row r="61" spans="1:13">
      <c r="A61" s="1">
        <v>60</v>
      </c>
      <c r="B61" t="s">
        <v>818</v>
      </c>
      <c r="C61" t="s">
        <v>147</v>
      </c>
      <c r="D61" t="s">
        <v>748</v>
      </c>
      <c r="E61" t="s">
        <v>37</v>
      </c>
      <c r="F61" t="s">
        <v>37</v>
      </c>
      <c r="G61">
        <v>40</v>
      </c>
      <c r="H61">
        <v>50</v>
      </c>
      <c r="I61">
        <v>40</v>
      </c>
      <c r="J61">
        <v>40</v>
      </c>
      <c r="K61">
        <v>40</v>
      </c>
      <c r="L61">
        <v>90</v>
      </c>
      <c r="M61">
        <v>255</v>
      </c>
    </row>
    <row r="62" spans="1:13">
      <c r="A62" s="1">
        <v>61</v>
      </c>
      <c r="B62" t="s">
        <v>819</v>
      </c>
      <c r="C62" t="s">
        <v>820</v>
      </c>
      <c r="D62" t="s">
        <v>748</v>
      </c>
      <c r="E62" t="s">
        <v>37</v>
      </c>
      <c r="F62" t="s">
        <v>37</v>
      </c>
      <c r="G62">
        <v>65</v>
      </c>
      <c r="H62">
        <v>65</v>
      </c>
      <c r="I62">
        <v>65</v>
      </c>
      <c r="J62">
        <v>50</v>
      </c>
      <c r="K62">
        <v>50</v>
      </c>
      <c r="L62">
        <v>90</v>
      </c>
      <c r="M62">
        <v>120</v>
      </c>
    </row>
    <row r="63" spans="1:13">
      <c r="A63" s="1">
        <v>62</v>
      </c>
      <c r="B63" t="s">
        <v>821</v>
      </c>
      <c r="C63" t="s">
        <v>149</v>
      </c>
      <c r="D63" t="s">
        <v>822</v>
      </c>
      <c r="E63" t="s">
        <v>139</v>
      </c>
      <c r="F63" t="s">
        <v>37</v>
      </c>
      <c r="G63">
        <v>90</v>
      </c>
      <c r="H63">
        <v>95</v>
      </c>
      <c r="I63">
        <v>95</v>
      </c>
      <c r="J63">
        <v>70</v>
      </c>
      <c r="K63">
        <v>90</v>
      </c>
      <c r="L63">
        <v>70</v>
      </c>
      <c r="M63">
        <v>45</v>
      </c>
    </row>
    <row r="64" spans="1:13">
      <c r="A64" s="1">
        <v>63</v>
      </c>
      <c r="B64" t="s">
        <v>823</v>
      </c>
      <c r="C64" t="s">
        <v>152</v>
      </c>
      <c r="D64" t="s">
        <v>824</v>
      </c>
      <c r="E64" t="s">
        <v>155</v>
      </c>
      <c r="F64" t="s">
        <v>155</v>
      </c>
      <c r="G64">
        <v>25</v>
      </c>
      <c r="H64">
        <v>20</v>
      </c>
      <c r="I64">
        <v>15</v>
      </c>
      <c r="J64">
        <v>105</v>
      </c>
      <c r="K64">
        <v>55</v>
      </c>
      <c r="L64">
        <v>90</v>
      </c>
      <c r="M64">
        <v>200</v>
      </c>
    </row>
    <row r="65" spans="1:13">
      <c r="A65" s="1">
        <v>64</v>
      </c>
      <c r="B65" t="s">
        <v>825</v>
      </c>
      <c r="C65" t="s">
        <v>156</v>
      </c>
      <c r="D65" t="s">
        <v>824</v>
      </c>
      <c r="E65" t="s">
        <v>155</v>
      </c>
      <c r="F65" t="s">
        <v>155</v>
      </c>
      <c r="G65">
        <v>40</v>
      </c>
      <c r="H65">
        <v>35</v>
      </c>
      <c r="I65">
        <v>30</v>
      </c>
      <c r="J65">
        <v>120</v>
      </c>
      <c r="K65">
        <v>70</v>
      </c>
      <c r="L65">
        <v>105</v>
      </c>
      <c r="M65">
        <v>100</v>
      </c>
    </row>
    <row r="66" spans="1:13">
      <c r="A66" s="1">
        <v>65</v>
      </c>
      <c r="B66" t="s">
        <v>826</v>
      </c>
      <c r="C66" t="s">
        <v>158</v>
      </c>
      <c r="D66" t="s">
        <v>824</v>
      </c>
      <c r="E66" t="s">
        <v>155</v>
      </c>
      <c r="F66" t="s">
        <v>155</v>
      </c>
      <c r="G66">
        <v>55</v>
      </c>
      <c r="H66">
        <v>50</v>
      </c>
      <c r="I66">
        <v>45</v>
      </c>
      <c r="J66">
        <v>135</v>
      </c>
      <c r="K66">
        <v>95</v>
      </c>
      <c r="L66">
        <v>120</v>
      </c>
      <c r="M66">
        <v>50</v>
      </c>
    </row>
    <row r="67" spans="1:13">
      <c r="A67" s="1">
        <v>66</v>
      </c>
      <c r="B67" t="s">
        <v>827</v>
      </c>
      <c r="C67" t="s">
        <v>159</v>
      </c>
      <c r="D67" t="s">
        <v>814</v>
      </c>
      <c r="E67" t="s">
        <v>139</v>
      </c>
      <c r="F67" t="s">
        <v>139</v>
      </c>
      <c r="G67">
        <v>70</v>
      </c>
      <c r="H67">
        <v>80</v>
      </c>
      <c r="I67">
        <v>50</v>
      </c>
      <c r="J67">
        <v>35</v>
      </c>
      <c r="K67">
        <v>35</v>
      </c>
      <c r="L67">
        <v>35</v>
      </c>
      <c r="M67">
        <v>180</v>
      </c>
    </row>
    <row r="68" spans="1:13">
      <c r="A68" s="1">
        <v>67</v>
      </c>
      <c r="B68" t="s">
        <v>828</v>
      </c>
      <c r="C68" t="s">
        <v>161</v>
      </c>
      <c r="D68" t="s">
        <v>814</v>
      </c>
      <c r="E68" t="s">
        <v>139</v>
      </c>
      <c r="F68" t="s">
        <v>139</v>
      </c>
      <c r="G68">
        <v>80</v>
      </c>
      <c r="H68">
        <v>100</v>
      </c>
      <c r="I68">
        <v>70</v>
      </c>
      <c r="J68">
        <v>50</v>
      </c>
      <c r="K68">
        <v>60</v>
      </c>
      <c r="L68">
        <v>45</v>
      </c>
      <c r="M68">
        <v>90</v>
      </c>
    </row>
    <row r="69" spans="1:13">
      <c r="A69" s="1">
        <v>68</v>
      </c>
      <c r="B69" t="s">
        <v>829</v>
      </c>
      <c r="C69" t="s">
        <v>162</v>
      </c>
      <c r="D69" t="s">
        <v>814</v>
      </c>
      <c r="E69" t="s">
        <v>139</v>
      </c>
      <c r="F69" t="s">
        <v>139</v>
      </c>
      <c r="G69">
        <v>90</v>
      </c>
      <c r="H69">
        <v>130</v>
      </c>
      <c r="I69">
        <v>80</v>
      </c>
      <c r="J69">
        <v>65</v>
      </c>
      <c r="K69">
        <v>85</v>
      </c>
      <c r="L69">
        <v>55</v>
      </c>
      <c r="M69">
        <v>45</v>
      </c>
    </row>
    <row r="70" spans="1:13">
      <c r="A70" s="1">
        <v>69</v>
      </c>
      <c r="B70" t="s">
        <v>830</v>
      </c>
      <c r="C70" t="s">
        <v>165</v>
      </c>
      <c r="D70" t="s">
        <v>738</v>
      </c>
      <c r="E70" t="s">
        <v>22</v>
      </c>
      <c r="F70" t="s">
        <v>23</v>
      </c>
      <c r="G70">
        <v>50</v>
      </c>
      <c r="H70">
        <v>75</v>
      </c>
      <c r="I70">
        <v>35</v>
      </c>
      <c r="J70">
        <v>70</v>
      </c>
      <c r="K70">
        <v>30</v>
      </c>
      <c r="L70">
        <v>40</v>
      </c>
      <c r="M70">
        <v>255</v>
      </c>
    </row>
    <row r="71" spans="1:13">
      <c r="A71" s="1">
        <v>70</v>
      </c>
      <c r="B71" t="s">
        <v>832</v>
      </c>
      <c r="C71" t="s">
        <v>167</v>
      </c>
      <c r="D71" t="s">
        <v>738</v>
      </c>
      <c r="E71" t="s">
        <v>22</v>
      </c>
      <c r="F71" t="s">
        <v>23</v>
      </c>
      <c r="G71">
        <v>65</v>
      </c>
      <c r="H71">
        <v>90</v>
      </c>
      <c r="I71">
        <v>50</v>
      </c>
      <c r="J71">
        <v>85</v>
      </c>
      <c r="K71">
        <v>45</v>
      </c>
      <c r="L71">
        <v>55</v>
      </c>
      <c r="M71">
        <v>120</v>
      </c>
    </row>
    <row r="72" spans="1:13">
      <c r="A72" s="1">
        <v>71</v>
      </c>
      <c r="B72" t="s">
        <v>833</v>
      </c>
      <c r="C72" t="s">
        <v>168</v>
      </c>
      <c r="D72" t="s">
        <v>738</v>
      </c>
      <c r="E72" t="s">
        <v>22</v>
      </c>
      <c r="F72" t="s">
        <v>23</v>
      </c>
      <c r="G72">
        <v>80</v>
      </c>
      <c r="H72">
        <v>105</v>
      </c>
      <c r="I72">
        <v>65</v>
      </c>
      <c r="J72">
        <v>100</v>
      </c>
      <c r="K72">
        <v>70</v>
      </c>
      <c r="L72">
        <v>70</v>
      </c>
      <c r="M72">
        <v>45</v>
      </c>
    </row>
    <row r="73" spans="1:13">
      <c r="A73" s="1">
        <v>72</v>
      </c>
      <c r="B73" t="s">
        <v>834</v>
      </c>
      <c r="C73" t="s">
        <v>171</v>
      </c>
      <c r="D73" t="s">
        <v>835</v>
      </c>
      <c r="E73" t="s">
        <v>37</v>
      </c>
      <c r="F73" t="s">
        <v>23</v>
      </c>
      <c r="G73">
        <v>40</v>
      </c>
      <c r="H73">
        <v>40</v>
      </c>
      <c r="I73">
        <v>35</v>
      </c>
      <c r="J73">
        <v>50</v>
      </c>
      <c r="K73">
        <v>100</v>
      </c>
      <c r="L73">
        <v>70</v>
      </c>
      <c r="M73">
        <v>190</v>
      </c>
    </row>
    <row r="74" spans="1:13">
      <c r="A74" s="1">
        <v>73</v>
      </c>
      <c r="B74" t="s">
        <v>836</v>
      </c>
      <c r="C74" t="s">
        <v>172</v>
      </c>
      <c r="D74" t="s">
        <v>835</v>
      </c>
      <c r="E74" t="s">
        <v>37</v>
      </c>
      <c r="F74" t="s">
        <v>23</v>
      </c>
      <c r="G74">
        <v>80</v>
      </c>
      <c r="H74">
        <v>70</v>
      </c>
      <c r="I74">
        <v>65</v>
      </c>
      <c r="J74">
        <v>80</v>
      </c>
      <c r="K74">
        <v>120</v>
      </c>
      <c r="L74">
        <v>100</v>
      </c>
      <c r="M74">
        <v>60</v>
      </c>
    </row>
    <row r="75" spans="1:13">
      <c r="A75" s="1">
        <v>74</v>
      </c>
      <c r="B75" t="s">
        <v>837</v>
      </c>
      <c r="C75" t="s">
        <v>174</v>
      </c>
      <c r="D75" t="s">
        <v>838</v>
      </c>
      <c r="E75" t="s">
        <v>175</v>
      </c>
      <c r="F75" t="s">
        <v>83</v>
      </c>
      <c r="G75">
        <v>40</v>
      </c>
      <c r="H75">
        <v>80</v>
      </c>
      <c r="I75">
        <v>100</v>
      </c>
      <c r="J75">
        <v>30</v>
      </c>
      <c r="K75">
        <v>30</v>
      </c>
      <c r="L75">
        <v>20</v>
      </c>
      <c r="M75">
        <v>255</v>
      </c>
    </row>
    <row r="76" spans="1:13">
      <c r="A76" s="1">
        <v>75</v>
      </c>
      <c r="B76" t="s">
        <v>839</v>
      </c>
      <c r="C76" t="s">
        <v>176</v>
      </c>
      <c r="D76" t="s">
        <v>838</v>
      </c>
      <c r="E76" t="s">
        <v>175</v>
      </c>
      <c r="F76" t="s">
        <v>83</v>
      </c>
      <c r="G76">
        <v>55</v>
      </c>
      <c r="H76">
        <v>95</v>
      </c>
      <c r="I76">
        <v>115</v>
      </c>
      <c r="J76">
        <v>45</v>
      </c>
      <c r="K76">
        <v>45</v>
      </c>
      <c r="L76">
        <v>35</v>
      </c>
      <c r="M76">
        <v>120</v>
      </c>
    </row>
    <row r="77" spans="1:13">
      <c r="A77" s="1">
        <v>76</v>
      </c>
      <c r="B77" t="s">
        <v>840</v>
      </c>
      <c r="C77" t="s">
        <v>177</v>
      </c>
      <c r="D77" t="s">
        <v>838</v>
      </c>
      <c r="E77" t="s">
        <v>175</v>
      </c>
      <c r="F77" t="s">
        <v>83</v>
      </c>
      <c r="G77">
        <v>80</v>
      </c>
      <c r="H77">
        <v>120</v>
      </c>
      <c r="I77">
        <v>130</v>
      </c>
      <c r="J77">
        <v>55</v>
      </c>
      <c r="K77">
        <v>65</v>
      </c>
      <c r="L77">
        <v>45</v>
      </c>
      <c r="M77">
        <v>45</v>
      </c>
    </row>
    <row r="78" spans="1:13">
      <c r="A78" s="1">
        <v>77</v>
      </c>
      <c r="B78" t="s">
        <v>841</v>
      </c>
      <c r="C78" t="s">
        <v>179</v>
      </c>
      <c r="D78" t="s">
        <v>743</v>
      </c>
      <c r="E78" t="s">
        <v>29</v>
      </c>
      <c r="F78" t="s">
        <v>29</v>
      </c>
      <c r="G78">
        <v>50</v>
      </c>
      <c r="H78">
        <v>85</v>
      </c>
      <c r="I78">
        <v>55</v>
      </c>
      <c r="J78">
        <v>65</v>
      </c>
      <c r="K78">
        <v>65</v>
      </c>
      <c r="L78">
        <v>90</v>
      </c>
      <c r="M78">
        <v>190</v>
      </c>
    </row>
    <row r="79" spans="1:13">
      <c r="A79" s="1">
        <v>78</v>
      </c>
      <c r="B79" t="s">
        <v>842</v>
      </c>
      <c r="C79" t="s">
        <v>180</v>
      </c>
      <c r="D79" t="s">
        <v>743</v>
      </c>
      <c r="E79" t="s">
        <v>29</v>
      </c>
      <c r="F79" t="s">
        <v>29</v>
      </c>
      <c r="G79">
        <v>65</v>
      </c>
      <c r="H79">
        <v>100</v>
      </c>
      <c r="I79">
        <v>70</v>
      </c>
      <c r="J79">
        <v>80</v>
      </c>
      <c r="K79">
        <v>80</v>
      </c>
      <c r="L79">
        <v>105</v>
      </c>
      <c r="M79">
        <v>60</v>
      </c>
    </row>
    <row r="80" spans="1:13">
      <c r="A80" s="1">
        <v>79</v>
      </c>
      <c r="B80" t="s">
        <v>843</v>
      </c>
      <c r="C80" t="s">
        <v>182</v>
      </c>
      <c r="D80" t="s">
        <v>844</v>
      </c>
      <c r="E80" t="s">
        <v>37</v>
      </c>
      <c r="F80" t="s">
        <v>155</v>
      </c>
      <c r="G80">
        <v>90</v>
      </c>
      <c r="H80">
        <v>65</v>
      </c>
      <c r="I80">
        <v>65</v>
      </c>
      <c r="J80">
        <v>40</v>
      </c>
      <c r="K80">
        <v>40</v>
      </c>
      <c r="L80">
        <v>15</v>
      </c>
      <c r="M80">
        <v>190</v>
      </c>
    </row>
    <row r="81" spans="1:13">
      <c r="A81" s="1">
        <v>80</v>
      </c>
      <c r="B81" t="s">
        <v>845</v>
      </c>
      <c r="C81" t="s">
        <v>185</v>
      </c>
      <c r="D81" t="s">
        <v>844</v>
      </c>
      <c r="E81" t="s">
        <v>37</v>
      </c>
      <c r="F81" t="s">
        <v>155</v>
      </c>
      <c r="G81">
        <v>95</v>
      </c>
      <c r="H81">
        <v>75</v>
      </c>
      <c r="I81">
        <v>110</v>
      </c>
      <c r="J81">
        <v>100</v>
      </c>
      <c r="K81">
        <v>80</v>
      </c>
      <c r="L81">
        <v>30</v>
      </c>
      <c r="M81">
        <v>75</v>
      </c>
    </row>
    <row r="82" spans="1:13">
      <c r="A82" s="1">
        <v>81</v>
      </c>
      <c r="B82" t="s">
        <v>846</v>
      </c>
      <c r="C82" t="s">
        <v>188</v>
      </c>
      <c r="D82" t="s">
        <v>946</v>
      </c>
      <c r="E82" t="s">
        <v>189</v>
      </c>
      <c r="F82" t="s">
        <v>78</v>
      </c>
      <c r="G82">
        <v>25</v>
      </c>
      <c r="H82">
        <v>35</v>
      </c>
      <c r="I82">
        <v>70</v>
      </c>
      <c r="J82">
        <v>95</v>
      </c>
      <c r="K82">
        <v>55</v>
      </c>
      <c r="L82">
        <v>45</v>
      </c>
      <c r="M82">
        <v>190</v>
      </c>
    </row>
    <row r="83" spans="1:13">
      <c r="A83" s="1">
        <v>82</v>
      </c>
      <c r="B83" t="s">
        <v>848</v>
      </c>
      <c r="C83" t="s">
        <v>190</v>
      </c>
      <c r="D83" t="s">
        <v>946</v>
      </c>
      <c r="E83" t="s">
        <v>189</v>
      </c>
      <c r="F83" t="s">
        <v>78</v>
      </c>
      <c r="G83">
        <v>50</v>
      </c>
      <c r="H83">
        <v>60</v>
      </c>
      <c r="I83">
        <v>95</v>
      </c>
      <c r="J83">
        <v>120</v>
      </c>
      <c r="K83">
        <v>70</v>
      </c>
      <c r="L83">
        <v>70</v>
      </c>
      <c r="M83">
        <v>60</v>
      </c>
    </row>
    <row r="84" spans="1:13">
      <c r="A84" s="1">
        <v>83</v>
      </c>
      <c r="B84" t="s">
        <v>850</v>
      </c>
      <c r="C84" t="s">
        <v>192</v>
      </c>
      <c r="D84" t="s">
        <v>761</v>
      </c>
      <c r="E84" t="s">
        <v>58</v>
      </c>
      <c r="F84" t="s">
        <v>34</v>
      </c>
      <c r="G84">
        <v>52</v>
      </c>
      <c r="H84">
        <v>90</v>
      </c>
      <c r="I84">
        <v>55</v>
      </c>
      <c r="J84">
        <v>58</v>
      </c>
      <c r="K84">
        <v>62</v>
      </c>
      <c r="L84">
        <v>60</v>
      </c>
      <c r="M84">
        <v>45</v>
      </c>
    </row>
    <row r="85" spans="1:13">
      <c r="A85" s="1">
        <v>84</v>
      </c>
      <c r="B85" t="s">
        <v>851</v>
      </c>
      <c r="C85" t="s">
        <v>195</v>
      </c>
      <c r="D85" t="s">
        <v>761</v>
      </c>
      <c r="E85" t="s">
        <v>58</v>
      </c>
      <c r="F85" t="s">
        <v>34</v>
      </c>
      <c r="G85">
        <v>35</v>
      </c>
      <c r="H85">
        <v>85</v>
      </c>
      <c r="I85">
        <v>45</v>
      </c>
      <c r="J85">
        <v>35</v>
      </c>
      <c r="K85">
        <v>35</v>
      </c>
      <c r="L85">
        <v>75</v>
      </c>
      <c r="M85">
        <v>190</v>
      </c>
    </row>
    <row r="86" spans="1:13">
      <c r="A86" s="1">
        <v>85</v>
      </c>
      <c r="B86" t="s">
        <v>852</v>
      </c>
      <c r="C86" t="s">
        <v>196</v>
      </c>
      <c r="D86" t="s">
        <v>761</v>
      </c>
      <c r="E86" t="s">
        <v>58</v>
      </c>
      <c r="F86" t="s">
        <v>34</v>
      </c>
      <c r="G86">
        <v>60</v>
      </c>
      <c r="H86">
        <v>110</v>
      </c>
      <c r="I86">
        <v>70</v>
      </c>
      <c r="J86">
        <v>60</v>
      </c>
      <c r="K86">
        <v>60</v>
      </c>
      <c r="L86">
        <v>110</v>
      </c>
      <c r="M86">
        <v>45</v>
      </c>
    </row>
    <row r="87" spans="1:13">
      <c r="A87" s="1">
        <v>86</v>
      </c>
      <c r="B87" t="s">
        <v>853</v>
      </c>
      <c r="C87" t="s">
        <v>197</v>
      </c>
      <c r="D87" t="s">
        <v>748</v>
      </c>
      <c r="E87" t="s">
        <v>37</v>
      </c>
      <c r="F87" t="s">
        <v>37</v>
      </c>
      <c r="G87">
        <v>65</v>
      </c>
      <c r="H87">
        <v>45</v>
      </c>
      <c r="I87">
        <v>55</v>
      </c>
      <c r="J87">
        <v>45</v>
      </c>
      <c r="K87">
        <v>70</v>
      </c>
      <c r="L87">
        <v>45</v>
      </c>
      <c r="M87">
        <v>190</v>
      </c>
    </row>
    <row r="88" spans="1:13">
      <c r="A88" s="1">
        <v>87</v>
      </c>
      <c r="B88" t="s">
        <v>854</v>
      </c>
      <c r="C88" t="s">
        <v>199</v>
      </c>
      <c r="D88" t="s">
        <v>855</v>
      </c>
      <c r="E88" t="s">
        <v>37</v>
      </c>
      <c r="F88" t="s">
        <v>202</v>
      </c>
      <c r="G88">
        <v>90</v>
      </c>
      <c r="H88">
        <v>70</v>
      </c>
      <c r="I88">
        <v>80</v>
      </c>
      <c r="J88">
        <v>70</v>
      </c>
      <c r="K88">
        <v>95</v>
      </c>
      <c r="L88">
        <v>70</v>
      </c>
      <c r="M88">
        <v>75</v>
      </c>
    </row>
    <row r="89" spans="1:13">
      <c r="A89" s="1">
        <v>88</v>
      </c>
      <c r="B89" t="s">
        <v>856</v>
      </c>
      <c r="C89" t="s">
        <v>203</v>
      </c>
      <c r="D89" t="s">
        <v>770</v>
      </c>
      <c r="E89" t="s">
        <v>23</v>
      </c>
      <c r="F89" t="s">
        <v>23</v>
      </c>
      <c r="G89">
        <v>80</v>
      </c>
      <c r="H89">
        <v>80</v>
      </c>
      <c r="I89">
        <v>50</v>
      </c>
      <c r="J89">
        <v>40</v>
      </c>
      <c r="K89">
        <v>50</v>
      </c>
      <c r="L89">
        <v>25</v>
      </c>
      <c r="M89">
        <v>190</v>
      </c>
    </row>
    <row r="90" spans="1:13">
      <c r="A90" s="1">
        <v>89</v>
      </c>
      <c r="B90" t="s">
        <v>857</v>
      </c>
      <c r="C90" t="s">
        <v>205</v>
      </c>
      <c r="D90" t="s">
        <v>770</v>
      </c>
      <c r="E90" t="s">
        <v>23</v>
      </c>
      <c r="F90" t="s">
        <v>23</v>
      </c>
      <c r="G90">
        <v>105</v>
      </c>
      <c r="H90">
        <v>105</v>
      </c>
      <c r="I90">
        <v>75</v>
      </c>
      <c r="J90">
        <v>65</v>
      </c>
      <c r="K90">
        <v>100</v>
      </c>
      <c r="L90">
        <v>50</v>
      </c>
      <c r="M90">
        <v>75</v>
      </c>
    </row>
    <row r="91" spans="1:13">
      <c r="A91" s="1">
        <v>90</v>
      </c>
      <c r="B91" t="s">
        <v>858</v>
      </c>
      <c r="C91" t="s">
        <v>208</v>
      </c>
      <c r="D91" t="s">
        <v>748</v>
      </c>
      <c r="E91" t="s">
        <v>37</v>
      </c>
      <c r="F91" t="s">
        <v>37</v>
      </c>
      <c r="G91">
        <v>30</v>
      </c>
      <c r="H91">
        <v>65</v>
      </c>
      <c r="I91">
        <v>100</v>
      </c>
      <c r="J91">
        <v>45</v>
      </c>
      <c r="K91">
        <v>25</v>
      </c>
      <c r="L91">
        <v>40</v>
      </c>
      <c r="M91">
        <v>190</v>
      </c>
    </row>
    <row r="92" spans="1:13">
      <c r="A92" s="1">
        <v>91</v>
      </c>
      <c r="B92" t="s">
        <v>859</v>
      </c>
      <c r="C92" t="s">
        <v>209</v>
      </c>
      <c r="D92" t="s">
        <v>855</v>
      </c>
      <c r="E92" t="s">
        <v>37</v>
      </c>
      <c r="F92" t="s">
        <v>202</v>
      </c>
      <c r="G92">
        <v>50</v>
      </c>
      <c r="H92">
        <v>95</v>
      </c>
      <c r="I92">
        <v>180</v>
      </c>
      <c r="J92">
        <v>85</v>
      </c>
      <c r="K92">
        <v>45</v>
      </c>
      <c r="L92">
        <v>70</v>
      </c>
      <c r="M92">
        <v>60</v>
      </c>
    </row>
    <row r="93" spans="1:13">
      <c r="A93" s="1">
        <v>92</v>
      </c>
      <c r="B93" t="s">
        <v>860</v>
      </c>
      <c r="C93" t="s">
        <v>212</v>
      </c>
      <c r="D93" t="s">
        <v>861</v>
      </c>
      <c r="E93" t="s">
        <v>23</v>
      </c>
      <c r="F93" t="s">
        <v>215</v>
      </c>
      <c r="G93">
        <v>30</v>
      </c>
      <c r="H93">
        <v>35</v>
      </c>
      <c r="I93">
        <v>30</v>
      </c>
      <c r="J93">
        <v>100</v>
      </c>
      <c r="K93">
        <v>35</v>
      </c>
      <c r="L93">
        <v>80</v>
      </c>
      <c r="M93">
        <v>190</v>
      </c>
    </row>
    <row r="94" spans="1:13">
      <c r="A94" s="1">
        <v>93</v>
      </c>
      <c r="B94" t="s">
        <v>862</v>
      </c>
      <c r="C94" t="s">
        <v>216</v>
      </c>
      <c r="D94" t="s">
        <v>861</v>
      </c>
      <c r="E94" t="s">
        <v>23</v>
      </c>
      <c r="F94" t="s">
        <v>215</v>
      </c>
      <c r="G94">
        <v>45</v>
      </c>
      <c r="H94">
        <v>50</v>
      </c>
      <c r="I94">
        <v>45</v>
      </c>
      <c r="J94">
        <v>115</v>
      </c>
      <c r="K94">
        <v>55</v>
      </c>
      <c r="L94">
        <v>95</v>
      </c>
      <c r="M94">
        <v>90</v>
      </c>
    </row>
    <row r="95" spans="1:13">
      <c r="A95" s="1">
        <v>94</v>
      </c>
      <c r="B95" t="s">
        <v>863</v>
      </c>
      <c r="C95" t="s">
        <v>218</v>
      </c>
      <c r="D95" t="s">
        <v>861</v>
      </c>
      <c r="E95" t="s">
        <v>23</v>
      </c>
      <c r="F95" t="s">
        <v>215</v>
      </c>
      <c r="G95">
        <v>60</v>
      </c>
      <c r="H95">
        <v>65</v>
      </c>
      <c r="I95">
        <v>60</v>
      </c>
      <c r="J95">
        <v>130</v>
      </c>
      <c r="K95">
        <v>75</v>
      </c>
      <c r="L95">
        <v>110</v>
      </c>
      <c r="M95">
        <v>45</v>
      </c>
    </row>
    <row r="96" spans="1:13">
      <c r="A96" s="1">
        <v>95</v>
      </c>
      <c r="B96" t="s">
        <v>864</v>
      </c>
      <c r="C96" t="s">
        <v>219</v>
      </c>
      <c r="D96" t="s">
        <v>838</v>
      </c>
      <c r="E96" t="s">
        <v>175</v>
      </c>
      <c r="F96" t="s">
        <v>83</v>
      </c>
      <c r="G96">
        <v>35</v>
      </c>
      <c r="H96">
        <v>45</v>
      </c>
      <c r="I96">
        <v>160</v>
      </c>
      <c r="J96">
        <v>30</v>
      </c>
      <c r="K96">
        <v>45</v>
      </c>
      <c r="L96">
        <v>70</v>
      </c>
      <c r="M96">
        <v>45</v>
      </c>
    </row>
    <row r="97" spans="1:13">
      <c r="A97" s="1">
        <v>96</v>
      </c>
      <c r="B97" t="s">
        <v>865</v>
      </c>
      <c r="C97" t="s">
        <v>221</v>
      </c>
      <c r="D97" t="s">
        <v>824</v>
      </c>
      <c r="E97" t="s">
        <v>155</v>
      </c>
      <c r="F97" t="s">
        <v>155</v>
      </c>
      <c r="G97">
        <v>60</v>
      </c>
      <c r="H97">
        <v>48</v>
      </c>
      <c r="I97">
        <v>45</v>
      </c>
      <c r="J97">
        <v>43</v>
      </c>
      <c r="K97">
        <v>90</v>
      </c>
      <c r="L97">
        <v>42</v>
      </c>
      <c r="M97">
        <v>190</v>
      </c>
    </row>
    <row r="98" spans="1:13">
      <c r="A98" s="1">
        <v>97</v>
      </c>
      <c r="B98" t="s">
        <v>866</v>
      </c>
      <c r="C98" t="s">
        <v>222</v>
      </c>
      <c r="D98" t="s">
        <v>824</v>
      </c>
      <c r="E98" t="s">
        <v>155</v>
      </c>
      <c r="F98" t="s">
        <v>155</v>
      </c>
      <c r="G98">
        <v>85</v>
      </c>
      <c r="H98">
        <v>73</v>
      </c>
      <c r="I98">
        <v>70</v>
      </c>
      <c r="J98">
        <v>73</v>
      </c>
      <c r="K98">
        <v>115</v>
      </c>
      <c r="L98">
        <v>67</v>
      </c>
      <c r="M98">
        <v>75</v>
      </c>
    </row>
    <row r="99" spans="1:13">
      <c r="A99" s="1">
        <v>98</v>
      </c>
      <c r="B99" t="s">
        <v>867</v>
      </c>
      <c r="C99" t="s">
        <v>225</v>
      </c>
      <c r="D99" t="s">
        <v>748</v>
      </c>
      <c r="E99" t="s">
        <v>37</v>
      </c>
      <c r="F99" t="s">
        <v>37</v>
      </c>
      <c r="G99">
        <v>30</v>
      </c>
      <c r="H99">
        <v>105</v>
      </c>
      <c r="I99">
        <v>90</v>
      </c>
      <c r="J99">
        <v>25</v>
      </c>
      <c r="K99">
        <v>25</v>
      </c>
      <c r="L99">
        <v>50</v>
      </c>
      <c r="M99">
        <v>225</v>
      </c>
    </row>
    <row r="100" spans="1:13">
      <c r="A100" s="1">
        <v>99</v>
      </c>
      <c r="B100" t="s">
        <v>868</v>
      </c>
      <c r="C100" t="s">
        <v>227</v>
      </c>
      <c r="D100" t="s">
        <v>748</v>
      </c>
      <c r="E100" t="s">
        <v>37</v>
      </c>
      <c r="F100" t="s">
        <v>37</v>
      </c>
      <c r="G100">
        <v>55</v>
      </c>
      <c r="H100">
        <v>130</v>
      </c>
      <c r="I100">
        <v>115</v>
      </c>
      <c r="J100">
        <v>50</v>
      </c>
      <c r="K100">
        <v>50</v>
      </c>
      <c r="L100">
        <v>75</v>
      </c>
      <c r="M100">
        <v>60</v>
      </c>
    </row>
    <row r="101" spans="1:13">
      <c r="A101" s="1">
        <v>100</v>
      </c>
      <c r="B101" t="s">
        <v>869</v>
      </c>
      <c r="C101" t="s">
        <v>228</v>
      </c>
      <c r="D101" t="s">
        <v>943</v>
      </c>
      <c r="E101" t="s">
        <v>78</v>
      </c>
      <c r="F101" t="s">
        <v>78</v>
      </c>
      <c r="G101">
        <v>40</v>
      </c>
      <c r="H101">
        <v>30</v>
      </c>
      <c r="I101">
        <v>50</v>
      </c>
      <c r="J101">
        <v>55</v>
      </c>
      <c r="K101">
        <v>55</v>
      </c>
      <c r="L101">
        <v>100</v>
      </c>
      <c r="M101">
        <v>190</v>
      </c>
    </row>
    <row r="102" spans="1:13">
      <c r="A102" s="1">
        <v>101</v>
      </c>
      <c r="B102" t="s">
        <v>870</v>
      </c>
      <c r="C102" t="s">
        <v>230</v>
      </c>
      <c r="D102" t="s">
        <v>943</v>
      </c>
      <c r="E102" t="s">
        <v>78</v>
      </c>
      <c r="F102" t="s">
        <v>78</v>
      </c>
      <c r="G102">
        <v>60</v>
      </c>
      <c r="H102">
        <v>50</v>
      </c>
      <c r="I102">
        <v>70</v>
      </c>
      <c r="J102">
        <v>80</v>
      </c>
      <c r="K102">
        <v>80</v>
      </c>
      <c r="L102">
        <v>150</v>
      </c>
      <c r="M102">
        <v>60</v>
      </c>
    </row>
    <row r="103" spans="1:13">
      <c r="A103" s="1">
        <v>102</v>
      </c>
      <c r="B103" t="s">
        <v>872</v>
      </c>
      <c r="C103" t="s">
        <v>231</v>
      </c>
      <c r="D103" t="s">
        <v>873</v>
      </c>
      <c r="E103" t="s">
        <v>22</v>
      </c>
      <c r="F103" t="s">
        <v>155</v>
      </c>
      <c r="G103">
        <v>60</v>
      </c>
      <c r="H103">
        <v>40</v>
      </c>
      <c r="I103">
        <v>80</v>
      </c>
      <c r="J103">
        <v>60</v>
      </c>
      <c r="K103">
        <v>45</v>
      </c>
      <c r="L103">
        <v>40</v>
      </c>
      <c r="M103">
        <v>90</v>
      </c>
    </row>
    <row r="104" spans="1:13">
      <c r="A104" s="1">
        <v>103</v>
      </c>
      <c r="B104" t="s">
        <v>874</v>
      </c>
      <c r="C104" t="s">
        <v>234</v>
      </c>
      <c r="D104" t="s">
        <v>873</v>
      </c>
      <c r="E104" t="s">
        <v>22</v>
      </c>
      <c r="F104" t="s">
        <v>155</v>
      </c>
      <c r="G104">
        <v>95</v>
      </c>
      <c r="H104">
        <v>95</v>
      </c>
      <c r="I104">
        <v>85</v>
      </c>
      <c r="J104">
        <v>125</v>
      </c>
      <c r="K104">
        <v>75</v>
      </c>
      <c r="L104">
        <v>55</v>
      </c>
      <c r="M104">
        <v>45</v>
      </c>
    </row>
    <row r="105" spans="1:13">
      <c r="A105" s="1">
        <v>104</v>
      </c>
      <c r="B105" t="s">
        <v>875</v>
      </c>
      <c r="C105" t="s">
        <v>237</v>
      </c>
      <c r="D105" t="s">
        <v>775</v>
      </c>
      <c r="E105" t="s">
        <v>83</v>
      </c>
      <c r="F105" t="s">
        <v>83</v>
      </c>
      <c r="G105">
        <v>50</v>
      </c>
      <c r="H105">
        <v>50</v>
      </c>
      <c r="I105">
        <v>95</v>
      </c>
      <c r="J105">
        <v>40</v>
      </c>
      <c r="K105">
        <v>50</v>
      </c>
      <c r="L105">
        <v>35</v>
      </c>
      <c r="M105">
        <v>190</v>
      </c>
    </row>
    <row r="106" spans="1:13">
      <c r="A106" s="1">
        <v>105</v>
      </c>
      <c r="B106" t="s">
        <v>876</v>
      </c>
      <c r="C106" t="s">
        <v>238</v>
      </c>
      <c r="D106" t="s">
        <v>775</v>
      </c>
      <c r="E106" t="s">
        <v>83</v>
      </c>
      <c r="F106" t="s">
        <v>83</v>
      </c>
      <c r="G106">
        <v>60</v>
      </c>
      <c r="H106">
        <v>80</v>
      </c>
      <c r="I106">
        <v>110</v>
      </c>
      <c r="J106">
        <v>50</v>
      </c>
      <c r="K106">
        <v>80</v>
      </c>
      <c r="L106">
        <v>45</v>
      </c>
      <c r="M106">
        <v>75</v>
      </c>
    </row>
    <row r="107" spans="1:13">
      <c r="A107" s="1">
        <v>106</v>
      </c>
      <c r="B107" t="s">
        <v>877</v>
      </c>
      <c r="C107" t="s">
        <v>239</v>
      </c>
      <c r="D107" t="s">
        <v>814</v>
      </c>
      <c r="E107" t="s">
        <v>139</v>
      </c>
      <c r="F107" t="s">
        <v>139</v>
      </c>
      <c r="G107">
        <v>50</v>
      </c>
      <c r="H107">
        <v>120</v>
      </c>
      <c r="I107">
        <v>53</v>
      </c>
      <c r="J107">
        <v>35</v>
      </c>
      <c r="K107">
        <v>110</v>
      </c>
      <c r="L107">
        <v>87</v>
      </c>
      <c r="M107">
        <v>45</v>
      </c>
    </row>
    <row r="108" spans="1:13">
      <c r="A108" s="1">
        <v>107</v>
      </c>
      <c r="B108" t="s">
        <v>878</v>
      </c>
      <c r="C108" t="s">
        <v>242</v>
      </c>
      <c r="D108" t="s">
        <v>814</v>
      </c>
      <c r="E108" t="s">
        <v>139</v>
      </c>
      <c r="F108" t="s">
        <v>139</v>
      </c>
      <c r="G108">
        <v>50</v>
      </c>
      <c r="H108">
        <v>105</v>
      </c>
      <c r="I108">
        <v>79</v>
      </c>
      <c r="J108">
        <v>35</v>
      </c>
      <c r="K108">
        <v>110</v>
      </c>
      <c r="L108">
        <v>76</v>
      </c>
      <c r="M108">
        <v>45</v>
      </c>
    </row>
    <row r="109" spans="1:13">
      <c r="A109" s="1">
        <v>108</v>
      </c>
      <c r="B109" t="s">
        <v>879</v>
      </c>
      <c r="C109" t="s">
        <v>245</v>
      </c>
      <c r="D109" t="s">
        <v>765</v>
      </c>
      <c r="E109" t="s">
        <v>58</v>
      </c>
      <c r="F109" t="s">
        <v>58</v>
      </c>
      <c r="G109">
        <v>90</v>
      </c>
      <c r="H109">
        <v>55</v>
      </c>
      <c r="I109">
        <v>75</v>
      </c>
      <c r="J109">
        <v>60</v>
      </c>
      <c r="K109">
        <v>75</v>
      </c>
      <c r="L109">
        <v>30</v>
      </c>
      <c r="M109">
        <v>45</v>
      </c>
    </row>
    <row r="110" spans="1:13">
      <c r="A110" s="1">
        <v>109</v>
      </c>
      <c r="B110" t="s">
        <v>880</v>
      </c>
      <c r="C110" t="s">
        <v>246</v>
      </c>
      <c r="D110" t="s">
        <v>770</v>
      </c>
      <c r="E110" t="s">
        <v>23</v>
      </c>
      <c r="F110" t="s">
        <v>23</v>
      </c>
      <c r="G110">
        <v>40</v>
      </c>
      <c r="H110">
        <v>65</v>
      </c>
      <c r="I110">
        <v>95</v>
      </c>
      <c r="J110">
        <v>60</v>
      </c>
      <c r="K110">
        <v>45</v>
      </c>
      <c r="L110">
        <v>35</v>
      </c>
      <c r="M110">
        <v>190</v>
      </c>
    </row>
    <row r="111" spans="1:13">
      <c r="A111" s="1">
        <v>110</v>
      </c>
      <c r="B111" t="s">
        <v>881</v>
      </c>
      <c r="C111" t="s">
        <v>247</v>
      </c>
      <c r="D111" t="s">
        <v>770</v>
      </c>
      <c r="E111" t="s">
        <v>23</v>
      </c>
      <c r="F111" t="s">
        <v>23</v>
      </c>
      <c r="G111">
        <v>65</v>
      </c>
      <c r="H111">
        <v>90</v>
      </c>
      <c r="I111">
        <v>120</v>
      </c>
      <c r="J111">
        <v>85</v>
      </c>
      <c r="K111">
        <v>70</v>
      </c>
      <c r="L111">
        <v>60</v>
      </c>
      <c r="M111">
        <v>60</v>
      </c>
    </row>
    <row r="112" spans="1:13">
      <c r="A112" s="1">
        <v>111</v>
      </c>
      <c r="B112" t="s">
        <v>882</v>
      </c>
      <c r="C112" t="s">
        <v>249</v>
      </c>
      <c r="D112" t="s">
        <v>838</v>
      </c>
      <c r="E112" t="s">
        <v>175</v>
      </c>
      <c r="F112" t="s">
        <v>83</v>
      </c>
      <c r="G112">
        <v>80</v>
      </c>
      <c r="H112">
        <v>85</v>
      </c>
      <c r="I112">
        <v>95</v>
      </c>
      <c r="J112">
        <v>30</v>
      </c>
      <c r="K112">
        <v>30</v>
      </c>
      <c r="L112">
        <v>25</v>
      </c>
      <c r="M112">
        <v>120</v>
      </c>
    </row>
    <row r="113" spans="1:13">
      <c r="A113" s="1">
        <v>112</v>
      </c>
      <c r="B113" t="s">
        <v>883</v>
      </c>
      <c r="C113" t="s">
        <v>251</v>
      </c>
      <c r="D113" t="s">
        <v>838</v>
      </c>
      <c r="E113" t="s">
        <v>175</v>
      </c>
      <c r="F113" t="s">
        <v>83</v>
      </c>
      <c r="G113">
        <v>105</v>
      </c>
      <c r="H113">
        <v>130</v>
      </c>
      <c r="I113">
        <v>120</v>
      </c>
      <c r="J113">
        <v>45</v>
      </c>
      <c r="K113">
        <v>45</v>
      </c>
      <c r="L113">
        <v>40</v>
      </c>
      <c r="M113">
        <v>60</v>
      </c>
    </row>
    <row r="114" spans="1:13">
      <c r="A114" s="1">
        <v>113</v>
      </c>
      <c r="B114" t="s">
        <v>885</v>
      </c>
      <c r="C114" t="s">
        <v>253</v>
      </c>
      <c r="D114" t="s">
        <v>765</v>
      </c>
      <c r="E114" t="s">
        <v>58</v>
      </c>
      <c r="F114" t="s">
        <v>58</v>
      </c>
      <c r="G114">
        <v>250</v>
      </c>
      <c r="H114">
        <v>5</v>
      </c>
      <c r="I114">
        <v>5</v>
      </c>
      <c r="J114">
        <v>35</v>
      </c>
      <c r="K114">
        <v>105</v>
      </c>
      <c r="L114">
        <v>50</v>
      </c>
      <c r="M114">
        <v>30</v>
      </c>
    </row>
    <row r="115" spans="1:13">
      <c r="A115" s="1">
        <v>114</v>
      </c>
      <c r="B115" t="s">
        <v>886</v>
      </c>
      <c r="C115" t="s">
        <v>254</v>
      </c>
      <c r="D115" t="s">
        <v>887</v>
      </c>
      <c r="E115" t="s">
        <v>22</v>
      </c>
      <c r="F115" t="s">
        <v>22</v>
      </c>
      <c r="G115">
        <v>65</v>
      </c>
      <c r="H115">
        <v>55</v>
      </c>
      <c r="I115">
        <v>115</v>
      </c>
      <c r="J115">
        <v>100</v>
      </c>
      <c r="K115">
        <v>40</v>
      </c>
      <c r="L115">
        <v>60</v>
      </c>
      <c r="M115">
        <v>45</v>
      </c>
    </row>
    <row r="116" spans="1:13">
      <c r="A116" s="1">
        <v>115</v>
      </c>
      <c r="B116" t="s">
        <v>888</v>
      </c>
      <c r="C116" t="s">
        <v>256</v>
      </c>
      <c r="D116" t="s">
        <v>765</v>
      </c>
      <c r="E116" t="s">
        <v>58</v>
      </c>
      <c r="F116" t="s">
        <v>58</v>
      </c>
      <c r="G116">
        <v>105</v>
      </c>
      <c r="H116">
        <v>95</v>
      </c>
      <c r="I116">
        <v>80</v>
      </c>
      <c r="J116">
        <v>40</v>
      </c>
      <c r="K116">
        <v>80</v>
      </c>
      <c r="L116">
        <v>90</v>
      </c>
      <c r="M116">
        <v>45</v>
      </c>
    </row>
    <row r="117" spans="1:13">
      <c r="A117" s="1">
        <v>116</v>
      </c>
      <c r="B117" t="s">
        <v>889</v>
      </c>
      <c r="C117" t="s">
        <v>257</v>
      </c>
      <c r="D117" t="s">
        <v>748</v>
      </c>
      <c r="E117" t="s">
        <v>37</v>
      </c>
      <c r="F117" t="s">
        <v>37</v>
      </c>
      <c r="G117">
        <v>30</v>
      </c>
      <c r="H117">
        <v>40</v>
      </c>
      <c r="I117">
        <v>70</v>
      </c>
      <c r="J117">
        <v>70</v>
      </c>
      <c r="K117">
        <v>25</v>
      </c>
      <c r="L117">
        <v>60</v>
      </c>
      <c r="M117">
        <v>225</v>
      </c>
    </row>
    <row r="118" spans="1:13">
      <c r="A118" s="1">
        <v>117</v>
      </c>
      <c r="B118" t="s">
        <v>890</v>
      </c>
      <c r="C118" t="s">
        <v>258</v>
      </c>
      <c r="D118" t="s">
        <v>748</v>
      </c>
      <c r="E118" t="s">
        <v>37</v>
      </c>
      <c r="F118" t="s">
        <v>37</v>
      </c>
      <c r="G118">
        <v>55</v>
      </c>
      <c r="H118">
        <v>65</v>
      </c>
      <c r="I118">
        <v>95</v>
      </c>
      <c r="J118">
        <v>95</v>
      </c>
      <c r="K118">
        <v>45</v>
      </c>
      <c r="L118">
        <v>85</v>
      </c>
      <c r="M118">
        <v>75</v>
      </c>
    </row>
    <row r="119" spans="1:13">
      <c r="A119" s="1">
        <v>118</v>
      </c>
      <c r="B119" t="s">
        <v>892</v>
      </c>
      <c r="C119" t="s">
        <v>893</v>
      </c>
      <c r="D119" t="s">
        <v>748</v>
      </c>
      <c r="E119" t="s">
        <v>37</v>
      </c>
      <c r="F119" t="s">
        <v>37</v>
      </c>
      <c r="G119">
        <v>45</v>
      </c>
      <c r="H119">
        <v>67</v>
      </c>
      <c r="I119">
        <v>60</v>
      </c>
      <c r="J119">
        <v>35</v>
      </c>
      <c r="K119">
        <v>50</v>
      </c>
      <c r="L119">
        <v>63</v>
      </c>
      <c r="M119">
        <v>225</v>
      </c>
    </row>
    <row r="120" spans="1:13">
      <c r="A120" s="1">
        <v>119</v>
      </c>
      <c r="B120" t="s">
        <v>894</v>
      </c>
      <c r="C120" t="s">
        <v>260</v>
      </c>
      <c r="D120" t="s">
        <v>748</v>
      </c>
      <c r="E120" t="s">
        <v>37</v>
      </c>
      <c r="F120" t="s">
        <v>37</v>
      </c>
      <c r="G120">
        <v>80</v>
      </c>
      <c r="H120">
        <v>92</v>
      </c>
      <c r="I120">
        <v>65</v>
      </c>
      <c r="J120">
        <v>65</v>
      </c>
      <c r="K120">
        <v>80</v>
      </c>
      <c r="L120">
        <v>68</v>
      </c>
      <c r="M120">
        <v>60</v>
      </c>
    </row>
    <row r="121" spans="1:13">
      <c r="A121" s="1">
        <v>120</v>
      </c>
      <c r="B121" t="s">
        <v>895</v>
      </c>
      <c r="C121" t="s">
        <v>261</v>
      </c>
      <c r="D121" t="s">
        <v>748</v>
      </c>
      <c r="E121" t="s">
        <v>37</v>
      </c>
      <c r="F121" t="s">
        <v>37</v>
      </c>
      <c r="G121">
        <v>30</v>
      </c>
      <c r="H121">
        <v>45</v>
      </c>
      <c r="I121">
        <v>55</v>
      </c>
      <c r="J121">
        <v>70</v>
      </c>
      <c r="K121">
        <v>55</v>
      </c>
      <c r="L121">
        <v>85</v>
      </c>
      <c r="M121">
        <v>225</v>
      </c>
    </row>
    <row r="122" spans="1:13">
      <c r="A122" s="1">
        <v>121</v>
      </c>
      <c r="B122" t="s">
        <v>896</v>
      </c>
      <c r="C122" t="s">
        <v>262</v>
      </c>
      <c r="D122" t="s">
        <v>844</v>
      </c>
      <c r="E122" t="s">
        <v>37</v>
      </c>
      <c r="F122" t="s">
        <v>155</v>
      </c>
      <c r="G122">
        <v>60</v>
      </c>
      <c r="H122">
        <v>75</v>
      </c>
      <c r="I122">
        <v>85</v>
      </c>
      <c r="J122">
        <v>100</v>
      </c>
      <c r="K122">
        <v>85</v>
      </c>
      <c r="L122">
        <v>115</v>
      </c>
      <c r="M122">
        <v>60</v>
      </c>
    </row>
    <row r="123" spans="1:13">
      <c r="A123" s="1">
        <v>122</v>
      </c>
      <c r="B123" t="s">
        <v>897</v>
      </c>
      <c r="C123" t="s">
        <v>898</v>
      </c>
      <c r="D123" t="s">
        <v>947</v>
      </c>
      <c r="E123" t="s">
        <v>95</v>
      </c>
      <c r="F123" t="s">
        <v>155</v>
      </c>
      <c r="G123">
        <v>40</v>
      </c>
      <c r="H123">
        <v>45</v>
      </c>
      <c r="I123">
        <v>65</v>
      </c>
      <c r="J123">
        <v>100</v>
      </c>
      <c r="K123">
        <v>120</v>
      </c>
      <c r="L123">
        <v>90</v>
      </c>
      <c r="M123">
        <v>45</v>
      </c>
    </row>
    <row r="124" spans="1:13">
      <c r="A124" s="1">
        <v>123</v>
      </c>
      <c r="B124" t="s">
        <v>899</v>
      </c>
      <c r="C124" t="s">
        <v>266</v>
      </c>
      <c r="D124" t="s">
        <v>755</v>
      </c>
      <c r="E124" t="s">
        <v>43</v>
      </c>
      <c r="F124" t="s">
        <v>34</v>
      </c>
      <c r="G124">
        <v>70</v>
      </c>
      <c r="H124">
        <v>110</v>
      </c>
      <c r="I124">
        <v>80</v>
      </c>
      <c r="J124">
        <v>55</v>
      </c>
      <c r="K124">
        <v>80</v>
      </c>
      <c r="L124">
        <v>105</v>
      </c>
      <c r="M124">
        <v>45</v>
      </c>
    </row>
    <row r="125" spans="1:13">
      <c r="A125" s="1">
        <v>124</v>
      </c>
      <c r="B125" t="s">
        <v>901</v>
      </c>
      <c r="C125" t="s">
        <v>268</v>
      </c>
      <c r="D125" t="s">
        <v>902</v>
      </c>
      <c r="E125" t="s">
        <v>202</v>
      </c>
      <c r="F125" t="s">
        <v>155</v>
      </c>
      <c r="G125">
        <v>65</v>
      </c>
      <c r="H125">
        <v>50</v>
      </c>
      <c r="I125">
        <v>35</v>
      </c>
      <c r="J125">
        <v>115</v>
      </c>
      <c r="K125">
        <v>95</v>
      </c>
      <c r="L125">
        <v>95</v>
      </c>
      <c r="M125">
        <v>45</v>
      </c>
    </row>
    <row r="126" spans="1:13">
      <c r="A126" s="1">
        <v>125</v>
      </c>
      <c r="B126" t="s">
        <v>903</v>
      </c>
      <c r="C126" t="s">
        <v>270</v>
      </c>
      <c r="D126" t="s">
        <v>943</v>
      </c>
      <c r="E126" t="s">
        <v>78</v>
      </c>
      <c r="F126" t="s">
        <v>78</v>
      </c>
      <c r="G126">
        <v>65</v>
      </c>
      <c r="H126">
        <v>83</v>
      </c>
      <c r="I126">
        <v>57</v>
      </c>
      <c r="J126">
        <v>95</v>
      </c>
      <c r="K126">
        <v>85</v>
      </c>
      <c r="L126">
        <v>105</v>
      </c>
      <c r="M126">
        <v>45</v>
      </c>
    </row>
    <row r="127" spans="1:13">
      <c r="A127" s="1">
        <v>126</v>
      </c>
      <c r="B127" t="s">
        <v>905</v>
      </c>
      <c r="C127" t="s">
        <v>271</v>
      </c>
      <c r="D127" t="s">
        <v>743</v>
      </c>
      <c r="E127" t="s">
        <v>29</v>
      </c>
      <c r="F127" t="s">
        <v>29</v>
      </c>
      <c r="G127">
        <v>65</v>
      </c>
      <c r="H127">
        <v>95</v>
      </c>
      <c r="I127">
        <v>57</v>
      </c>
      <c r="J127">
        <v>100</v>
      </c>
      <c r="K127">
        <v>85</v>
      </c>
      <c r="L127">
        <v>93</v>
      </c>
      <c r="M127">
        <v>45</v>
      </c>
    </row>
    <row r="128" spans="1:13">
      <c r="A128" s="1">
        <v>127</v>
      </c>
      <c r="B128" t="s">
        <v>906</v>
      </c>
      <c r="C128" t="s">
        <v>273</v>
      </c>
      <c r="D128" t="s">
        <v>752</v>
      </c>
      <c r="E128" t="s">
        <v>43</v>
      </c>
      <c r="F128" t="s">
        <v>43</v>
      </c>
      <c r="G128">
        <v>65</v>
      </c>
      <c r="H128">
        <v>125</v>
      </c>
      <c r="I128">
        <v>100</v>
      </c>
      <c r="J128">
        <v>55</v>
      </c>
      <c r="K128">
        <v>70</v>
      </c>
      <c r="L128">
        <v>85</v>
      </c>
      <c r="M128">
        <v>45</v>
      </c>
    </row>
    <row r="129" spans="1:13">
      <c r="A129" s="1">
        <v>128</v>
      </c>
      <c r="B129" t="s">
        <v>907</v>
      </c>
      <c r="C129" t="s">
        <v>276</v>
      </c>
      <c r="D129" t="s">
        <v>765</v>
      </c>
      <c r="E129" t="s">
        <v>58</v>
      </c>
      <c r="F129" t="s">
        <v>58</v>
      </c>
      <c r="G129">
        <v>75</v>
      </c>
      <c r="H129">
        <v>100</v>
      </c>
      <c r="I129">
        <v>95</v>
      </c>
      <c r="J129">
        <v>40</v>
      </c>
      <c r="K129">
        <v>70</v>
      </c>
      <c r="L129">
        <v>110</v>
      </c>
      <c r="M129">
        <v>45</v>
      </c>
    </row>
    <row r="130" spans="1:13">
      <c r="A130" s="1">
        <v>129</v>
      </c>
      <c r="B130" t="s">
        <v>908</v>
      </c>
      <c r="C130" t="s">
        <v>277</v>
      </c>
      <c r="D130" t="s">
        <v>748</v>
      </c>
      <c r="E130" t="s">
        <v>37</v>
      </c>
      <c r="F130" t="s">
        <v>37</v>
      </c>
      <c r="G130">
        <v>20</v>
      </c>
      <c r="H130">
        <v>10</v>
      </c>
      <c r="I130">
        <v>55</v>
      </c>
      <c r="J130">
        <v>15</v>
      </c>
      <c r="K130">
        <v>20</v>
      </c>
      <c r="L130">
        <v>80</v>
      </c>
      <c r="M130">
        <v>255</v>
      </c>
    </row>
    <row r="131" spans="1:13">
      <c r="A131" s="1">
        <v>130</v>
      </c>
      <c r="B131" t="s">
        <v>909</v>
      </c>
      <c r="C131" t="s">
        <v>279</v>
      </c>
      <c r="D131" t="s">
        <v>911</v>
      </c>
      <c r="E131" t="s">
        <v>37</v>
      </c>
      <c r="F131" t="s">
        <v>34</v>
      </c>
      <c r="G131">
        <v>95</v>
      </c>
      <c r="H131">
        <v>125</v>
      </c>
      <c r="I131">
        <v>79</v>
      </c>
      <c r="J131">
        <v>60</v>
      </c>
      <c r="K131">
        <v>100</v>
      </c>
      <c r="L131">
        <v>81</v>
      </c>
      <c r="M131">
        <v>45</v>
      </c>
    </row>
    <row r="132" spans="1:13">
      <c r="A132" s="1">
        <v>131</v>
      </c>
      <c r="B132" t="s">
        <v>912</v>
      </c>
      <c r="C132" t="s">
        <v>281</v>
      </c>
      <c r="D132" t="s">
        <v>855</v>
      </c>
      <c r="E132" t="s">
        <v>37</v>
      </c>
      <c r="F132" t="s">
        <v>202</v>
      </c>
      <c r="G132">
        <v>130</v>
      </c>
      <c r="H132">
        <v>85</v>
      </c>
      <c r="I132">
        <v>80</v>
      </c>
      <c r="J132">
        <v>85</v>
      </c>
      <c r="K132">
        <v>95</v>
      </c>
      <c r="L132">
        <v>60</v>
      </c>
      <c r="M132">
        <v>45</v>
      </c>
    </row>
    <row r="133" spans="1:13">
      <c r="A133" s="1">
        <v>132</v>
      </c>
      <c r="B133" t="s">
        <v>913</v>
      </c>
      <c r="C133" t="s">
        <v>282</v>
      </c>
      <c r="D133" t="s">
        <v>765</v>
      </c>
      <c r="E133" t="s">
        <v>58</v>
      </c>
      <c r="F133" t="s">
        <v>58</v>
      </c>
      <c r="G133">
        <v>48</v>
      </c>
      <c r="H133">
        <v>48</v>
      </c>
      <c r="I133">
        <v>48</v>
      </c>
      <c r="J133">
        <v>48</v>
      </c>
      <c r="K133">
        <v>48</v>
      </c>
      <c r="L133">
        <v>48</v>
      </c>
      <c r="M133">
        <v>35</v>
      </c>
    </row>
    <row r="134" spans="1:13">
      <c r="A134" s="1">
        <v>133</v>
      </c>
      <c r="B134" t="s">
        <v>915</v>
      </c>
      <c r="C134" t="s">
        <v>284</v>
      </c>
      <c r="D134" t="s">
        <v>765</v>
      </c>
      <c r="E134" t="s">
        <v>58</v>
      </c>
      <c r="F134" t="s">
        <v>58</v>
      </c>
      <c r="G134">
        <v>55</v>
      </c>
      <c r="H134">
        <v>55</v>
      </c>
      <c r="I134">
        <v>50</v>
      </c>
      <c r="J134">
        <v>45</v>
      </c>
      <c r="K134">
        <v>65</v>
      </c>
      <c r="L134">
        <v>55</v>
      </c>
      <c r="M134">
        <v>45</v>
      </c>
    </row>
    <row r="135" spans="1:13">
      <c r="A135" s="1">
        <v>134</v>
      </c>
      <c r="B135" t="s">
        <v>917</v>
      </c>
      <c r="C135" t="s">
        <v>286</v>
      </c>
      <c r="D135" t="s">
        <v>748</v>
      </c>
      <c r="E135" t="s">
        <v>37</v>
      </c>
      <c r="F135" t="s">
        <v>37</v>
      </c>
      <c r="G135">
        <v>130</v>
      </c>
      <c r="H135">
        <v>65</v>
      </c>
      <c r="I135">
        <v>60</v>
      </c>
      <c r="J135">
        <v>110</v>
      </c>
      <c r="K135">
        <v>95</v>
      </c>
      <c r="L135">
        <v>65</v>
      </c>
      <c r="M135">
        <v>45</v>
      </c>
    </row>
    <row r="136" spans="1:13">
      <c r="A136" s="1">
        <v>135</v>
      </c>
      <c r="B136" t="s">
        <v>918</v>
      </c>
      <c r="C136" t="s">
        <v>287</v>
      </c>
      <c r="D136" t="s">
        <v>943</v>
      </c>
      <c r="E136" t="s">
        <v>78</v>
      </c>
      <c r="F136" t="s">
        <v>78</v>
      </c>
      <c r="G136">
        <v>65</v>
      </c>
      <c r="H136">
        <v>65</v>
      </c>
      <c r="I136">
        <v>60</v>
      </c>
      <c r="J136">
        <v>110</v>
      </c>
      <c r="K136">
        <v>95</v>
      </c>
      <c r="L136">
        <v>130</v>
      </c>
      <c r="M136">
        <v>45</v>
      </c>
    </row>
    <row r="137" spans="1:13">
      <c r="A137" s="1">
        <v>136</v>
      </c>
      <c r="B137" t="s">
        <v>919</v>
      </c>
      <c r="C137" t="s">
        <v>288</v>
      </c>
      <c r="D137" t="s">
        <v>743</v>
      </c>
      <c r="E137" t="s">
        <v>29</v>
      </c>
      <c r="F137" t="s">
        <v>29</v>
      </c>
      <c r="G137">
        <v>65</v>
      </c>
      <c r="H137">
        <v>130</v>
      </c>
      <c r="I137">
        <v>60</v>
      </c>
      <c r="J137">
        <v>95</v>
      </c>
      <c r="K137">
        <v>110</v>
      </c>
      <c r="L137">
        <v>65</v>
      </c>
      <c r="M137">
        <v>45</v>
      </c>
    </row>
    <row r="138" spans="1:13">
      <c r="A138" s="1">
        <v>137</v>
      </c>
      <c r="B138" t="s">
        <v>920</v>
      </c>
      <c r="C138" t="s">
        <v>289</v>
      </c>
      <c r="D138" t="s">
        <v>765</v>
      </c>
      <c r="E138" t="s">
        <v>58</v>
      </c>
      <c r="F138" t="s">
        <v>58</v>
      </c>
      <c r="G138">
        <v>65</v>
      </c>
      <c r="H138">
        <v>60</v>
      </c>
      <c r="I138">
        <v>70</v>
      </c>
      <c r="J138">
        <v>85</v>
      </c>
      <c r="K138">
        <v>75</v>
      </c>
      <c r="L138">
        <v>40</v>
      </c>
      <c r="M138">
        <v>45</v>
      </c>
    </row>
    <row r="139" spans="1:13">
      <c r="A139" s="1">
        <v>138</v>
      </c>
      <c r="B139" t="s">
        <v>921</v>
      </c>
      <c r="C139" t="s">
        <v>291</v>
      </c>
      <c r="D139" t="s">
        <v>922</v>
      </c>
      <c r="E139" t="s">
        <v>37</v>
      </c>
      <c r="F139" t="s">
        <v>175</v>
      </c>
      <c r="G139">
        <v>35</v>
      </c>
      <c r="H139">
        <v>40</v>
      </c>
      <c r="I139">
        <v>100</v>
      </c>
      <c r="J139">
        <v>90</v>
      </c>
      <c r="K139">
        <v>55</v>
      </c>
      <c r="L139">
        <v>35</v>
      </c>
      <c r="M139">
        <v>45</v>
      </c>
    </row>
    <row r="140" spans="1:13">
      <c r="A140" s="1">
        <v>139</v>
      </c>
      <c r="B140" t="s">
        <v>923</v>
      </c>
      <c r="C140" t="s">
        <v>293</v>
      </c>
      <c r="D140" t="s">
        <v>922</v>
      </c>
      <c r="E140" t="s">
        <v>37</v>
      </c>
      <c r="F140" t="s">
        <v>175</v>
      </c>
      <c r="G140">
        <v>70</v>
      </c>
      <c r="H140">
        <v>60</v>
      </c>
      <c r="I140">
        <v>125</v>
      </c>
      <c r="J140">
        <v>115</v>
      </c>
      <c r="K140">
        <v>70</v>
      </c>
      <c r="L140">
        <v>55</v>
      </c>
      <c r="M140">
        <v>45</v>
      </c>
    </row>
    <row r="141" spans="1:13">
      <c r="A141" s="1">
        <v>140</v>
      </c>
      <c r="B141" t="s">
        <v>924</v>
      </c>
      <c r="C141" t="s">
        <v>295</v>
      </c>
      <c r="D141" t="s">
        <v>922</v>
      </c>
      <c r="E141" t="s">
        <v>37</v>
      </c>
      <c r="F141" t="s">
        <v>175</v>
      </c>
      <c r="G141">
        <v>30</v>
      </c>
      <c r="H141">
        <v>80</v>
      </c>
      <c r="I141">
        <v>90</v>
      </c>
      <c r="J141">
        <v>55</v>
      </c>
      <c r="K141">
        <v>45</v>
      </c>
      <c r="L141">
        <v>55</v>
      </c>
      <c r="M141">
        <v>45</v>
      </c>
    </row>
    <row r="142" spans="1:13">
      <c r="A142" s="1">
        <v>141</v>
      </c>
      <c r="B142" t="s">
        <v>925</v>
      </c>
      <c r="C142" t="s">
        <v>296</v>
      </c>
      <c r="D142" t="s">
        <v>922</v>
      </c>
      <c r="E142" t="s">
        <v>37</v>
      </c>
      <c r="F142" t="s">
        <v>175</v>
      </c>
      <c r="G142">
        <v>60</v>
      </c>
      <c r="H142">
        <v>115</v>
      </c>
      <c r="I142">
        <v>105</v>
      </c>
      <c r="J142">
        <v>65</v>
      </c>
      <c r="K142">
        <v>70</v>
      </c>
      <c r="L142">
        <v>80</v>
      </c>
      <c r="M142">
        <v>45</v>
      </c>
    </row>
    <row r="143" spans="1:13">
      <c r="A143" s="1">
        <v>142</v>
      </c>
      <c r="B143" t="s">
        <v>926</v>
      </c>
      <c r="C143" t="s">
        <v>299</v>
      </c>
      <c r="D143" t="s">
        <v>928</v>
      </c>
      <c r="E143" t="s">
        <v>175</v>
      </c>
      <c r="F143" t="s">
        <v>34</v>
      </c>
      <c r="G143">
        <v>80</v>
      </c>
      <c r="H143">
        <v>105</v>
      </c>
      <c r="I143">
        <v>65</v>
      </c>
      <c r="J143">
        <v>60</v>
      </c>
      <c r="K143">
        <v>75</v>
      </c>
      <c r="L143">
        <v>130</v>
      </c>
      <c r="M143">
        <v>45</v>
      </c>
    </row>
    <row r="144" spans="1:13">
      <c r="A144" s="1">
        <v>143</v>
      </c>
      <c r="B144" t="s">
        <v>929</v>
      </c>
      <c r="C144" t="s">
        <v>301</v>
      </c>
      <c r="D144" t="s">
        <v>765</v>
      </c>
      <c r="E144" t="s">
        <v>58</v>
      </c>
      <c r="F144" t="s">
        <v>58</v>
      </c>
      <c r="G144">
        <v>160</v>
      </c>
      <c r="H144">
        <v>110</v>
      </c>
      <c r="I144">
        <v>65</v>
      </c>
      <c r="J144">
        <v>65</v>
      </c>
      <c r="K144">
        <v>110</v>
      </c>
      <c r="L144">
        <v>30</v>
      </c>
      <c r="M144">
        <v>25</v>
      </c>
    </row>
    <row r="145" spans="1:13">
      <c r="A145" s="1">
        <v>144</v>
      </c>
      <c r="B145" t="s">
        <v>930</v>
      </c>
      <c r="C145" t="s">
        <v>302</v>
      </c>
      <c r="D145" t="s">
        <v>931</v>
      </c>
      <c r="E145" t="s">
        <v>202</v>
      </c>
      <c r="F145" t="s">
        <v>34</v>
      </c>
      <c r="G145">
        <v>90</v>
      </c>
      <c r="H145">
        <v>85</v>
      </c>
      <c r="I145">
        <v>100</v>
      </c>
      <c r="J145">
        <v>95</v>
      </c>
      <c r="K145">
        <v>125</v>
      </c>
      <c r="L145">
        <v>85</v>
      </c>
      <c r="M145">
        <v>3</v>
      </c>
    </row>
    <row r="146" spans="1:13">
      <c r="A146" s="1">
        <v>145</v>
      </c>
      <c r="B146" t="s">
        <v>932</v>
      </c>
      <c r="C146" t="s">
        <v>304</v>
      </c>
      <c r="D146" t="s">
        <v>955</v>
      </c>
      <c r="E146" t="s">
        <v>34</v>
      </c>
      <c r="F146" t="s">
        <v>78</v>
      </c>
      <c r="G146">
        <v>90</v>
      </c>
      <c r="H146">
        <v>90</v>
      </c>
      <c r="I146">
        <v>85</v>
      </c>
      <c r="J146">
        <v>125</v>
      </c>
      <c r="K146">
        <v>90</v>
      </c>
      <c r="L146">
        <v>100</v>
      </c>
      <c r="M146">
        <v>3</v>
      </c>
    </row>
    <row r="147" spans="1:13">
      <c r="A147" s="1">
        <v>146</v>
      </c>
      <c r="B147" t="s">
        <v>934</v>
      </c>
      <c r="C147" t="s">
        <v>306</v>
      </c>
      <c r="D147" t="s">
        <v>746</v>
      </c>
      <c r="E147" t="s">
        <v>29</v>
      </c>
      <c r="F147" t="s">
        <v>34</v>
      </c>
      <c r="G147">
        <v>90</v>
      </c>
      <c r="H147">
        <v>100</v>
      </c>
      <c r="I147">
        <v>90</v>
      </c>
      <c r="J147">
        <v>125</v>
      </c>
      <c r="K147">
        <v>85</v>
      </c>
      <c r="L147">
        <v>90</v>
      </c>
      <c r="M147">
        <v>3</v>
      </c>
    </row>
    <row r="148" spans="1:13">
      <c r="A148" s="1">
        <v>147</v>
      </c>
      <c r="B148" t="s">
        <v>935</v>
      </c>
      <c r="C148" t="s">
        <v>307</v>
      </c>
      <c r="D148" t="s">
        <v>936</v>
      </c>
      <c r="E148" t="s">
        <v>308</v>
      </c>
      <c r="F148" t="s">
        <v>308</v>
      </c>
      <c r="G148">
        <v>41</v>
      </c>
      <c r="H148">
        <v>64</v>
      </c>
      <c r="I148">
        <v>45</v>
      </c>
      <c r="J148">
        <v>50</v>
      </c>
      <c r="K148">
        <v>50</v>
      </c>
      <c r="L148">
        <v>50</v>
      </c>
      <c r="M148">
        <v>45</v>
      </c>
    </row>
    <row r="149" spans="1:13">
      <c r="A149" s="1">
        <v>148</v>
      </c>
      <c r="B149" t="s">
        <v>937</v>
      </c>
      <c r="C149" t="s">
        <v>309</v>
      </c>
      <c r="D149" t="s">
        <v>936</v>
      </c>
      <c r="E149" t="s">
        <v>308</v>
      </c>
      <c r="F149" t="s">
        <v>308</v>
      </c>
      <c r="G149">
        <v>61</v>
      </c>
      <c r="H149">
        <v>84</v>
      </c>
      <c r="I149">
        <v>65</v>
      </c>
      <c r="J149">
        <v>70</v>
      </c>
      <c r="K149">
        <v>70</v>
      </c>
      <c r="L149">
        <v>70</v>
      </c>
      <c r="M149">
        <v>45</v>
      </c>
    </row>
    <row r="150" spans="1:13">
      <c r="A150" s="1">
        <v>149</v>
      </c>
      <c r="B150" t="s">
        <v>938</v>
      </c>
      <c r="C150" t="s">
        <v>310</v>
      </c>
      <c r="D150" t="s">
        <v>939</v>
      </c>
      <c r="E150" t="s">
        <v>308</v>
      </c>
      <c r="F150" t="s">
        <v>34</v>
      </c>
      <c r="G150">
        <v>91</v>
      </c>
      <c r="H150">
        <v>134</v>
      </c>
      <c r="I150">
        <v>95</v>
      </c>
      <c r="J150">
        <v>100</v>
      </c>
      <c r="K150">
        <v>100</v>
      </c>
      <c r="L150">
        <v>80</v>
      </c>
      <c r="M150">
        <v>45</v>
      </c>
    </row>
    <row r="151" spans="1:13">
      <c r="A151" s="1">
        <v>150</v>
      </c>
      <c r="B151" t="s">
        <v>940</v>
      </c>
      <c r="C151" t="s">
        <v>311</v>
      </c>
      <c r="D151" t="s">
        <v>824</v>
      </c>
      <c r="E151" t="s">
        <v>155</v>
      </c>
      <c r="F151" t="s">
        <v>155</v>
      </c>
      <c r="G151">
        <v>106</v>
      </c>
      <c r="H151">
        <v>110</v>
      </c>
      <c r="I151">
        <v>90</v>
      </c>
      <c r="J151">
        <v>154</v>
      </c>
      <c r="K151">
        <v>90</v>
      </c>
      <c r="L151">
        <v>130</v>
      </c>
      <c r="M151">
        <v>3</v>
      </c>
    </row>
    <row r="152" spans="1:13">
      <c r="A152" s="1">
        <v>151</v>
      </c>
      <c r="B152" t="s">
        <v>941</v>
      </c>
      <c r="C152" t="s">
        <v>314</v>
      </c>
      <c r="D152" t="s">
        <v>824</v>
      </c>
      <c r="E152" t="s">
        <v>155</v>
      </c>
      <c r="F152" t="s">
        <v>155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6F03-D9DF-9C46-ABDE-E993D49A75BA}">
  <dimension ref="A1:T152"/>
  <sheetViews>
    <sheetView tabSelected="1" workbookViewId="0">
      <selection activeCell="F6" sqref="F6"/>
    </sheetView>
  </sheetViews>
  <sheetFormatPr baseColWidth="10" defaultRowHeight="16"/>
  <cols>
    <col min="3" max="18" width="10.83203125" style="4"/>
    <col min="19" max="19" width="11" style="4" customWidth="1"/>
    <col min="20" max="20" width="10.83203125" style="4"/>
  </cols>
  <sheetData>
    <row r="1" spans="1:20">
      <c r="A1" t="s">
        <v>0</v>
      </c>
      <c r="B1" t="s">
        <v>729</v>
      </c>
      <c r="C1" s="4" t="s">
        <v>189</v>
      </c>
      <c r="D1" s="4" t="s">
        <v>139</v>
      </c>
      <c r="E1" s="4" t="s">
        <v>308</v>
      </c>
      <c r="F1" s="4" t="s">
        <v>37</v>
      </c>
      <c r="G1" s="4" t="s">
        <v>78</v>
      </c>
      <c r="H1" s="4" t="s">
        <v>95</v>
      </c>
      <c r="I1" s="4" t="s">
        <v>29</v>
      </c>
      <c r="J1" s="4" t="s">
        <v>202</v>
      </c>
      <c r="K1" s="4" t="s">
        <v>43</v>
      </c>
      <c r="L1" s="4" t="s">
        <v>58</v>
      </c>
      <c r="M1" s="4" t="s">
        <v>22</v>
      </c>
      <c r="N1" s="4" t="s">
        <v>23</v>
      </c>
      <c r="O1" s="4" t="s">
        <v>155</v>
      </c>
      <c r="P1" s="4" t="s">
        <v>175</v>
      </c>
      <c r="Q1" s="4" t="s">
        <v>83</v>
      </c>
      <c r="R1" s="4" t="s">
        <v>215</v>
      </c>
      <c r="S1" s="4" t="s">
        <v>722</v>
      </c>
      <c r="T1" s="4" t="s">
        <v>34</v>
      </c>
    </row>
    <row r="2" spans="1:20">
      <c r="A2" t="s">
        <v>19</v>
      </c>
      <c r="B2" t="s">
        <v>738</v>
      </c>
      <c r="C2" s="4" t="s">
        <v>949</v>
      </c>
      <c r="D2" s="10" t="s">
        <v>950</v>
      </c>
      <c r="E2" s="4" t="s">
        <v>949</v>
      </c>
      <c r="F2" s="10" t="s">
        <v>950</v>
      </c>
      <c r="G2" s="10" t="s">
        <v>950</v>
      </c>
      <c r="H2" s="10" t="s">
        <v>950</v>
      </c>
      <c r="I2" s="4" t="s">
        <v>951</v>
      </c>
      <c r="J2" s="4" t="s">
        <v>951</v>
      </c>
      <c r="K2" s="4" t="s">
        <v>949</v>
      </c>
      <c r="L2" s="4" t="s">
        <v>949</v>
      </c>
      <c r="M2" s="10" t="s">
        <v>952</v>
      </c>
      <c r="N2" s="4" t="s">
        <v>949</v>
      </c>
      <c r="O2" s="4" t="s">
        <v>951</v>
      </c>
      <c r="P2" s="4" t="s">
        <v>949</v>
      </c>
      <c r="Q2" s="4" t="s">
        <v>949</v>
      </c>
      <c r="R2" s="4" t="s">
        <v>949</v>
      </c>
      <c r="S2" s="4" t="s">
        <v>949</v>
      </c>
      <c r="T2" s="4" t="s">
        <v>951</v>
      </c>
    </row>
    <row r="3" spans="1:20">
      <c r="A3" t="s">
        <v>24</v>
      </c>
      <c r="B3" t="s">
        <v>738</v>
      </c>
      <c r="C3" s="4" t="s">
        <v>949</v>
      </c>
      <c r="D3" s="10" t="s">
        <v>950</v>
      </c>
      <c r="E3" s="4" t="s">
        <v>949</v>
      </c>
      <c r="F3" s="10" t="s">
        <v>950</v>
      </c>
      <c r="G3" s="10" t="s">
        <v>950</v>
      </c>
      <c r="H3" s="10" t="s">
        <v>950</v>
      </c>
      <c r="I3" s="4" t="s">
        <v>951</v>
      </c>
      <c r="J3" s="4" t="s">
        <v>951</v>
      </c>
      <c r="K3" s="4" t="s">
        <v>949</v>
      </c>
      <c r="L3" s="4" t="s">
        <v>949</v>
      </c>
      <c r="M3" s="10" t="s">
        <v>952</v>
      </c>
      <c r="N3" s="4" t="s">
        <v>949</v>
      </c>
      <c r="O3" s="4" t="s">
        <v>951</v>
      </c>
      <c r="P3" s="4" t="s">
        <v>949</v>
      </c>
      <c r="Q3" s="4" t="s">
        <v>949</v>
      </c>
      <c r="R3" s="4" t="s">
        <v>949</v>
      </c>
      <c r="S3" s="4" t="s">
        <v>949</v>
      </c>
      <c r="T3" s="4" t="s">
        <v>951</v>
      </c>
    </row>
    <row r="4" spans="1:20">
      <c r="A4" t="s">
        <v>25</v>
      </c>
      <c r="B4" t="s">
        <v>738</v>
      </c>
      <c r="C4" s="4" t="s">
        <v>949</v>
      </c>
      <c r="D4" s="10" t="s">
        <v>950</v>
      </c>
      <c r="E4" s="4" t="s">
        <v>949</v>
      </c>
      <c r="F4" s="10" t="s">
        <v>950</v>
      </c>
      <c r="G4" s="10" t="s">
        <v>950</v>
      </c>
      <c r="H4" s="10" t="s">
        <v>950</v>
      </c>
      <c r="I4" s="4" t="s">
        <v>951</v>
      </c>
      <c r="J4" s="4" t="s">
        <v>951</v>
      </c>
      <c r="K4" s="4" t="s">
        <v>949</v>
      </c>
      <c r="L4" s="4" t="s">
        <v>949</v>
      </c>
      <c r="M4" s="10" t="s">
        <v>952</v>
      </c>
      <c r="N4" s="4" t="s">
        <v>949</v>
      </c>
      <c r="O4" s="4" t="s">
        <v>951</v>
      </c>
      <c r="P4" s="4" t="s">
        <v>949</v>
      </c>
      <c r="Q4" s="4" t="s">
        <v>949</v>
      </c>
      <c r="R4" s="4" t="s">
        <v>949</v>
      </c>
      <c r="S4" s="4" t="s">
        <v>949</v>
      </c>
      <c r="T4" s="4" t="s">
        <v>951</v>
      </c>
    </row>
    <row r="5" spans="1:20">
      <c r="A5" t="s">
        <v>27</v>
      </c>
      <c r="B5" t="s">
        <v>743</v>
      </c>
      <c r="C5" s="10" t="s">
        <v>950</v>
      </c>
      <c r="D5" s="4" t="s">
        <v>949</v>
      </c>
      <c r="E5" s="4" t="s">
        <v>949</v>
      </c>
      <c r="F5" s="4" t="s">
        <v>951</v>
      </c>
      <c r="G5" s="4" t="s">
        <v>949</v>
      </c>
      <c r="H5" s="10" t="s">
        <v>950</v>
      </c>
      <c r="I5" s="10" t="s">
        <v>950</v>
      </c>
      <c r="J5" s="10" t="s">
        <v>950</v>
      </c>
      <c r="K5" s="10" t="s">
        <v>950</v>
      </c>
      <c r="L5" s="4" t="s">
        <v>949</v>
      </c>
      <c r="M5" s="10" t="s">
        <v>950</v>
      </c>
      <c r="N5" s="4" t="s">
        <v>949</v>
      </c>
      <c r="O5" s="4" t="s">
        <v>949</v>
      </c>
      <c r="P5" s="4" t="s">
        <v>951</v>
      </c>
      <c r="Q5" s="4" t="s">
        <v>951</v>
      </c>
      <c r="R5" s="4" t="s">
        <v>949</v>
      </c>
      <c r="S5" s="4" t="s">
        <v>949</v>
      </c>
      <c r="T5" s="4" t="s">
        <v>949</v>
      </c>
    </row>
    <row r="6" spans="1:20">
      <c r="A6" t="s">
        <v>30</v>
      </c>
      <c r="B6" t="s">
        <v>743</v>
      </c>
      <c r="C6" s="10" t="s">
        <v>950</v>
      </c>
      <c r="D6" s="4" t="s">
        <v>949</v>
      </c>
      <c r="E6" s="4" t="s">
        <v>949</v>
      </c>
      <c r="F6" s="4" t="s">
        <v>951</v>
      </c>
      <c r="G6" s="4" t="s">
        <v>949</v>
      </c>
      <c r="H6" s="10" t="s">
        <v>950</v>
      </c>
      <c r="I6" s="10" t="s">
        <v>950</v>
      </c>
      <c r="J6" s="10" t="s">
        <v>950</v>
      </c>
      <c r="K6" s="10" t="s">
        <v>950</v>
      </c>
      <c r="L6" s="4" t="s">
        <v>949</v>
      </c>
      <c r="M6" s="10" t="s">
        <v>950</v>
      </c>
      <c r="N6" s="4" t="s">
        <v>949</v>
      </c>
      <c r="O6" s="4" t="s">
        <v>949</v>
      </c>
      <c r="P6" s="4" t="s">
        <v>951</v>
      </c>
      <c r="Q6" s="4" t="s">
        <v>951</v>
      </c>
      <c r="R6" s="4" t="s">
        <v>949</v>
      </c>
      <c r="S6" s="4" t="s">
        <v>949</v>
      </c>
      <c r="T6" s="4" t="s">
        <v>949</v>
      </c>
    </row>
    <row r="7" spans="1:20">
      <c r="A7" t="s">
        <v>31</v>
      </c>
      <c r="B7" t="s">
        <v>746</v>
      </c>
      <c r="C7" s="10" t="s">
        <v>950</v>
      </c>
      <c r="D7" s="10" t="s">
        <v>950</v>
      </c>
      <c r="E7" s="4" t="s">
        <v>949</v>
      </c>
      <c r="F7" s="4" t="s">
        <v>951</v>
      </c>
      <c r="G7" s="4" t="s">
        <v>951</v>
      </c>
      <c r="H7" s="10" t="s">
        <v>950</v>
      </c>
      <c r="I7" s="10" t="s">
        <v>950</v>
      </c>
      <c r="J7" s="4" t="s">
        <v>949</v>
      </c>
      <c r="K7" s="10" t="s">
        <v>952</v>
      </c>
      <c r="L7" s="4" t="s">
        <v>949</v>
      </c>
      <c r="M7" s="10" t="s">
        <v>952</v>
      </c>
      <c r="N7" s="4" t="s">
        <v>949</v>
      </c>
      <c r="O7" s="4" t="s">
        <v>949</v>
      </c>
      <c r="P7" s="4" t="s">
        <v>953</v>
      </c>
      <c r="Q7" s="4" t="s">
        <v>954</v>
      </c>
      <c r="R7" s="4" t="s">
        <v>949</v>
      </c>
      <c r="S7" s="4" t="s">
        <v>949</v>
      </c>
      <c r="T7" s="4" t="s">
        <v>949</v>
      </c>
    </row>
    <row r="8" spans="1:20">
      <c r="A8" t="s">
        <v>35</v>
      </c>
      <c r="B8" t="s">
        <v>748</v>
      </c>
      <c r="C8" s="10" t="s">
        <v>950</v>
      </c>
      <c r="D8" s="4" t="s">
        <v>949</v>
      </c>
      <c r="E8" s="4" t="s">
        <v>949</v>
      </c>
      <c r="F8" s="10" t="s">
        <v>950</v>
      </c>
      <c r="G8" s="4" t="s">
        <v>951</v>
      </c>
      <c r="H8" s="4" t="s">
        <v>949</v>
      </c>
      <c r="I8" s="10" t="s">
        <v>950</v>
      </c>
      <c r="J8" s="10" t="s">
        <v>950</v>
      </c>
      <c r="K8" s="4" t="s">
        <v>949</v>
      </c>
      <c r="L8" s="4" t="s">
        <v>949</v>
      </c>
      <c r="M8" s="4" t="s">
        <v>951</v>
      </c>
      <c r="N8" s="4" t="s">
        <v>949</v>
      </c>
      <c r="O8" s="4" t="s">
        <v>949</v>
      </c>
      <c r="P8" s="4" t="s">
        <v>949</v>
      </c>
      <c r="Q8" s="4" t="s">
        <v>949</v>
      </c>
      <c r="R8" s="4" t="s">
        <v>949</v>
      </c>
      <c r="S8" s="4" t="s">
        <v>949</v>
      </c>
      <c r="T8" s="4" t="s">
        <v>949</v>
      </c>
    </row>
    <row r="9" spans="1:20">
      <c r="A9" t="s">
        <v>38</v>
      </c>
      <c r="B9" t="s">
        <v>748</v>
      </c>
      <c r="C9" s="10" t="s">
        <v>950</v>
      </c>
      <c r="D9" s="4" t="s">
        <v>949</v>
      </c>
      <c r="E9" s="4" t="s">
        <v>949</v>
      </c>
      <c r="F9" s="10" t="s">
        <v>950</v>
      </c>
      <c r="G9" s="4" t="s">
        <v>951</v>
      </c>
      <c r="H9" s="4" t="s">
        <v>949</v>
      </c>
      <c r="I9" s="10" t="s">
        <v>950</v>
      </c>
      <c r="J9" s="10" t="s">
        <v>950</v>
      </c>
      <c r="K9" s="4" t="s">
        <v>949</v>
      </c>
      <c r="L9" s="4" t="s">
        <v>949</v>
      </c>
      <c r="M9" s="4" t="s">
        <v>951</v>
      </c>
      <c r="N9" s="4" t="s">
        <v>949</v>
      </c>
      <c r="O9" s="4" t="s">
        <v>949</v>
      </c>
      <c r="P9" s="4" t="s">
        <v>949</v>
      </c>
      <c r="Q9" s="4" t="s">
        <v>949</v>
      </c>
      <c r="R9" s="4" t="s">
        <v>949</v>
      </c>
      <c r="S9" s="4" t="s">
        <v>949</v>
      </c>
      <c r="T9" s="4" t="s">
        <v>949</v>
      </c>
    </row>
    <row r="10" spans="1:20">
      <c r="A10" t="s">
        <v>39</v>
      </c>
      <c r="B10" t="s">
        <v>748</v>
      </c>
      <c r="C10" s="10" t="s">
        <v>950</v>
      </c>
      <c r="D10" s="4" t="s">
        <v>949</v>
      </c>
      <c r="E10" s="4" t="s">
        <v>949</v>
      </c>
      <c r="F10" s="10" t="s">
        <v>950</v>
      </c>
      <c r="G10" s="4" t="s">
        <v>951</v>
      </c>
      <c r="H10" s="4" t="s">
        <v>949</v>
      </c>
      <c r="I10" s="10" t="s">
        <v>950</v>
      </c>
      <c r="J10" s="10" t="s">
        <v>950</v>
      </c>
      <c r="K10" s="4" t="s">
        <v>949</v>
      </c>
      <c r="L10" s="4" t="s">
        <v>949</v>
      </c>
      <c r="M10" s="4" t="s">
        <v>951</v>
      </c>
      <c r="N10" s="4" t="s">
        <v>949</v>
      </c>
      <c r="O10" s="4" t="s">
        <v>949</v>
      </c>
      <c r="P10" s="4" t="s">
        <v>949</v>
      </c>
      <c r="Q10" s="4" t="s">
        <v>949</v>
      </c>
      <c r="R10" s="4" t="s">
        <v>949</v>
      </c>
      <c r="S10" s="4" t="s">
        <v>949</v>
      </c>
      <c r="T10" s="4" t="s">
        <v>949</v>
      </c>
    </row>
    <row r="11" spans="1:20">
      <c r="A11" t="s">
        <v>41</v>
      </c>
      <c r="B11" t="s">
        <v>752</v>
      </c>
      <c r="C11" s="4" t="s">
        <v>949</v>
      </c>
      <c r="D11" s="10" t="s">
        <v>950</v>
      </c>
      <c r="E11" s="4" t="s">
        <v>949</v>
      </c>
      <c r="F11" s="4" t="s">
        <v>949</v>
      </c>
      <c r="G11" s="4" t="s">
        <v>949</v>
      </c>
      <c r="H11" s="4" t="s">
        <v>949</v>
      </c>
      <c r="I11" s="4" t="s">
        <v>951</v>
      </c>
      <c r="J11" s="4" t="s">
        <v>949</v>
      </c>
      <c r="K11" s="4" t="s">
        <v>949</v>
      </c>
      <c r="L11" s="4" t="s">
        <v>949</v>
      </c>
      <c r="M11" s="10" t="s">
        <v>950</v>
      </c>
      <c r="N11" s="4" t="s">
        <v>949</v>
      </c>
      <c r="O11" s="4" t="s">
        <v>949</v>
      </c>
      <c r="P11" s="4" t="s">
        <v>951</v>
      </c>
      <c r="Q11" s="10" t="s">
        <v>950</v>
      </c>
      <c r="R11" s="4" t="s">
        <v>949</v>
      </c>
      <c r="S11" s="4" t="s">
        <v>949</v>
      </c>
      <c r="T11" s="4" t="s">
        <v>951</v>
      </c>
    </row>
    <row r="12" spans="1:20">
      <c r="A12" t="s">
        <v>44</v>
      </c>
      <c r="B12" t="s">
        <v>752</v>
      </c>
      <c r="C12" s="4" t="s">
        <v>949</v>
      </c>
      <c r="D12" s="10" t="s">
        <v>950</v>
      </c>
      <c r="E12" s="4" t="s">
        <v>949</v>
      </c>
      <c r="F12" s="4" t="s">
        <v>949</v>
      </c>
      <c r="G12" s="4" t="s">
        <v>949</v>
      </c>
      <c r="H12" s="4" t="s">
        <v>949</v>
      </c>
      <c r="I12" s="4" t="s">
        <v>951</v>
      </c>
      <c r="J12" s="4" t="s">
        <v>949</v>
      </c>
      <c r="K12" s="4" t="s">
        <v>949</v>
      </c>
      <c r="L12" s="4" t="s">
        <v>949</v>
      </c>
      <c r="M12" s="10" t="s">
        <v>950</v>
      </c>
      <c r="N12" s="4" t="s">
        <v>949</v>
      </c>
      <c r="O12" s="4" t="s">
        <v>949</v>
      </c>
      <c r="P12" s="4" t="s">
        <v>951</v>
      </c>
      <c r="Q12" s="10" t="s">
        <v>950</v>
      </c>
      <c r="R12" s="4" t="s">
        <v>949</v>
      </c>
      <c r="S12" s="4" t="s">
        <v>949</v>
      </c>
      <c r="T12" s="4" t="s">
        <v>951</v>
      </c>
    </row>
    <row r="13" spans="1:20">
      <c r="A13" t="s">
        <v>47</v>
      </c>
      <c r="B13" t="s">
        <v>755</v>
      </c>
      <c r="C13" s="4" t="s">
        <v>949</v>
      </c>
      <c r="D13" s="10" t="s">
        <v>952</v>
      </c>
      <c r="E13" s="4" t="s">
        <v>949</v>
      </c>
      <c r="F13" s="4" t="s">
        <v>949</v>
      </c>
      <c r="G13" s="4" t="s">
        <v>951</v>
      </c>
      <c r="H13" s="4" t="s">
        <v>949</v>
      </c>
      <c r="I13" s="4" t="s">
        <v>951</v>
      </c>
      <c r="J13" s="4" t="s">
        <v>951</v>
      </c>
      <c r="K13" s="10" t="s">
        <v>950</v>
      </c>
      <c r="L13" s="4" t="s">
        <v>949</v>
      </c>
      <c r="M13" s="10" t="s">
        <v>952</v>
      </c>
      <c r="N13" s="4" t="s">
        <v>949</v>
      </c>
      <c r="O13" s="4" t="s">
        <v>949</v>
      </c>
      <c r="P13" s="4" t="s">
        <v>953</v>
      </c>
      <c r="Q13" s="4" t="s">
        <v>954</v>
      </c>
      <c r="R13" s="4" t="s">
        <v>949</v>
      </c>
      <c r="S13" s="4" t="s">
        <v>949</v>
      </c>
      <c r="T13" s="4" t="s">
        <v>951</v>
      </c>
    </row>
    <row r="14" spans="1:20">
      <c r="A14" t="s">
        <v>50</v>
      </c>
      <c r="B14" t="s">
        <v>757</v>
      </c>
      <c r="C14" s="4" t="s">
        <v>949</v>
      </c>
      <c r="D14" s="10" t="s">
        <v>952</v>
      </c>
      <c r="E14" s="4" t="s">
        <v>949</v>
      </c>
      <c r="F14" s="4" t="s">
        <v>949</v>
      </c>
      <c r="G14" s="4" t="s">
        <v>949</v>
      </c>
      <c r="H14" s="10" t="s">
        <v>950</v>
      </c>
      <c r="I14" s="4" t="s">
        <v>951</v>
      </c>
      <c r="J14" s="4" t="s">
        <v>949</v>
      </c>
      <c r="K14" s="10" t="s">
        <v>950</v>
      </c>
      <c r="L14" s="4" t="s">
        <v>949</v>
      </c>
      <c r="M14" s="10" t="s">
        <v>952</v>
      </c>
      <c r="N14" s="10" t="s">
        <v>950</v>
      </c>
      <c r="O14" s="4" t="s">
        <v>951</v>
      </c>
      <c r="P14" s="4" t="s">
        <v>951</v>
      </c>
      <c r="Q14" s="4" t="s">
        <v>949</v>
      </c>
      <c r="R14" s="4" t="s">
        <v>949</v>
      </c>
      <c r="S14" s="4" t="s">
        <v>949</v>
      </c>
      <c r="T14" s="4" t="s">
        <v>951</v>
      </c>
    </row>
    <row r="15" spans="1:20">
      <c r="A15" t="s">
        <v>52</v>
      </c>
      <c r="B15" t="s">
        <v>757</v>
      </c>
      <c r="C15" s="4" t="s">
        <v>949</v>
      </c>
      <c r="D15" s="10" t="s">
        <v>952</v>
      </c>
      <c r="E15" s="4" t="s">
        <v>949</v>
      </c>
      <c r="F15" s="4" t="s">
        <v>949</v>
      </c>
      <c r="G15" s="4" t="s">
        <v>949</v>
      </c>
      <c r="H15" s="10" t="s">
        <v>950</v>
      </c>
      <c r="I15" s="4" t="s">
        <v>951</v>
      </c>
      <c r="J15" s="4" t="s">
        <v>949</v>
      </c>
      <c r="K15" s="10" t="s">
        <v>950</v>
      </c>
      <c r="L15" s="4" t="s">
        <v>949</v>
      </c>
      <c r="M15" s="10" t="s">
        <v>952</v>
      </c>
      <c r="N15" s="10" t="s">
        <v>950</v>
      </c>
      <c r="O15" s="4" t="s">
        <v>951</v>
      </c>
      <c r="P15" s="4" t="s">
        <v>951</v>
      </c>
      <c r="Q15" s="4" t="s">
        <v>949</v>
      </c>
      <c r="R15" s="4" t="s">
        <v>949</v>
      </c>
      <c r="S15" s="4" t="s">
        <v>949</v>
      </c>
      <c r="T15" s="4" t="s">
        <v>951</v>
      </c>
    </row>
    <row r="16" spans="1:20">
      <c r="A16" t="s">
        <v>53</v>
      </c>
      <c r="B16" t="s">
        <v>757</v>
      </c>
      <c r="C16" s="4" t="s">
        <v>949</v>
      </c>
      <c r="D16" s="10" t="s">
        <v>952</v>
      </c>
      <c r="E16" s="4" t="s">
        <v>949</v>
      </c>
      <c r="F16" s="4" t="s">
        <v>949</v>
      </c>
      <c r="G16" s="4" t="s">
        <v>949</v>
      </c>
      <c r="H16" s="10" t="s">
        <v>950</v>
      </c>
      <c r="I16" s="4" t="s">
        <v>951</v>
      </c>
      <c r="J16" s="4" t="s">
        <v>949</v>
      </c>
      <c r="K16" s="10" t="s">
        <v>950</v>
      </c>
      <c r="L16" s="4" t="s">
        <v>949</v>
      </c>
      <c r="M16" s="10" t="s">
        <v>952</v>
      </c>
      <c r="N16" s="10" t="s">
        <v>950</v>
      </c>
      <c r="O16" s="4" t="s">
        <v>951</v>
      </c>
      <c r="P16" s="4" t="s">
        <v>951</v>
      </c>
      <c r="Q16" s="4" t="s">
        <v>949</v>
      </c>
      <c r="R16" s="4" t="s">
        <v>949</v>
      </c>
      <c r="S16" s="4" t="s">
        <v>949</v>
      </c>
      <c r="T16" s="4" t="s">
        <v>951</v>
      </c>
    </row>
    <row r="17" spans="1:20">
      <c r="A17" t="s">
        <v>56</v>
      </c>
      <c r="B17" t="s">
        <v>761</v>
      </c>
      <c r="C17" s="4" t="s">
        <v>949</v>
      </c>
      <c r="D17" s="4" t="s">
        <v>949</v>
      </c>
      <c r="E17" s="4" t="s">
        <v>949</v>
      </c>
      <c r="F17" s="4" t="s">
        <v>949</v>
      </c>
      <c r="G17" s="4" t="s">
        <v>951</v>
      </c>
      <c r="H17" s="4" t="s">
        <v>949</v>
      </c>
      <c r="I17" s="4" t="s">
        <v>949</v>
      </c>
      <c r="J17" s="4" t="s">
        <v>951</v>
      </c>
      <c r="K17" s="10" t="s">
        <v>950</v>
      </c>
      <c r="L17" s="4" t="s">
        <v>949</v>
      </c>
      <c r="M17" s="10" t="s">
        <v>950</v>
      </c>
      <c r="N17" s="4" t="s">
        <v>949</v>
      </c>
      <c r="O17" s="4" t="s">
        <v>949</v>
      </c>
      <c r="P17" s="4" t="s">
        <v>951</v>
      </c>
      <c r="Q17" s="4" t="s">
        <v>954</v>
      </c>
      <c r="R17" s="4" t="s">
        <v>954</v>
      </c>
      <c r="S17" s="4" t="s">
        <v>949</v>
      </c>
      <c r="T17" s="4" t="s">
        <v>949</v>
      </c>
    </row>
    <row r="18" spans="1:20">
      <c r="A18" t="s">
        <v>59</v>
      </c>
      <c r="B18" t="s">
        <v>761</v>
      </c>
      <c r="C18" s="4" t="s">
        <v>949</v>
      </c>
      <c r="D18" s="4" t="s">
        <v>949</v>
      </c>
      <c r="E18" s="4" t="s">
        <v>949</v>
      </c>
      <c r="F18" s="4" t="s">
        <v>949</v>
      </c>
      <c r="G18" s="4" t="s">
        <v>951</v>
      </c>
      <c r="H18" s="4" t="s">
        <v>949</v>
      </c>
      <c r="I18" s="4" t="s">
        <v>949</v>
      </c>
      <c r="J18" s="4" t="s">
        <v>951</v>
      </c>
      <c r="K18" s="10" t="s">
        <v>950</v>
      </c>
      <c r="L18" s="4" t="s">
        <v>949</v>
      </c>
      <c r="M18" s="10" t="s">
        <v>950</v>
      </c>
      <c r="N18" s="4" t="s">
        <v>949</v>
      </c>
      <c r="O18" s="4" t="s">
        <v>949</v>
      </c>
      <c r="P18" s="4" t="s">
        <v>951</v>
      </c>
      <c r="Q18" s="4" t="s">
        <v>954</v>
      </c>
      <c r="R18" s="4" t="s">
        <v>954</v>
      </c>
      <c r="S18" s="4" t="s">
        <v>949</v>
      </c>
      <c r="T18" s="4" t="s">
        <v>949</v>
      </c>
    </row>
    <row r="19" spans="1:20">
      <c r="A19" t="s">
        <v>60</v>
      </c>
      <c r="B19" t="s">
        <v>761</v>
      </c>
      <c r="C19" s="4" t="s">
        <v>949</v>
      </c>
      <c r="D19" s="4" t="s">
        <v>949</v>
      </c>
      <c r="E19" s="4" t="s">
        <v>949</v>
      </c>
      <c r="F19" s="4" t="s">
        <v>949</v>
      </c>
      <c r="G19" s="4" t="s">
        <v>951</v>
      </c>
      <c r="H19" s="4" t="s">
        <v>949</v>
      </c>
      <c r="I19" s="4" t="s">
        <v>949</v>
      </c>
      <c r="J19" s="4" t="s">
        <v>951</v>
      </c>
      <c r="K19" s="10" t="s">
        <v>950</v>
      </c>
      <c r="L19" s="4" t="s">
        <v>949</v>
      </c>
      <c r="M19" s="10" t="s">
        <v>950</v>
      </c>
      <c r="N19" s="4" t="s">
        <v>949</v>
      </c>
      <c r="O19" s="4" t="s">
        <v>949</v>
      </c>
      <c r="P19" s="4" t="s">
        <v>951</v>
      </c>
      <c r="Q19" s="4" t="s">
        <v>954</v>
      </c>
      <c r="R19" s="4" t="s">
        <v>954</v>
      </c>
      <c r="S19" s="4" t="s">
        <v>949</v>
      </c>
      <c r="T19" s="4" t="s">
        <v>949</v>
      </c>
    </row>
    <row r="20" spans="1:20">
      <c r="A20" t="s">
        <v>62</v>
      </c>
      <c r="B20" t="s">
        <v>765</v>
      </c>
      <c r="C20" s="4" t="s">
        <v>949</v>
      </c>
      <c r="D20" s="4" t="s">
        <v>951</v>
      </c>
      <c r="E20" s="4" t="s">
        <v>949</v>
      </c>
      <c r="F20" s="4" t="s">
        <v>949</v>
      </c>
      <c r="G20" s="4" t="s">
        <v>949</v>
      </c>
      <c r="H20" s="4" t="s">
        <v>949</v>
      </c>
      <c r="I20" s="4" t="s">
        <v>949</v>
      </c>
      <c r="J20" s="4" t="s">
        <v>949</v>
      </c>
      <c r="K20" s="4" t="s">
        <v>949</v>
      </c>
      <c r="L20" s="4" t="s">
        <v>949</v>
      </c>
      <c r="M20" s="4" t="s">
        <v>949</v>
      </c>
      <c r="N20" s="4" t="s">
        <v>949</v>
      </c>
      <c r="O20" s="4" t="s">
        <v>949</v>
      </c>
      <c r="P20" s="4" t="s">
        <v>949</v>
      </c>
      <c r="Q20" s="4" t="s">
        <v>949</v>
      </c>
      <c r="R20" s="4" t="s">
        <v>954</v>
      </c>
      <c r="S20" s="4" t="s">
        <v>949</v>
      </c>
      <c r="T20" s="4" t="s">
        <v>949</v>
      </c>
    </row>
    <row r="21" spans="1:20">
      <c r="A21" t="s">
        <v>63</v>
      </c>
      <c r="B21" t="s">
        <v>765</v>
      </c>
      <c r="C21" s="4" t="s">
        <v>949</v>
      </c>
      <c r="D21" s="4" t="s">
        <v>951</v>
      </c>
      <c r="E21" s="4" t="s">
        <v>949</v>
      </c>
      <c r="F21" s="4" t="s">
        <v>949</v>
      </c>
      <c r="G21" s="4" t="s">
        <v>949</v>
      </c>
      <c r="H21" s="4" t="s">
        <v>949</v>
      </c>
      <c r="I21" s="4" t="s">
        <v>949</v>
      </c>
      <c r="J21" s="4" t="s">
        <v>949</v>
      </c>
      <c r="K21" s="4" t="s">
        <v>949</v>
      </c>
      <c r="L21" s="4" t="s">
        <v>949</v>
      </c>
      <c r="M21" s="4" t="s">
        <v>949</v>
      </c>
      <c r="N21" s="4" t="s">
        <v>949</v>
      </c>
      <c r="O21" s="4" t="s">
        <v>949</v>
      </c>
      <c r="P21" s="4" t="s">
        <v>949</v>
      </c>
      <c r="Q21" s="4" t="s">
        <v>949</v>
      </c>
      <c r="R21" s="4" t="s">
        <v>954</v>
      </c>
      <c r="S21" s="4" t="s">
        <v>949</v>
      </c>
      <c r="T21" s="4" t="s">
        <v>949</v>
      </c>
    </row>
    <row r="22" spans="1:20">
      <c r="A22" t="s">
        <v>66</v>
      </c>
      <c r="B22" t="s">
        <v>761</v>
      </c>
      <c r="C22" s="4" t="s">
        <v>949</v>
      </c>
      <c r="D22" s="4" t="s">
        <v>949</v>
      </c>
      <c r="E22" s="4" t="s">
        <v>949</v>
      </c>
      <c r="F22" s="4" t="s">
        <v>949</v>
      </c>
      <c r="G22" s="4" t="s">
        <v>951</v>
      </c>
      <c r="H22" s="4" t="s">
        <v>949</v>
      </c>
      <c r="I22" s="4" t="s">
        <v>949</v>
      </c>
      <c r="J22" s="4" t="s">
        <v>951</v>
      </c>
      <c r="K22" s="10" t="s">
        <v>950</v>
      </c>
      <c r="L22" s="4" t="s">
        <v>949</v>
      </c>
      <c r="M22" s="10" t="s">
        <v>950</v>
      </c>
      <c r="N22" s="4" t="s">
        <v>949</v>
      </c>
      <c r="O22" s="4" t="s">
        <v>949</v>
      </c>
      <c r="P22" s="4" t="s">
        <v>951</v>
      </c>
      <c r="Q22" s="4" t="s">
        <v>954</v>
      </c>
      <c r="R22" s="4" t="s">
        <v>954</v>
      </c>
      <c r="S22" s="4" t="s">
        <v>949</v>
      </c>
      <c r="T22" s="4" t="s">
        <v>949</v>
      </c>
    </row>
    <row r="23" spans="1:20">
      <c r="A23" t="s">
        <v>68</v>
      </c>
      <c r="B23" t="s">
        <v>761</v>
      </c>
      <c r="C23" s="4" t="s">
        <v>949</v>
      </c>
      <c r="D23" s="4" t="s">
        <v>949</v>
      </c>
      <c r="E23" s="4" t="s">
        <v>949</v>
      </c>
      <c r="F23" s="4" t="s">
        <v>949</v>
      </c>
      <c r="G23" s="4" t="s">
        <v>951</v>
      </c>
      <c r="H23" s="4" t="s">
        <v>949</v>
      </c>
      <c r="I23" s="4" t="s">
        <v>949</v>
      </c>
      <c r="J23" s="4" t="s">
        <v>951</v>
      </c>
      <c r="K23" s="10" t="s">
        <v>950</v>
      </c>
      <c r="L23" s="4" t="s">
        <v>949</v>
      </c>
      <c r="M23" s="10" t="s">
        <v>950</v>
      </c>
      <c r="N23" s="4" t="s">
        <v>949</v>
      </c>
      <c r="O23" s="4" t="s">
        <v>949</v>
      </c>
      <c r="P23" s="4" t="s">
        <v>951</v>
      </c>
      <c r="Q23" s="4" t="s">
        <v>954</v>
      </c>
      <c r="R23" s="4" t="s">
        <v>954</v>
      </c>
      <c r="S23" s="4" t="s">
        <v>949</v>
      </c>
      <c r="T23" s="4" t="s">
        <v>949</v>
      </c>
    </row>
    <row r="24" spans="1:20">
      <c r="A24" t="s">
        <v>71</v>
      </c>
      <c r="B24" t="s">
        <v>770</v>
      </c>
      <c r="C24" s="4" t="s">
        <v>949</v>
      </c>
      <c r="D24" s="10" t="s">
        <v>950</v>
      </c>
      <c r="E24" s="4" t="s">
        <v>949</v>
      </c>
      <c r="F24" s="4" t="s">
        <v>949</v>
      </c>
      <c r="G24" s="4" t="s">
        <v>949</v>
      </c>
      <c r="H24" s="10" t="s">
        <v>950</v>
      </c>
      <c r="I24" s="4" t="s">
        <v>949</v>
      </c>
      <c r="J24" s="4" t="s">
        <v>949</v>
      </c>
      <c r="K24" s="10" t="s">
        <v>950</v>
      </c>
      <c r="L24" s="4" t="s">
        <v>949</v>
      </c>
      <c r="M24" s="10" t="s">
        <v>950</v>
      </c>
      <c r="N24" s="10" t="s">
        <v>950</v>
      </c>
      <c r="O24" s="4" t="s">
        <v>951</v>
      </c>
      <c r="P24" s="4" t="s">
        <v>949</v>
      </c>
      <c r="Q24" s="4" t="s">
        <v>951</v>
      </c>
      <c r="R24" s="4" t="s">
        <v>949</v>
      </c>
      <c r="S24" s="4" t="s">
        <v>949</v>
      </c>
      <c r="T24" s="4" t="s">
        <v>949</v>
      </c>
    </row>
    <row r="25" spans="1:20">
      <c r="A25" t="s">
        <v>74</v>
      </c>
      <c r="B25" t="s">
        <v>770</v>
      </c>
      <c r="C25" s="4" t="s">
        <v>949</v>
      </c>
      <c r="D25" s="10" t="s">
        <v>950</v>
      </c>
      <c r="E25" s="4" t="s">
        <v>949</v>
      </c>
      <c r="F25" s="4" t="s">
        <v>949</v>
      </c>
      <c r="G25" s="4" t="s">
        <v>949</v>
      </c>
      <c r="H25" s="10" t="s">
        <v>950</v>
      </c>
      <c r="I25" s="4" t="s">
        <v>949</v>
      </c>
      <c r="J25" s="4" t="s">
        <v>949</v>
      </c>
      <c r="K25" s="10" t="s">
        <v>950</v>
      </c>
      <c r="L25" s="4" t="s">
        <v>949</v>
      </c>
      <c r="M25" s="10" t="s">
        <v>950</v>
      </c>
      <c r="N25" s="10" t="s">
        <v>950</v>
      </c>
      <c r="O25" s="4" t="s">
        <v>951</v>
      </c>
      <c r="P25" s="4" t="s">
        <v>949</v>
      </c>
      <c r="Q25" s="4" t="s">
        <v>951</v>
      </c>
      <c r="R25" s="4" t="s">
        <v>949</v>
      </c>
      <c r="S25" s="4" t="s">
        <v>949</v>
      </c>
      <c r="T25" s="4" t="s">
        <v>949</v>
      </c>
    </row>
    <row r="26" spans="1:20">
      <c r="A26" t="s">
        <v>77</v>
      </c>
      <c r="B26" t="s">
        <v>943</v>
      </c>
      <c r="C26" s="10" t="s">
        <v>950</v>
      </c>
      <c r="D26" s="4" t="s">
        <v>949</v>
      </c>
      <c r="E26" s="4" t="s">
        <v>949</v>
      </c>
      <c r="F26" s="4" t="s">
        <v>949</v>
      </c>
      <c r="G26" s="10" t="s">
        <v>950</v>
      </c>
      <c r="H26" s="4" t="s">
        <v>949</v>
      </c>
      <c r="I26" s="4" t="s">
        <v>949</v>
      </c>
      <c r="J26" s="4" t="s">
        <v>949</v>
      </c>
      <c r="K26" s="4" t="s">
        <v>949</v>
      </c>
      <c r="L26" s="4" t="s">
        <v>949</v>
      </c>
      <c r="M26" s="4" t="s">
        <v>949</v>
      </c>
      <c r="N26" s="4" t="s">
        <v>949</v>
      </c>
      <c r="O26" s="4" t="s">
        <v>949</v>
      </c>
      <c r="P26" s="4" t="s">
        <v>949</v>
      </c>
      <c r="Q26" s="4" t="s">
        <v>951</v>
      </c>
      <c r="R26" s="4" t="s">
        <v>949</v>
      </c>
      <c r="S26" s="4" t="s">
        <v>949</v>
      </c>
      <c r="T26" s="10" t="s">
        <v>950</v>
      </c>
    </row>
    <row r="27" spans="1:20">
      <c r="A27" t="s">
        <v>79</v>
      </c>
      <c r="B27" t="s">
        <v>943</v>
      </c>
      <c r="C27" s="10" t="s">
        <v>950</v>
      </c>
      <c r="D27" s="4" t="s">
        <v>949</v>
      </c>
      <c r="E27" s="4" t="s">
        <v>949</v>
      </c>
      <c r="F27" s="4" t="s">
        <v>949</v>
      </c>
      <c r="G27" s="10" t="s">
        <v>950</v>
      </c>
      <c r="H27" s="4" t="s">
        <v>949</v>
      </c>
      <c r="I27" s="4" t="s">
        <v>949</v>
      </c>
      <c r="J27" s="4" t="s">
        <v>949</v>
      </c>
      <c r="K27" s="4" t="s">
        <v>949</v>
      </c>
      <c r="L27" s="4" t="s">
        <v>949</v>
      </c>
      <c r="M27" s="4" t="s">
        <v>949</v>
      </c>
      <c r="N27" s="4" t="s">
        <v>949</v>
      </c>
      <c r="O27" s="4" t="s">
        <v>949</v>
      </c>
      <c r="P27" s="4" t="s">
        <v>949</v>
      </c>
      <c r="Q27" s="4" t="s">
        <v>951</v>
      </c>
      <c r="R27" s="4" t="s">
        <v>949</v>
      </c>
      <c r="S27" s="4" t="s">
        <v>949</v>
      </c>
      <c r="T27" s="10" t="s">
        <v>950</v>
      </c>
    </row>
    <row r="28" spans="1:20">
      <c r="A28" t="s">
        <v>81</v>
      </c>
      <c r="B28" t="s">
        <v>775</v>
      </c>
      <c r="C28" s="4" t="s">
        <v>949</v>
      </c>
      <c r="D28" s="4" t="s">
        <v>949</v>
      </c>
      <c r="E28" s="4" t="s">
        <v>949</v>
      </c>
      <c r="F28" s="4" t="s">
        <v>951</v>
      </c>
      <c r="G28" s="4" t="s">
        <v>954</v>
      </c>
      <c r="H28" s="4" t="s">
        <v>949</v>
      </c>
      <c r="I28" s="4" t="s">
        <v>949</v>
      </c>
      <c r="J28" s="4" t="s">
        <v>951</v>
      </c>
      <c r="K28" s="4" t="s">
        <v>949</v>
      </c>
      <c r="L28" s="4" t="s">
        <v>949</v>
      </c>
      <c r="M28" s="4" t="s">
        <v>951</v>
      </c>
      <c r="N28" s="10" t="s">
        <v>950</v>
      </c>
      <c r="O28" s="4" t="s">
        <v>949</v>
      </c>
      <c r="P28" s="10" t="s">
        <v>950</v>
      </c>
      <c r="Q28" s="4" t="s">
        <v>949</v>
      </c>
      <c r="R28" s="4" t="s">
        <v>949</v>
      </c>
      <c r="S28" s="4" t="s">
        <v>949</v>
      </c>
      <c r="T28" s="4" t="s">
        <v>949</v>
      </c>
    </row>
    <row r="29" spans="1:20">
      <c r="A29" t="s">
        <v>84</v>
      </c>
      <c r="B29" t="s">
        <v>775</v>
      </c>
      <c r="C29" s="4" t="s">
        <v>949</v>
      </c>
      <c r="D29" s="4" t="s">
        <v>949</v>
      </c>
      <c r="E29" s="4" t="s">
        <v>949</v>
      </c>
      <c r="F29" s="4" t="s">
        <v>951</v>
      </c>
      <c r="G29" s="4" t="s">
        <v>954</v>
      </c>
      <c r="H29" s="4" t="s">
        <v>949</v>
      </c>
      <c r="I29" s="4" t="s">
        <v>949</v>
      </c>
      <c r="J29" s="4" t="s">
        <v>951</v>
      </c>
      <c r="K29" s="4" t="s">
        <v>949</v>
      </c>
      <c r="L29" s="4" t="s">
        <v>949</v>
      </c>
      <c r="M29" s="4" t="s">
        <v>951</v>
      </c>
      <c r="N29" s="10" t="s">
        <v>950</v>
      </c>
      <c r="O29" s="4" t="s">
        <v>949</v>
      </c>
      <c r="P29" s="10" t="s">
        <v>950</v>
      </c>
      <c r="Q29" s="4" t="s">
        <v>949</v>
      </c>
      <c r="R29" s="4" t="s">
        <v>949</v>
      </c>
      <c r="S29" s="4" t="s">
        <v>949</v>
      </c>
      <c r="T29" s="4" t="s">
        <v>949</v>
      </c>
    </row>
    <row r="30" spans="1:20">
      <c r="A30" t="s">
        <v>778</v>
      </c>
      <c r="B30" t="s">
        <v>770</v>
      </c>
      <c r="C30" s="4" t="s">
        <v>949</v>
      </c>
      <c r="D30" s="10" t="s">
        <v>950</v>
      </c>
      <c r="E30" s="4" t="s">
        <v>949</v>
      </c>
      <c r="F30" s="4" t="s">
        <v>949</v>
      </c>
      <c r="G30" s="4" t="s">
        <v>949</v>
      </c>
      <c r="H30" s="10" t="s">
        <v>950</v>
      </c>
      <c r="I30" s="4" t="s">
        <v>949</v>
      </c>
      <c r="J30" s="4" t="s">
        <v>949</v>
      </c>
      <c r="K30" s="10" t="s">
        <v>950</v>
      </c>
      <c r="L30" s="4" t="s">
        <v>949</v>
      </c>
      <c r="M30" s="10" t="s">
        <v>950</v>
      </c>
      <c r="N30" s="10" t="s">
        <v>950</v>
      </c>
      <c r="O30" s="4" t="s">
        <v>951</v>
      </c>
      <c r="P30" s="4" t="s">
        <v>949</v>
      </c>
      <c r="Q30" s="4" t="s">
        <v>951</v>
      </c>
      <c r="R30" s="4" t="s">
        <v>949</v>
      </c>
      <c r="S30" s="4" t="s">
        <v>949</v>
      </c>
      <c r="T30" s="4" t="s">
        <v>949</v>
      </c>
    </row>
    <row r="31" spans="1:20">
      <c r="A31" t="s">
        <v>86</v>
      </c>
      <c r="B31" t="s">
        <v>770</v>
      </c>
      <c r="C31" s="4" t="s">
        <v>949</v>
      </c>
      <c r="D31" s="10" t="s">
        <v>950</v>
      </c>
      <c r="E31" s="4" t="s">
        <v>949</v>
      </c>
      <c r="F31" s="4" t="s">
        <v>949</v>
      </c>
      <c r="G31" s="4" t="s">
        <v>949</v>
      </c>
      <c r="H31" s="10" t="s">
        <v>950</v>
      </c>
      <c r="I31" s="4" t="s">
        <v>949</v>
      </c>
      <c r="J31" s="4" t="s">
        <v>949</v>
      </c>
      <c r="K31" s="10" t="s">
        <v>950</v>
      </c>
      <c r="L31" s="4" t="s">
        <v>949</v>
      </c>
      <c r="M31" s="10" t="s">
        <v>950</v>
      </c>
      <c r="N31" s="10" t="s">
        <v>950</v>
      </c>
      <c r="O31" s="4" t="s">
        <v>951</v>
      </c>
      <c r="P31" s="4" t="s">
        <v>949</v>
      </c>
      <c r="Q31" s="4" t="s">
        <v>951</v>
      </c>
      <c r="R31" s="4" t="s">
        <v>949</v>
      </c>
      <c r="S31" s="4" t="s">
        <v>949</v>
      </c>
      <c r="T31" s="4" t="s">
        <v>949</v>
      </c>
    </row>
    <row r="32" spans="1:20">
      <c r="A32" t="s">
        <v>87</v>
      </c>
      <c r="B32" t="s">
        <v>781</v>
      </c>
      <c r="C32" s="4" t="s">
        <v>949</v>
      </c>
      <c r="D32" s="10" t="s">
        <v>950</v>
      </c>
      <c r="E32" s="4" t="s">
        <v>949</v>
      </c>
      <c r="F32" s="4" t="s">
        <v>951</v>
      </c>
      <c r="G32" s="4" t="s">
        <v>954</v>
      </c>
      <c r="H32" s="10" t="s">
        <v>950</v>
      </c>
      <c r="I32" s="4" t="s">
        <v>949</v>
      </c>
      <c r="J32" s="4" t="s">
        <v>951</v>
      </c>
      <c r="K32" s="10" t="s">
        <v>950</v>
      </c>
      <c r="L32" s="4" t="s">
        <v>949</v>
      </c>
      <c r="M32" s="4" t="s">
        <v>949</v>
      </c>
      <c r="N32" s="10" t="s">
        <v>952</v>
      </c>
      <c r="O32" s="4" t="s">
        <v>951</v>
      </c>
      <c r="P32" s="10" t="s">
        <v>950</v>
      </c>
      <c r="Q32" s="4" t="s">
        <v>951</v>
      </c>
      <c r="R32" s="4" t="s">
        <v>949</v>
      </c>
      <c r="S32" s="4" t="s">
        <v>949</v>
      </c>
      <c r="T32" s="4" t="s">
        <v>949</v>
      </c>
    </row>
    <row r="33" spans="1:20">
      <c r="A33" t="s">
        <v>783</v>
      </c>
      <c r="B33" t="s">
        <v>770</v>
      </c>
      <c r="C33" s="4" t="s">
        <v>949</v>
      </c>
      <c r="D33" s="10" t="s">
        <v>950</v>
      </c>
      <c r="E33" s="4" t="s">
        <v>949</v>
      </c>
      <c r="F33" s="4" t="s">
        <v>949</v>
      </c>
      <c r="G33" s="4" t="s">
        <v>949</v>
      </c>
      <c r="H33" s="10" t="s">
        <v>950</v>
      </c>
      <c r="I33" s="4" t="s">
        <v>949</v>
      </c>
      <c r="J33" s="4" t="s">
        <v>949</v>
      </c>
      <c r="K33" s="10" t="s">
        <v>950</v>
      </c>
      <c r="L33" s="4" t="s">
        <v>949</v>
      </c>
      <c r="M33" s="10" t="s">
        <v>950</v>
      </c>
      <c r="N33" s="10" t="s">
        <v>950</v>
      </c>
      <c r="O33" s="4" t="s">
        <v>951</v>
      </c>
      <c r="P33" s="4" t="s">
        <v>949</v>
      </c>
      <c r="Q33" s="4" t="s">
        <v>951</v>
      </c>
      <c r="R33" s="4" t="s">
        <v>949</v>
      </c>
      <c r="S33" s="4" t="s">
        <v>949</v>
      </c>
      <c r="T33" s="4" t="s">
        <v>949</v>
      </c>
    </row>
    <row r="34" spans="1:20">
      <c r="A34" t="s">
        <v>89</v>
      </c>
      <c r="B34" t="s">
        <v>770</v>
      </c>
      <c r="C34" s="4" t="s">
        <v>949</v>
      </c>
      <c r="D34" s="10" t="s">
        <v>950</v>
      </c>
      <c r="E34" s="4" t="s">
        <v>949</v>
      </c>
      <c r="F34" s="4" t="s">
        <v>949</v>
      </c>
      <c r="G34" s="4" t="s">
        <v>949</v>
      </c>
      <c r="H34" s="10" t="s">
        <v>950</v>
      </c>
      <c r="I34" s="4" t="s">
        <v>949</v>
      </c>
      <c r="J34" s="4" t="s">
        <v>949</v>
      </c>
      <c r="K34" s="10" t="s">
        <v>950</v>
      </c>
      <c r="L34" s="4" t="s">
        <v>949</v>
      </c>
      <c r="M34" s="10" t="s">
        <v>950</v>
      </c>
      <c r="N34" s="10" t="s">
        <v>950</v>
      </c>
      <c r="O34" s="4" t="s">
        <v>951</v>
      </c>
      <c r="P34" s="4" t="s">
        <v>949</v>
      </c>
      <c r="Q34" s="4" t="s">
        <v>951</v>
      </c>
      <c r="R34" s="4" t="s">
        <v>949</v>
      </c>
      <c r="S34" s="4" t="s">
        <v>949</v>
      </c>
      <c r="T34" s="4" t="s">
        <v>949</v>
      </c>
    </row>
    <row r="35" spans="1:20">
      <c r="A35" t="s">
        <v>90</v>
      </c>
      <c r="B35" t="s">
        <v>781</v>
      </c>
      <c r="C35" s="4" t="s">
        <v>949</v>
      </c>
      <c r="D35" s="10" t="s">
        <v>950</v>
      </c>
      <c r="E35" s="4" t="s">
        <v>949</v>
      </c>
      <c r="F35" s="4" t="s">
        <v>951</v>
      </c>
      <c r="G35" s="4" t="s">
        <v>954</v>
      </c>
      <c r="H35" s="10" t="s">
        <v>950</v>
      </c>
      <c r="I35" s="4" t="s">
        <v>949</v>
      </c>
      <c r="J35" s="4" t="s">
        <v>951</v>
      </c>
      <c r="K35" s="10" t="s">
        <v>950</v>
      </c>
      <c r="L35" s="4" t="s">
        <v>949</v>
      </c>
      <c r="M35" s="4" t="s">
        <v>949</v>
      </c>
      <c r="N35" s="10" t="s">
        <v>952</v>
      </c>
      <c r="O35" s="4" t="s">
        <v>951</v>
      </c>
      <c r="P35" s="10" t="s">
        <v>950</v>
      </c>
      <c r="Q35" s="4" t="s">
        <v>951</v>
      </c>
      <c r="R35" s="4" t="s">
        <v>949</v>
      </c>
      <c r="S35" s="4" t="s">
        <v>949</v>
      </c>
      <c r="T35" s="4" t="s">
        <v>949</v>
      </c>
    </row>
    <row r="36" spans="1:20">
      <c r="A36" t="s">
        <v>92</v>
      </c>
      <c r="B36" t="s">
        <v>944</v>
      </c>
      <c r="C36" s="4" t="s">
        <v>951</v>
      </c>
      <c r="D36" s="10" t="s">
        <v>950</v>
      </c>
      <c r="E36" s="4" t="s">
        <v>954</v>
      </c>
      <c r="F36" s="4" t="s">
        <v>949</v>
      </c>
      <c r="G36" s="4" t="s">
        <v>949</v>
      </c>
      <c r="H36" s="4" t="s">
        <v>949</v>
      </c>
      <c r="I36" s="4" t="s">
        <v>949</v>
      </c>
      <c r="J36" s="4" t="s">
        <v>949</v>
      </c>
      <c r="K36" s="10" t="s">
        <v>950</v>
      </c>
      <c r="L36" s="4" t="s">
        <v>949</v>
      </c>
      <c r="M36" s="4" t="s">
        <v>949</v>
      </c>
      <c r="N36" s="4" t="s">
        <v>951</v>
      </c>
      <c r="O36" s="4" t="s">
        <v>949</v>
      </c>
      <c r="P36" s="4" t="s">
        <v>949</v>
      </c>
      <c r="Q36" s="4" t="s">
        <v>949</v>
      </c>
      <c r="R36" s="4" t="s">
        <v>949</v>
      </c>
      <c r="S36" s="10" t="s">
        <v>950</v>
      </c>
      <c r="T36" s="4" t="s">
        <v>949</v>
      </c>
    </row>
    <row r="37" spans="1:20">
      <c r="A37" t="s">
        <v>96</v>
      </c>
      <c r="B37" t="s">
        <v>944</v>
      </c>
      <c r="C37" s="4" t="s">
        <v>951</v>
      </c>
      <c r="D37" s="10" t="s">
        <v>950</v>
      </c>
      <c r="E37" s="4" t="s">
        <v>954</v>
      </c>
      <c r="F37" s="4" t="s">
        <v>949</v>
      </c>
      <c r="G37" s="4" t="s">
        <v>949</v>
      </c>
      <c r="H37" s="4" t="s">
        <v>949</v>
      </c>
      <c r="I37" s="4" t="s">
        <v>949</v>
      </c>
      <c r="J37" s="4" t="s">
        <v>949</v>
      </c>
      <c r="K37" s="10" t="s">
        <v>950</v>
      </c>
      <c r="L37" s="4" t="s">
        <v>949</v>
      </c>
      <c r="M37" s="4" t="s">
        <v>949</v>
      </c>
      <c r="N37" s="4" t="s">
        <v>951</v>
      </c>
      <c r="O37" s="4" t="s">
        <v>949</v>
      </c>
      <c r="P37" s="4" t="s">
        <v>949</v>
      </c>
      <c r="Q37" s="4" t="s">
        <v>949</v>
      </c>
      <c r="R37" s="4" t="s">
        <v>949</v>
      </c>
      <c r="S37" s="10" t="s">
        <v>950</v>
      </c>
      <c r="T37" s="4" t="s">
        <v>949</v>
      </c>
    </row>
    <row r="38" spans="1:20">
      <c r="A38" t="s">
        <v>98</v>
      </c>
      <c r="B38" t="s">
        <v>743</v>
      </c>
      <c r="C38" s="10" t="s">
        <v>950</v>
      </c>
      <c r="D38" s="4" t="s">
        <v>949</v>
      </c>
      <c r="E38" s="4" t="s">
        <v>949</v>
      </c>
      <c r="F38" s="4" t="s">
        <v>951</v>
      </c>
      <c r="G38" s="4" t="s">
        <v>949</v>
      </c>
      <c r="H38" s="10" t="s">
        <v>950</v>
      </c>
      <c r="I38" s="10" t="s">
        <v>950</v>
      </c>
      <c r="J38" s="10" t="s">
        <v>950</v>
      </c>
      <c r="K38" s="10" t="s">
        <v>950</v>
      </c>
      <c r="L38" s="4" t="s">
        <v>949</v>
      </c>
      <c r="M38" s="10" t="s">
        <v>950</v>
      </c>
      <c r="N38" s="4" t="s">
        <v>949</v>
      </c>
      <c r="O38" s="4" t="s">
        <v>949</v>
      </c>
      <c r="P38" s="4" t="s">
        <v>951</v>
      </c>
      <c r="Q38" s="4" t="s">
        <v>951</v>
      </c>
      <c r="R38" s="4" t="s">
        <v>949</v>
      </c>
      <c r="S38" s="4" t="s">
        <v>949</v>
      </c>
      <c r="T38" s="4" t="s">
        <v>949</v>
      </c>
    </row>
    <row r="39" spans="1:20">
      <c r="A39" t="s">
        <v>100</v>
      </c>
      <c r="B39" t="s">
        <v>743</v>
      </c>
      <c r="C39" s="10" t="s">
        <v>950</v>
      </c>
      <c r="D39" s="4" t="s">
        <v>949</v>
      </c>
      <c r="E39" s="4" t="s">
        <v>949</v>
      </c>
      <c r="F39" s="4" t="s">
        <v>951</v>
      </c>
      <c r="G39" s="4" t="s">
        <v>949</v>
      </c>
      <c r="H39" s="10" t="s">
        <v>950</v>
      </c>
      <c r="I39" s="10" t="s">
        <v>950</v>
      </c>
      <c r="J39" s="10" t="s">
        <v>950</v>
      </c>
      <c r="K39" s="10" t="s">
        <v>950</v>
      </c>
      <c r="L39" s="4" t="s">
        <v>949</v>
      </c>
      <c r="M39" s="10" t="s">
        <v>950</v>
      </c>
      <c r="N39" s="4" t="s">
        <v>949</v>
      </c>
      <c r="O39" s="4" t="s">
        <v>949</v>
      </c>
      <c r="P39" s="4" t="s">
        <v>951</v>
      </c>
      <c r="Q39" s="4" t="s">
        <v>951</v>
      </c>
      <c r="R39" s="4" t="s">
        <v>949</v>
      </c>
      <c r="S39" s="4" t="s">
        <v>949</v>
      </c>
      <c r="T39" s="4" t="s">
        <v>949</v>
      </c>
    </row>
    <row r="40" spans="1:20">
      <c r="A40" t="s">
        <v>103</v>
      </c>
      <c r="B40" t="s">
        <v>945</v>
      </c>
      <c r="C40" s="4" t="s">
        <v>951</v>
      </c>
      <c r="D40" s="4" t="s">
        <v>949</v>
      </c>
      <c r="E40" s="4" t="s">
        <v>954</v>
      </c>
      <c r="F40" s="4" t="s">
        <v>949</v>
      </c>
      <c r="G40" s="4" t="s">
        <v>949</v>
      </c>
      <c r="H40" s="4" t="s">
        <v>949</v>
      </c>
      <c r="I40" s="4" t="s">
        <v>949</v>
      </c>
      <c r="J40" s="4" t="s">
        <v>949</v>
      </c>
      <c r="K40" s="10" t="s">
        <v>950</v>
      </c>
      <c r="L40" s="4" t="s">
        <v>949</v>
      </c>
      <c r="M40" s="4" t="s">
        <v>949</v>
      </c>
      <c r="N40" s="4" t="s">
        <v>951</v>
      </c>
      <c r="O40" s="4" t="s">
        <v>949</v>
      </c>
      <c r="P40" s="4" t="s">
        <v>949</v>
      </c>
      <c r="Q40" s="4" t="s">
        <v>949</v>
      </c>
      <c r="R40" s="4" t="s">
        <v>954</v>
      </c>
      <c r="S40" s="10" t="s">
        <v>950</v>
      </c>
      <c r="T40" s="4" t="s">
        <v>949</v>
      </c>
    </row>
    <row r="41" spans="1:20">
      <c r="A41" t="s">
        <v>104</v>
      </c>
      <c r="B41" t="s">
        <v>945</v>
      </c>
      <c r="C41" s="4" t="s">
        <v>951</v>
      </c>
      <c r="D41" s="4" t="s">
        <v>949</v>
      </c>
      <c r="E41" s="4" t="s">
        <v>954</v>
      </c>
      <c r="F41" s="4" t="s">
        <v>949</v>
      </c>
      <c r="G41" s="4" t="s">
        <v>949</v>
      </c>
      <c r="H41" s="4" t="s">
        <v>949</v>
      </c>
      <c r="I41" s="4" t="s">
        <v>949</v>
      </c>
      <c r="J41" s="4" t="s">
        <v>949</v>
      </c>
      <c r="K41" s="10" t="s">
        <v>950</v>
      </c>
      <c r="L41" s="4" t="s">
        <v>949</v>
      </c>
      <c r="M41" s="4" t="s">
        <v>949</v>
      </c>
      <c r="N41" s="4" t="s">
        <v>951</v>
      </c>
      <c r="O41" s="4" t="s">
        <v>949</v>
      </c>
      <c r="P41" s="4" t="s">
        <v>949</v>
      </c>
      <c r="Q41" s="4" t="s">
        <v>949</v>
      </c>
      <c r="R41" s="4" t="s">
        <v>954</v>
      </c>
      <c r="S41" s="10" t="s">
        <v>950</v>
      </c>
      <c r="T41" s="4" t="s">
        <v>949</v>
      </c>
    </row>
    <row r="42" spans="1:20">
      <c r="A42" t="s">
        <v>106</v>
      </c>
      <c r="B42" t="s">
        <v>795</v>
      </c>
      <c r="C42" s="4" t="s">
        <v>949</v>
      </c>
      <c r="D42" s="10" t="s">
        <v>952</v>
      </c>
      <c r="E42" s="4" t="s">
        <v>949</v>
      </c>
      <c r="F42" s="4" t="s">
        <v>949</v>
      </c>
      <c r="G42" s="4" t="s">
        <v>951</v>
      </c>
      <c r="H42" s="10" t="s">
        <v>950</v>
      </c>
      <c r="I42" s="4" t="s">
        <v>949</v>
      </c>
      <c r="J42" s="4" t="s">
        <v>951</v>
      </c>
      <c r="K42" s="10" t="s">
        <v>952</v>
      </c>
      <c r="L42" s="4" t="s">
        <v>949</v>
      </c>
      <c r="M42" s="10" t="s">
        <v>952</v>
      </c>
      <c r="N42" s="10" t="s">
        <v>950</v>
      </c>
      <c r="O42" s="4" t="s">
        <v>951</v>
      </c>
      <c r="P42" s="4" t="s">
        <v>951</v>
      </c>
      <c r="Q42" s="4" t="s">
        <v>954</v>
      </c>
      <c r="R42" s="4" t="s">
        <v>949</v>
      </c>
      <c r="S42" s="4" t="s">
        <v>949</v>
      </c>
      <c r="T42" s="4" t="s">
        <v>949</v>
      </c>
    </row>
    <row r="43" spans="1:20">
      <c r="A43" t="s">
        <v>109</v>
      </c>
      <c r="B43" t="s">
        <v>795</v>
      </c>
      <c r="C43" s="4" t="s">
        <v>949</v>
      </c>
      <c r="D43" s="10" t="s">
        <v>952</v>
      </c>
      <c r="E43" s="4" t="s">
        <v>949</v>
      </c>
      <c r="F43" s="4" t="s">
        <v>949</v>
      </c>
      <c r="G43" s="4" t="s">
        <v>951</v>
      </c>
      <c r="H43" s="10" t="s">
        <v>950</v>
      </c>
      <c r="I43" s="4" t="s">
        <v>949</v>
      </c>
      <c r="J43" s="4" t="s">
        <v>951</v>
      </c>
      <c r="K43" s="10" t="s">
        <v>952</v>
      </c>
      <c r="L43" s="4" t="s">
        <v>949</v>
      </c>
      <c r="M43" s="10" t="s">
        <v>952</v>
      </c>
      <c r="N43" s="10" t="s">
        <v>950</v>
      </c>
      <c r="O43" s="4" t="s">
        <v>951</v>
      </c>
      <c r="P43" s="4" t="s">
        <v>951</v>
      </c>
      <c r="Q43" s="4" t="s">
        <v>954</v>
      </c>
      <c r="R43" s="4" t="s">
        <v>949</v>
      </c>
      <c r="S43" s="4" t="s">
        <v>949</v>
      </c>
      <c r="T43" s="4" t="s">
        <v>949</v>
      </c>
    </row>
    <row r="44" spans="1:20">
      <c r="A44" t="s">
        <v>111</v>
      </c>
      <c r="B44" t="s">
        <v>738</v>
      </c>
      <c r="C44" s="4" t="s">
        <v>949</v>
      </c>
      <c r="D44" s="10" t="s">
        <v>950</v>
      </c>
      <c r="E44" s="4" t="s">
        <v>949</v>
      </c>
      <c r="F44" s="10" t="s">
        <v>950</v>
      </c>
      <c r="G44" s="10" t="s">
        <v>950</v>
      </c>
      <c r="H44" s="10" t="s">
        <v>950</v>
      </c>
      <c r="I44" s="4" t="s">
        <v>951</v>
      </c>
      <c r="J44" s="4" t="s">
        <v>951</v>
      </c>
      <c r="K44" s="4" t="s">
        <v>949</v>
      </c>
      <c r="L44" s="4" t="s">
        <v>949</v>
      </c>
      <c r="M44" s="10" t="s">
        <v>952</v>
      </c>
      <c r="N44" s="4" t="s">
        <v>949</v>
      </c>
      <c r="O44" s="4" t="s">
        <v>951</v>
      </c>
      <c r="P44" s="4" t="s">
        <v>949</v>
      </c>
      <c r="Q44" s="4" t="s">
        <v>949</v>
      </c>
      <c r="R44" s="4" t="s">
        <v>949</v>
      </c>
      <c r="S44" s="4" t="s">
        <v>949</v>
      </c>
      <c r="T44" s="4" t="s">
        <v>951</v>
      </c>
    </row>
    <row r="45" spans="1:20">
      <c r="A45" t="s">
        <v>113</v>
      </c>
      <c r="B45" t="s">
        <v>738</v>
      </c>
      <c r="C45" s="4" t="s">
        <v>949</v>
      </c>
      <c r="D45" s="10" t="s">
        <v>950</v>
      </c>
      <c r="E45" s="4" t="s">
        <v>949</v>
      </c>
      <c r="F45" s="10" t="s">
        <v>950</v>
      </c>
      <c r="G45" s="10" t="s">
        <v>950</v>
      </c>
      <c r="H45" s="10" t="s">
        <v>950</v>
      </c>
      <c r="I45" s="4" t="s">
        <v>951</v>
      </c>
      <c r="J45" s="4" t="s">
        <v>951</v>
      </c>
      <c r="K45" s="4" t="s">
        <v>949</v>
      </c>
      <c r="L45" s="4" t="s">
        <v>949</v>
      </c>
      <c r="M45" s="10" t="s">
        <v>952</v>
      </c>
      <c r="N45" s="4" t="s">
        <v>949</v>
      </c>
      <c r="O45" s="4" t="s">
        <v>951</v>
      </c>
      <c r="P45" s="4" t="s">
        <v>949</v>
      </c>
      <c r="Q45" s="4" t="s">
        <v>949</v>
      </c>
      <c r="R45" s="4" t="s">
        <v>949</v>
      </c>
      <c r="S45" s="4" t="s">
        <v>949</v>
      </c>
      <c r="T45" s="4" t="s">
        <v>951</v>
      </c>
    </row>
    <row r="46" spans="1:20">
      <c r="A46" t="s">
        <v>114</v>
      </c>
      <c r="B46" t="s">
        <v>738</v>
      </c>
      <c r="C46" s="4" t="s">
        <v>949</v>
      </c>
      <c r="D46" s="10" t="s">
        <v>950</v>
      </c>
      <c r="E46" s="4" t="s">
        <v>949</v>
      </c>
      <c r="F46" s="10" t="s">
        <v>950</v>
      </c>
      <c r="G46" s="10" t="s">
        <v>950</v>
      </c>
      <c r="H46" s="10" t="s">
        <v>950</v>
      </c>
      <c r="I46" s="4" t="s">
        <v>951</v>
      </c>
      <c r="J46" s="4" t="s">
        <v>951</v>
      </c>
      <c r="K46" s="4" t="s">
        <v>949</v>
      </c>
      <c r="L46" s="4" t="s">
        <v>949</v>
      </c>
      <c r="M46" s="10" t="s">
        <v>952</v>
      </c>
      <c r="N46" s="4" t="s">
        <v>949</v>
      </c>
      <c r="O46" s="4" t="s">
        <v>951</v>
      </c>
      <c r="P46" s="4" t="s">
        <v>949</v>
      </c>
      <c r="Q46" s="4" t="s">
        <v>949</v>
      </c>
      <c r="R46" s="4" t="s">
        <v>949</v>
      </c>
      <c r="S46" s="4" t="s">
        <v>949</v>
      </c>
      <c r="T46" s="4" t="s">
        <v>951</v>
      </c>
    </row>
    <row r="47" spans="1:20">
      <c r="A47" t="s">
        <v>117</v>
      </c>
      <c r="B47" t="s">
        <v>801</v>
      </c>
      <c r="C47" s="4" t="s">
        <v>949</v>
      </c>
      <c r="D47" s="10" t="s">
        <v>950</v>
      </c>
      <c r="E47" s="4" t="s">
        <v>949</v>
      </c>
      <c r="F47" s="10" t="s">
        <v>950</v>
      </c>
      <c r="G47" s="10" t="s">
        <v>950</v>
      </c>
      <c r="H47" s="4" t="s">
        <v>949</v>
      </c>
      <c r="I47" s="4" t="s">
        <v>953</v>
      </c>
      <c r="J47" s="4" t="s">
        <v>951</v>
      </c>
      <c r="K47" s="4" t="s">
        <v>951</v>
      </c>
      <c r="L47" s="4" t="s">
        <v>949</v>
      </c>
      <c r="M47" s="10" t="s">
        <v>952</v>
      </c>
      <c r="N47" s="4" t="s">
        <v>951</v>
      </c>
      <c r="O47" s="4" t="s">
        <v>949</v>
      </c>
      <c r="P47" s="4" t="s">
        <v>951</v>
      </c>
      <c r="Q47" s="10" t="s">
        <v>952</v>
      </c>
      <c r="R47" s="4" t="s">
        <v>949</v>
      </c>
      <c r="S47" s="4" t="s">
        <v>949</v>
      </c>
      <c r="T47" s="4" t="s">
        <v>953</v>
      </c>
    </row>
    <row r="48" spans="1:20">
      <c r="A48" t="s">
        <v>119</v>
      </c>
      <c r="B48" t="s">
        <v>801</v>
      </c>
      <c r="C48" s="4" t="s">
        <v>949</v>
      </c>
      <c r="D48" s="10" t="s">
        <v>950</v>
      </c>
      <c r="E48" s="4" t="s">
        <v>949</v>
      </c>
      <c r="F48" s="10" t="s">
        <v>950</v>
      </c>
      <c r="G48" s="10" t="s">
        <v>950</v>
      </c>
      <c r="H48" s="4" t="s">
        <v>949</v>
      </c>
      <c r="I48" s="4" t="s">
        <v>953</v>
      </c>
      <c r="J48" s="4" t="s">
        <v>951</v>
      </c>
      <c r="K48" s="4" t="s">
        <v>951</v>
      </c>
      <c r="L48" s="4" t="s">
        <v>949</v>
      </c>
      <c r="M48" s="10" t="s">
        <v>952</v>
      </c>
      <c r="N48" s="4" t="s">
        <v>951</v>
      </c>
      <c r="O48" s="4" t="s">
        <v>949</v>
      </c>
      <c r="P48" s="4" t="s">
        <v>951</v>
      </c>
      <c r="Q48" s="10" t="s">
        <v>952</v>
      </c>
      <c r="R48" s="4" t="s">
        <v>949</v>
      </c>
      <c r="S48" s="4" t="s">
        <v>949</v>
      </c>
      <c r="T48" s="4" t="s">
        <v>953</v>
      </c>
    </row>
    <row r="49" spans="1:20">
      <c r="A49" t="s">
        <v>121</v>
      </c>
      <c r="B49" t="s">
        <v>757</v>
      </c>
      <c r="C49" s="4" t="s">
        <v>949</v>
      </c>
      <c r="D49" s="10" t="s">
        <v>952</v>
      </c>
      <c r="E49" s="4" t="s">
        <v>949</v>
      </c>
      <c r="F49" s="4" t="s">
        <v>949</v>
      </c>
      <c r="G49" s="4" t="s">
        <v>949</v>
      </c>
      <c r="H49" s="10" t="s">
        <v>950</v>
      </c>
      <c r="I49" s="4" t="s">
        <v>951</v>
      </c>
      <c r="J49" s="4" t="s">
        <v>949</v>
      </c>
      <c r="K49" s="10" t="s">
        <v>950</v>
      </c>
      <c r="L49" s="4" t="s">
        <v>949</v>
      </c>
      <c r="M49" s="10" t="s">
        <v>952</v>
      </c>
      <c r="N49" s="10" t="s">
        <v>950</v>
      </c>
      <c r="O49" s="4" t="s">
        <v>951</v>
      </c>
      <c r="P49" s="4" t="s">
        <v>951</v>
      </c>
      <c r="Q49" s="4" t="s">
        <v>949</v>
      </c>
      <c r="R49" s="4" t="s">
        <v>949</v>
      </c>
      <c r="S49" s="4" t="s">
        <v>949</v>
      </c>
      <c r="T49" s="4" t="s">
        <v>951</v>
      </c>
    </row>
    <row r="50" spans="1:20">
      <c r="A50" t="s">
        <v>123</v>
      </c>
      <c r="B50" t="s">
        <v>757</v>
      </c>
      <c r="C50" s="4" t="s">
        <v>949</v>
      </c>
      <c r="D50" s="10" t="s">
        <v>952</v>
      </c>
      <c r="E50" s="4" t="s">
        <v>949</v>
      </c>
      <c r="F50" s="4" t="s">
        <v>949</v>
      </c>
      <c r="G50" s="4" t="s">
        <v>949</v>
      </c>
      <c r="H50" s="10" t="s">
        <v>950</v>
      </c>
      <c r="I50" s="4" t="s">
        <v>951</v>
      </c>
      <c r="J50" s="4" t="s">
        <v>949</v>
      </c>
      <c r="K50" s="10" t="s">
        <v>950</v>
      </c>
      <c r="L50" s="4" t="s">
        <v>949</v>
      </c>
      <c r="M50" s="10" t="s">
        <v>952</v>
      </c>
      <c r="N50" s="10" t="s">
        <v>950</v>
      </c>
      <c r="O50" s="4" t="s">
        <v>951</v>
      </c>
      <c r="P50" s="4" t="s">
        <v>951</v>
      </c>
      <c r="Q50" s="4" t="s">
        <v>949</v>
      </c>
      <c r="R50" s="4" t="s">
        <v>949</v>
      </c>
      <c r="S50" s="4" t="s">
        <v>949</v>
      </c>
      <c r="T50" s="4" t="s">
        <v>951</v>
      </c>
    </row>
    <row r="51" spans="1:20">
      <c r="A51" t="s">
        <v>125</v>
      </c>
      <c r="B51" t="s">
        <v>775</v>
      </c>
      <c r="C51" s="4" t="s">
        <v>949</v>
      </c>
      <c r="D51" s="4" t="s">
        <v>949</v>
      </c>
      <c r="E51" s="4" t="s">
        <v>949</v>
      </c>
      <c r="F51" s="4" t="s">
        <v>951</v>
      </c>
      <c r="G51" s="4" t="s">
        <v>954</v>
      </c>
      <c r="H51" s="4" t="s">
        <v>949</v>
      </c>
      <c r="I51" s="4" t="s">
        <v>949</v>
      </c>
      <c r="J51" s="4" t="s">
        <v>951</v>
      </c>
      <c r="K51" s="4" t="s">
        <v>949</v>
      </c>
      <c r="L51" s="4" t="s">
        <v>949</v>
      </c>
      <c r="M51" s="4" t="s">
        <v>951</v>
      </c>
      <c r="N51" s="10" t="s">
        <v>950</v>
      </c>
      <c r="O51" s="4" t="s">
        <v>949</v>
      </c>
      <c r="P51" s="10" t="s">
        <v>950</v>
      </c>
      <c r="Q51" s="4" t="s">
        <v>949</v>
      </c>
      <c r="R51" s="4" t="s">
        <v>949</v>
      </c>
      <c r="S51" s="4" t="s">
        <v>949</v>
      </c>
      <c r="T51" s="4" t="s">
        <v>949</v>
      </c>
    </row>
    <row r="52" spans="1:20">
      <c r="A52" t="s">
        <v>126</v>
      </c>
      <c r="B52" t="s">
        <v>775</v>
      </c>
      <c r="C52" s="4" t="s">
        <v>949</v>
      </c>
      <c r="D52" s="4" t="s">
        <v>949</v>
      </c>
      <c r="E52" s="4" t="s">
        <v>949</v>
      </c>
      <c r="F52" s="4" t="s">
        <v>951</v>
      </c>
      <c r="G52" s="4" t="s">
        <v>954</v>
      </c>
      <c r="H52" s="4" t="s">
        <v>949</v>
      </c>
      <c r="I52" s="4" t="s">
        <v>949</v>
      </c>
      <c r="J52" s="4" t="s">
        <v>951</v>
      </c>
      <c r="K52" s="4" t="s">
        <v>949</v>
      </c>
      <c r="L52" s="4" t="s">
        <v>949</v>
      </c>
      <c r="M52" s="4" t="s">
        <v>951</v>
      </c>
      <c r="N52" s="10" t="s">
        <v>950</v>
      </c>
      <c r="O52" s="4" t="s">
        <v>949</v>
      </c>
      <c r="P52" s="10" t="s">
        <v>950</v>
      </c>
      <c r="Q52" s="4" t="s">
        <v>949</v>
      </c>
      <c r="R52" s="4" t="s">
        <v>949</v>
      </c>
      <c r="S52" s="4" t="s">
        <v>949</v>
      </c>
      <c r="T52" s="4" t="s">
        <v>949</v>
      </c>
    </row>
    <row r="53" spans="1:20">
      <c r="A53" t="s">
        <v>129</v>
      </c>
      <c r="B53" t="s">
        <v>765</v>
      </c>
      <c r="C53" s="4" t="s">
        <v>949</v>
      </c>
      <c r="D53" s="4" t="s">
        <v>951</v>
      </c>
      <c r="E53" s="4" t="s">
        <v>949</v>
      </c>
      <c r="F53" s="4" t="s">
        <v>949</v>
      </c>
      <c r="G53" s="4" t="s">
        <v>949</v>
      </c>
      <c r="H53" s="4" t="s">
        <v>949</v>
      </c>
      <c r="I53" s="4" t="s">
        <v>949</v>
      </c>
      <c r="J53" s="4" t="s">
        <v>949</v>
      </c>
      <c r="K53" s="4" t="s">
        <v>949</v>
      </c>
      <c r="L53" s="4" t="s">
        <v>949</v>
      </c>
      <c r="M53" s="4" t="s">
        <v>949</v>
      </c>
      <c r="N53" s="4" t="s">
        <v>949</v>
      </c>
      <c r="O53" s="4" t="s">
        <v>949</v>
      </c>
      <c r="P53" s="4" t="s">
        <v>949</v>
      </c>
      <c r="Q53" s="4" t="s">
        <v>949</v>
      </c>
      <c r="R53" s="4" t="s">
        <v>954</v>
      </c>
      <c r="S53" s="4" t="s">
        <v>949</v>
      </c>
      <c r="T53" s="4" t="s">
        <v>949</v>
      </c>
    </row>
    <row r="54" spans="1:20">
      <c r="A54" t="s">
        <v>130</v>
      </c>
      <c r="B54" t="s">
        <v>765</v>
      </c>
      <c r="C54" s="4" t="s">
        <v>949</v>
      </c>
      <c r="D54" s="4" t="s">
        <v>951</v>
      </c>
      <c r="E54" s="4" t="s">
        <v>949</v>
      </c>
      <c r="F54" s="4" t="s">
        <v>949</v>
      </c>
      <c r="G54" s="4" t="s">
        <v>949</v>
      </c>
      <c r="H54" s="4" t="s">
        <v>949</v>
      </c>
      <c r="I54" s="4" t="s">
        <v>949</v>
      </c>
      <c r="J54" s="4" t="s">
        <v>949</v>
      </c>
      <c r="K54" s="4" t="s">
        <v>949</v>
      </c>
      <c r="L54" s="4" t="s">
        <v>949</v>
      </c>
      <c r="M54" s="4" t="s">
        <v>949</v>
      </c>
      <c r="N54" s="4" t="s">
        <v>949</v>
      </c>
      <c r="O54" s="4" t="s">
        <v>949</v>
      </c>
      <c r="P54" s="4" t="s">
        <v>949</v>
      </c>
      <c r="Q54" s="4" t="s">
        <v>949</v>
      </c>
      <c r="R54" s="4" t="s">
        <v>954</v>
      </c>
      <c r="S54" s="4" t="s">
        <v>949</v>
      </c>
      <c r="T54" s="4" t="s">
        <v>949</v>
      </c>
    </row>
    <row r="55" spans="1:20">
      <c r="A55" t="s">
        <v>132</v>
      </c>
      <c r="B55" t="s">
        <v>748</v>
      </c>
      <c r="C55" s="10" t="s">
        <v>950</v>
      </c>
      <c r="D55" s="4" t="s">
        <v>949</v>
      </c>
      <c r="E55" s="4" t="s">
        <v>949</v>
      </c>
      <c r="F55" s="10" t="s">
        <v>950</v>
      </c>
      <c r="G55" s="4" t="s">
        <v>951</v>
      </c>
      <c r="H55" s="4" t="s">
        <v>949</v>
      </c>
      <c r="I55" s="10" t="s">
        <v>950</v>
      </c>
      <c r="J55" s="10" t="s">
        <v>950</v>
      </c>
      <c r="K55" s="4" t="s">
        <v>949</v>
      </c>
      <c r="L55" s="4" t="s">
        <v>949</v>
      </c>
      <c r="M55" s="4" t="s">
        <v>951</v>
      </c>
      <c r="N55" s="4" t="s">
        <v>949</v>
      </c>
      <c r="O55" s="4" t="s">
        <v>949</v>
      </c>
      <c r="P55" s="4" t="s">
        <v>949</v>
      </c>
      <c r="Q55" s="4" t="s">
        <v>949</v>
      </c>
      <c r="R55" s="4" t="s">
        <v>949</v>
      </c>
      <c r="S55" s="4" t="s">
        <v>949</v>
      </c>
      <c r="T55" s="4" t="s">
        <v>949</v>
      </c>
    </row>
    <row r="56" spans="1:20">
      <c r="A56" t="s">
        <v>134</v>
      </c>
      <c r="B56" t="s">
        <v>748</v>
      </c>
      <c r="C56" s="10" t="s">
        <v>950</v>
      </c>
      <c r="D56" s="4" t="s">
        <v>949</v>
      </c>
      <c r="E56" s="4" t="s">
        <v>949</v>
      </c>
      <c r="F56" s="10" t="s">
        <v>950</v>
      </c>
      <c r="G56" s="4" t="s">
        <v>951</v>
      </c>
      <c r="H56" s="4" t="s">
        <v>949</v>
      </c>
      <c r="I56" s="10" t="s">
        <v>950</v>
      </c>
      <c r="J56" s="10" t="s">
        <v>950</v>
      </c>
      <c r="K56" s="4" t="s">
        <v>949</v>
      </c>
      <c r="L56" s="4" t="s">
        <v>949</v>
      </c>
      <c r="M56" s="4" t="s">
        <v>951</v>
      </c>
      <c r="N56" s="4" t="s">
        <v>949</v>
      </c>
      <c r="O56" s="4" t="s">
        <v>949</v>
      </c>
      <c r="P56" s="4" t="s">
        <v>949</v>
      </c>
      <c r="Q56" s="4" t="s">
        <v>949</v>
      </c>
      <c r="R56" s="4" t="s">
        <v>949</v>
      </c>
      <c r="S56" s="4" t="s">
        <v>949</v>
      </c>
      <c r="T56" s="4" t="s">
        <v>949</v>
      </c>
    </row>
    <row r="57" spans="1:20">
      <c r="A57" t="s">
        <v>137</v>
      </c>
      <c r="B57" t="s">
        <v>814</v>
      </c>
      <c r="C57" s="4" t="s">
        <v>949</v>
      </c>
      <c r="D57" s="4" t="s">
        <v>949</v>
      </c>
      <c r="E57" s="4" t="s">
        <v>949</v>
      </c>
      <c r="F57" s="4" t="s">
        <v>949</v>
      </c>
      <c r="G57" s="4" t="s">
        <v>949</v>
      </c>
      <c r="H57" s="4" t="s">
        <v>951</v>
      </c>
      <c r="I57" s="4" t="s">
        <v>949</v>
      </c>
      <c r="J57" s="4" t="s">
        <v>949</v>
      </c>
      <c r="K57" s="10" t="s">
        <v>950</v>
      </c>
      <c r="L57" s="4" t="s">
        <v>949</v>
      </c>
      <c r="M57" s="4" t="s">
        <v>949</v>
      </c>
      <c r="N57" s="4" t="s">
        <v>949</v>
      </c>
      <c r="O57" s="4" t="s">
        <v>951</v>
      </c>
      <c r="P57" s="10" t="s">
        <v>950</v>
      </c>
      <c r="Q57" s="4" t="s">
        <v>949</v>
      </c>
      <c r="R57" s="4" t="s">
        <v>949</v>
      </c>
      <c r="S57" s="10" t="s">
        <v>950</v>
      </c>
      <c r="T57" s="4" t="s">
        <v>951</v>
      </c>
    </row>
    <row r="58" spans="1:20">
      <c r="A58" t="s">
        <v>140</v>
      </c>
      <c r="B58" t="s">
        <v>814</v>
      </c>
      <c r="C58" s="4" t="s">
        <v>949</v>
      </c>
      <c r="D58" s="4" t="s">
        <v>949</v>
      </c>
      <c r="E58" s="4" t="s">
        <v>949</v>
      </c>
      <c r="F58" s="4" t="s">
        <v>949</v>
      </c>
      <c r="G58" s="4" t="s">
        <v>949</v>
      </c>
      <c r="H58" s="4" t="s">
        <v>951</v>
      </c>
      <c r="I58" s="4" t="s">
        <v>949</v>
      </c>
      <c r="J58" s="4" t="s">
        <v>949</v>
      </c>
      <c r="K58" s="10" t="s">
        <v>950</v>
      </c>
      <c r="L58" s="4" t="s">
        <v>949</v>
      </c>
      <c r="M58" s="4" t="s">
        <v>949</v>
      </c>
      <c r="N58" s="4" t="s">
        <v>949</v>
      </c>
      <c r="O58" s="4" t="s">
        <v>951</v>
      </c>
      <c r="P58" s="10" t="s">
        <v>950</v>
      </c>
      <c r="Q58" s="4" t="s">
        <v>949</v>
      </c>
      <c r="R58" s="4" t="s">
        <v>949</v>
      </c>
      <c r="S58" s="10" t="s">
        <v>950</v>
      </c>
      <c r="T58" s="4" t="s">
        <v>951</v>
      </c>
    </row>
    <row r="59" spans="1:20">
      <c r="A59" t="s">
        <v>143</v>
      </c>
      <c r="B59" t="s">
        <v>743</v>
      </c>
      <c r="C59" s="10" t="s">
        <v>950</v>
      </c>
      <c r="D59" s="4" t="s">
        <v>949</v>
      </c>
      <c r="E59" s="4" t="s">
        <v>949</v>
      </c>
      <c r="F59" s="4" t="s">
        <v>951</v>
      </c>
      <c r="G59" s="4" t="s">
        <v>949</v>
      </c>
      <c r="H59" s="10" t="s">
        <v>950</v>
      </c>
      <c r="I59" s="10" t="s">
        <v>950</v>
      </c>
      <c r="J59" s="10" t="s">
        <v>950</v>
      </c>
      <c r="K59" s="10" t="s">
        <v>950</v>
      </c>
      <c r="L59" s="4" t="s">
        <v>949</v>
      </c>
      <c r="M59" s="10" t="s">
        <v>950</v>
      </c>
      <c r="N59" s="4" t="s">
        <v>949</v>
      </c>
      <c r="O59" s="4" t="s">
        <v>949</v>
      </c>
      <c r="P59" s="4" t="s">
        <v>951</v>
      </c>
      <c r="Q59" s="4" t="s">
        <v>951</v>
      </c>
      <c r="R59" s="4" t="s">
        <v>949</v>
      </c>
      <c r="S59" s="4" t="s">
        <v>949</v>
      </c>
      <c r="T59" s="4" t="s">
        <v>949</v>
      </c>
    </row>
    <row r="60" spans="1:20">
      <c r="A60" t="s">
        <v>145</v>
      </c>
      <c r="B60" t="s">
        <v>743</v>
      </c>
      <c r="C60" s="10" t="s">
        <v>950</v>
      </c>
      <c r="D60" s="4" t="s">
        <v>949</v>
      </c>
      <c r="E60" s="4" t="s">
        <v>949</v>
      </c>
      <c r="F60" s="4" t="s">
        <v>951</v>
      </c>
      <c r="G60" s="4" t="s">
        <v>949</v>
      </c>
      <c r="H60" s="10" t="s">
        <v>950</v>
      </c>
      <c r="I60" s="10" t="s">
        <v>950</v>
      </c>
      <c r="J60" s="10" t="s">
        <v>950</v>
      </c>
      <c r="K60" s="10" t="s">
        <v>950</v>
      </c>
      <c r="L60" s="4" t="s">
        <v>949</v>
      </c>
      <c r="M60" s="10" t="s">
        <v>950</v>
      </c>
      <c r="N60" s="4" t="s">
        <v>949</v>
      </c>
      <c r="O60" s="4" t="s">
        <v>949</v>
      </c>
      <c r="P60" s="4" t="s">
        <v>951</v>
      </c>
      <c r="Q60" s="4" t="s">
        <v>951</v>
      </c>
      <c r="R60" s="4" t="s">
        <v>949</v>
      </c>
      <c r="S60" s="4" t="s">
        <v>949</v>
      </c>
      <c r="T60" s="4" t="s">
        <v>949</v>
      </c>
    </row>
    <row r="61" spans="1:20">
      <c r="A61" t="s">
        <v>147</v>
      </c>
      <c r="B61" t="s">
        <v>748</v>
      </c>
      <c r="C61" s="10" t="s">
        <v>950</v>
      </c>
      <c r="D61" s="4" t="s">
        <v>949</v>
      </c>
      <c r="E61" s="4" t="s">
        <v>949</v>
      </c>
      <c r="F61" s="10" t="s">
        <v>950</v>
      </c>
      <c r="G61" s="4" t="s">
        <v>951</v>
      </c>
      <c r="H61" s="4" t="s">
        <v>949</v>
      </c>
      <c r="I61" s="10" t="s">
        <v>950</v>
      </c>
      <c r="J61" s="10" t="s">
        <v>950</v>
      </c>
      <c r="K61" s="4" t="s">
        <v>949</v>
      </c>
      <c r="L61" s="4" t="s">
        <v>949</v>
      </c>
      <c r="M61" s="4" t="s">
        <v>951</v>
      </c>
      <c r="N61" s="4" t="s">
        <v>949</v>
      </c>
      <c r="O61" s="4" t="s">
        <v>949</v>
      </c>
      <c r="P61" s="4" t="s">
        <v>949</v>
      </c>
      <c r="Q61" s="4" t="s">
        <v>949</v>
      </c>
      <c r="R61" s="4" t="s">
        <v>949</v>
      </c>
      <c r="S61" s="4" t="s">
        <v>949</v>
      </c>
      <c r="T61" s="4" t="s">
        <v>949</v>
      </c>
    </row>
    <row r="62" spans="1:20">
      <c r="A62" t="s">
        <v>820</v>
      </c>
      <c r="B62" t="s">
        <v>748</v>
      </c>
      <c r="C62" s="10" t="s">
        <v>950</v>
      </c>
      <c r="D62" s="4" t="s">
        <v>949</v>
      </c>
      <c r="E62" s="4" t="s">
        <v>949</v>
      </c>
      <c r="F62" s="10" t="s">
        <v>950</v>
      </c>
      <c r="G62" s="4" t="s">
        <v>951</v>
      </c>
      <c r="H62" s="4" t="s">
        <v>949</v>
      </c>
      <c r="I62" s="10" t="s">
        <v>950</v>
      </c>
      <c r="J62" s="10" t="s">
        <v>950</v>
      </c>
      <c r="K62" s="4" t="s">
        <v>949</v>
      </c>
      <c r="L62" s="4" t="s">
        <v>949</v>
      </c>
      <c r="M62" s="4" t="s">
        <v>951</v>
      </c>
      <c r="N62" s="4" t="s">
        <v>949</v>
      </c>
      <c r="O62" s="4" t="s">
        <v>949</v>
      </c>
      <c r="P62" s="4" t="s">
        <v>949</v>
      </c>
      <c r="Q62" s="4" t="s">
        <v>949</v>
      </c>
      <c r="R62" s="4" t="s">
        <v>949</v>
      </c>
      <c r="S62" s="4" t="s">
        <v>949</v>
      </c>
      <c r="T62" s="4" t="s">
        <v>949</v>
      </c>
    </row>
    <row r="63" spans="1:20">
      <c r="A63" t="s">
        <v>149</v>
      </c>
      <c r="B63" t="s">
        <v>822</v>
      </c>
      <c r="C63" s="10" t="s">
        <v>950</v>
      </c>
      <c r="D63" s="4" t="s">
        <v>949</v>
      </c>
      <c r="E63" s="4" t="s">
        <v>949</v>
      </c>
      <c r="F63" s="10" t="s">
        <v>950</v>
      </c>
      <c r="G63" s="4" t="s">
        <v>951</v>
      </c>
      <c r="H63" s="4" t="s">
        <v>951</v>
      </c>
      <c r="I63" s="10" t="s">
        <v>950</v>
      </c>
      <c r="J63" s="10" t="s">
        <v>950</v>
      </c>
      <c r="K63" s="10" t="s">
        <v>950</v>
      </c>
      <c r="L63" s="4" t="s">
        <v>949</v>
      </c>
      <c r="M63" s="4" t="s">
        <v>951</v>
      </c>
      <c r="N63" s="4" t="s">
        <v>949</v>
      </c>
      <c r="O63" s="4" t="s">
        <v>951</v>
      </c>
      <c r="P63" s="10" t="s">
        <v>950</v>
      </c>
      <c r="Q63" s="4" t="s">
        <v>949</v>
      </c>
      <c r="R63" s="4" t="s">
        <v>949</v>
      </c>
      <c r="S63" s="10" t="s">
        <v>950</v>
      </c>
      <c r="T63" s="4" t="s">
        <v>951</v>
      </c>
    </row>
    <row r="64" spans="1:20">
      <c r="A64" t="s">
        <v>152</v>
      </c>
      <c r="B64" t="s">
        <v>824</v>
      </c>
      <c r="C64" s="4" t="s">
        <v>949</v>
      </c>
      <c r="D64" s="10" t="s">
        <v>950</v>
      </c>
      <c r="E64" s="4" t="s">
        <v>949</v>
      </c>
      <c r="F64" s="4" t="s">
        <v>949</v>
      </c>
      <c r="G64" s="4" t="s">
        <v>949</v>
      </c>
      <c r="H64" s="4" t="s">
        <v>949</v>
      </c>
      <c r="I64" s="4" t="s">
        <v>949</v>
      </c>
      <c r="J64" s="4" t="s">
        <v>949</v>
      </c>
      <c r="K64" s="4" t="s">
        <v>951</v>
      </c>
      <c r="L64" s="4" t="s">
        <v>949</v>
      </c>
      <c r="M64" s="4" t="s">
        <v>949</v>
      </c>
      <c r="N64" s="4" t="s">
        <v>949</v>
      </c>
      <c r="O64" s="10" t="s">
        <v>950</v>
      </c>
      <c r="P64" s="4" t="s">
        <v>949</v>
      </c>
      <c r="Q64" s="4" t="s">
        <v>949</v>
      </c>
      <c r="R64" s="4" t="s">
        <v>951</v>
      </c>
      <c r="S64" s="4" t="s">
        <v>951</v>
      </c>
      <c r="T64" s="4" t="s">
        <v>949</v>
      </c>
    </row>
    <row r="65" spans="1:20">
      <c r="A65" t="s">
        <v>156</v>
      </c>
      <c r="B65" t="s">
        <v>824</v>
      </c>
      <c r="C65" s="4" t="s">
        <v>949</v>
      </c>
      <c r="D65" s="10" t="s">
        <v>950</v>
      </c>
      <c r="E65" s="4" t="s">
        <v>949</v>
      </c>
      <c r="F65" s="4" t="s">
        <v>949</v>
      </c>
      <c r="G65" s="4" t="s">
        <v>949</v>
      </c>
      <c r="H65" s="4" t="s">
        <v>949</v>
      </c>
      <c r="I65" s="4" t="s">
        <v>949</v>
      </c>
      <c r="J65" s="4" t="s">
        <v>949</v>
      </c>
      <c r="K65" s="4" t="s">
        <v>951</v>
      </c>
      <c r="L65" s="4" t="s">
        <v>949</v>
      </c>
      <c r="M65" s="4" t="s">
        <v>949</v>
      </c>
      <c r="N65" s="4" t="s">
        <v>949</v>
      </c>
      <c r="O65" s="10" t="s">
        <v>950</v>
      </c>
      <c r="P65" s="4" t="s">
        <v>949</v>
      </c>
      <c r="Q65" s="4" t="s">
        <v>949</v>
      </c>
      <c r="R65" s="4" t="s">
        <v>951</v>
      </c>
      <c r="S65" s="4" t="s">
        <v>951</v>
      </c>
      <c r="T65" s="4" t="s">
        <v>949</v>
      </c>
    </row>
    <row r="66" spans="1:20">
      <c r="A66" t="s">
        <v>158</v>
      </c>
      <c r="B66" t="s">
        <v>824</v>
      </c>
      <c r="C66" s="4" t="s">
        <v>949</v>
      </c>
      <c r="D66" s="10" t="s">
        <v>950</v>
      </c>
      <c r="E66" s="4" t="s">
        <v>949</v>
      </c>
      <c r="F66" s="4" t="s">
        <v>949</v>
      </c>
      <c r="G66" s="4" t="s">
        <v>949</v>
      </c>
      <c r="H66" s="4" t="s">
        <v>949</v>
      </c>
      <c r="I66" s="4" t="s">
        <v>949</v>
      </c>
      <c r="J66" s="4" t="s">
        <v>949</v>
      </c>
      <c r="K66" s="4" t="s">
        <v>951</v>
      </c>
      <c r="L66" s="4" t="s">
        <v>949</v>
      </c>
      <c r="M66" s="4" t="s">
        <v>949</v>
      </c>
      <c r="N66" s="4" t="s">
        <v>949</v>
      </c>
      <c r="O66" s="10" t="s">
        <v>950</v>
      </c>
      <c r="P66" s="4" t="s">
        <v>949</v>
      </c>
      <c r="Q66" s="4" t="s">
        <v>949</v>
      </c>
      <c r="R66" s="4" t="s">
        <v>951</v>
      </c>
      <c r="S66" s="4" t="s">
        <v>951</v>
      </c>
      <c r="T66" s="4" t="s">
        <v>949</v>
      </c>
    </row>
    <row r="67" spans="1:20">
      <c r="A67" t="s">
        <v>159</v>
      </c>
      <c r="B67" t="s">
        <v>814</v>
      </c>
      <c r="C67" s="4" t="s">
        <v>949</v>
      </c>
      <c r="D67" s="4" t="s">
        <v>949</v>
      </c>
      <c r="E67" s="4" t="s">
        <v>949</v>
      </c>
      <c r="F67" s="4" t="s">
        <v>949</v>
      </c>
      <c r="G67" s="4" t="s">
        <v>949</v>
      </c>
      <c r="H67" s="4" t="s">
        <v>951</v>
      </c>
      <c r="I67" s="4" t="s">
        <v>949</v>
      </c>
      <c r="J67" s="4" t="s">
        <v>949</v>
      </c>
      <c r="K67" s="10" t="s">
        <v>950</v>
      </c>
      <c r="L67" s="4" t="s">
        <v>949</v>
      </c>
      <c r="M67" s="4" t="s">
        <v>949</v>
      </c>
      <c r="N67" s="4" t="s">
        <v>949</v>
      </c>
      <c r="O67" s="4" t="s">
        <v>951</v>
      </c>
      <c r="P67" s="10" t="s">
        <v>950</v>
      </c>
      <c r="Q67" s="4" t="s">
        <v>949</v>
      </c>
      <c r="R67" s="4" t="s">
        <v>949</v>
      </c>
      <c r="S67" s="10" t="s">
        <v>950</v>
      </c>
      <c r="T67" s="4" t="s">
        <v>951</v>
      </c>
    </row>
    <row r="68" spans="1:20">
      <c r="A68" t="s">
        <v>161</v>
      </c>
      <c r="B68" t="s">
        <v>814</v>
      </c>
      <c r="C68" s="4" t="s">
        <v>949</v>
      </c>
      <c r="D68" s="4" t="s">
        <v>949</v>
      </c>
      <c r="E68" s="4" t="s">
        <v>949</v>
      </c>
      <c r="F68" s="4" t="s">
        <v>949</v>
      </c>
      <c r="G68" s="4" t="s">
        <v>949</v>
      </c>
      <c r="H68" s="4" t="s">
        <v>951</v>
      </c>
      <c r="I68" s="4" t="s">
        <v>949</v>
      </c>
      <c r="J68" s="4" t="s">
        <v>949</v>
      </c>
      <c r="K68" s="10" t="s">
        <v>950</v>
      </c>
      <c r="L68" s="4" t="s">
        <v>949</v>
      </c>
      <c r="M68" s="4" t="s">
        <v>949</v>
      </c>
      <c r="N68" s="4" t="s">
        <v>949</v>
      </c>
      <c r="O68" s="4" t="s">
        <v>951</v>
      </c>
      <c r="P68" s="10" t="s">
        <v>950</v>
      </c>
      <c r="Q68" s="4" t="s">
        <v>949</v>
      </c>
      <c r="R68" s="4" t="s">
        <v>949</v>
      </c>
      <c r="S68" s="10" t="s">
        <v>950</v>
      </c>
      <c r="T68" s="4" t="s">
        <v>951</v>
      </c>
    </row>
    <row r="69" spans="1:20">
      <c r="A69" t="s">
        <v>162</v>
      </c>
      <c r="B69" t="s">
        <v>814</v>
      </c>
      <c r="C69" s="4" t="s">
        <v>949</v>
      </c>
      <c r="D69" s="4" t="s">
        <v>949</v>
      </c>
      <c r="E69" s="4" t="s">
        <v>949</v>
      </c>
      <c r="F69" s="4" t="s">
        <v>949</v>
      </c>
      <c r="G69" s="4" t="s">
        <v>949</v>
      </c>
      <c r="H69" s="4" t="s">
        <v>951</v>
      </c>
      <c r="I69" s="4" t="s">
        <v>949</v>
      </c>
      <c r="J69" s="4" t="s">
        <v>949</v>
      </c>
      <c r="K69" s="10" t="s">
        <v>950</v>
      </c>
      <c r="L69" s="4" t="s">
        <v>949</v>
      </c>
      <c r="M69" s="4" t="s">
        <v>949</v>
      </c>
      <c r="N69" s="4" t="s">
        <v>949</v>
      </c>
      <c r="O69" s="4" t="s">
        <v>951</v>
      </c>
      <c r="P69" s="10" t="s">
        <v>950</v>
      </c>
      <c r="Q69" s="4" t="s">
        <v>949</v>
      </c>
      <c r="R69" s="4" t="s">
        <v>949</v>
      </c>
      <c r="S69" s="10" t="s">
        <v>950</v>
      </c>
      <c r="T69" s="4" t="s">
        <v>951</v>
      </c>
    </row>
    <row r="70" spans="1:20">
      <c r="A70" t="s">
        <v>165</v>
      </c>
      <c r="B70" t="s">
        <v>738</v>
      </c>
      <c r="C70" s="4" t="s">
        <v>949</v>
      </c>
      <c r="D70" s="10" t="s">
        <v>950</v>
      </c>
      <c r="E70" s="4" t="s">
        <v>949</v>
      </c>
      <c r="F70" s="10" t="s">
        <v>950</v>
      </c>
      <c r="G70" s="10" t="s">
        <v>950</v>
      </c>
      <c r="H70" s="10" t="s">
        <v>950</v>
      </c>
      <c r="I70" s="4" t="s">
        <v>951</v>
      </c>
      <c r="J70" s="4" t="s">
        <v>951</v>
      </c>
      <c r="K70" s="4" t="s">
        <v>949</v>
      </c>
      <c r="L70" s="4" t="s">
        <v>949</v>
      </c>
      <c r="M70" s="10" t="s">
        <v>952</v>
      </c>
      <c r="N70" s="4" t="s">
        <v>949</v>
      </c>
      <c r="O70" s="4" t="s">
        <v>951</v>
      </c>
      <c r="P70" s="4" t="s">
        <v>949</v>
      </c>
      <c r="Q70" s="4" t="s">
        <v>949</v>
      </c>
      <c r="R70" s="4" t="s">
        <v>949</v>
      </c>
      <c r="S70" s="4" t="s">
        <v>949</v>
      </c>
      <c r="T70" s="4" t="s">
        <v>951</v>
      </c>
    </row>
    <row r="71" spans="1:20">
      <c r="A71" t="s">
        <v>167</v>
      </c>
      <c r="B71" t="s">
        <v>738</v>
      </c>
      <c r="C71" s="4" t="s">
        <v>949</v>
      </c>
      <c r="D71" s="10" t="s">
        <v>950</v>
      </c>
      <c r="E71" s="4" t="s">
        <v>949</v>
      </c>
      <c r="F71" s="10" t="s">
        <v>950</v>
      </c>
      <c r="G71" s="10" t="s">
        <v>950</v>
      </c>
      <c r="H71" s="10" t="s">
        <v>950</v>
      </c>
      <c r="I71" s="4" t="s">
        <v>951</v>
      </c>
      <c r="J71" s="4" t="s">
        <v>951</v>
      </c>
      <c r="K71" s="4" t="s">
        <v>949</v>
      </c>
      <c r="L71" s="4" t="s">
        <v>949</v>
      </c>
      <c r="M71" s="10" t="s">
        <v>952</v>
      </c>
      <c r="N71" s="4" t="s">
        <v>949</v>
      </c>
      <c r="O71" s="4" t="s">
        <v>951</v>
      </c>
      <c r="P71" s="4" t="s">
        <v>949</v>
      </c>
      <c r="Q71" s="4" t="s">
        <v>949</v>
      </c>
      <c r="R71" s="4" t="s">
        <v>949</v>
      </c>
      <c r="S71" s="4" t="s">
        <v>949</v>
      </c>
      <c r="T71" s="4" t="s">
        <v>951</v>
      </c>
    </row>
    <row r="72" spans="1:20">
      <c r="A72" t="s">
        <v>168</v>
      </c>
      <c r="B72" t="s">
        <v>738</v>
      </c>
      <c r="C72" s="4" t="s">
        <v>949</v>
      </c>
      <c r="D72" s="10" t="s">
        <v>950</v>
      </c>
      <c r="E72" s="4" t="s">
        <v>949</v>
      </c>
      <c r="F72" s="10" t="s">
        <v>950</v>
      </c>
      <c r="G72" s="10" t="s">
        <v>950</v>
      </c>
      <c r="H72" s="10" t="s">
        <v>950</v>
      </c>
      <c r="I72" s="4" t="s">
        <v>951</v>
      </c>
      <c r="J72" s="4" t="s">
        <v>951</v>
      </c>
      <c r="K72" s="4" t="s">
        <v>949</v>
      </c>
      <c r="L72" s="4" t="s">
        <v>949</v>
      </c>
      <c r="M72" s="10" t="s">
        <v>952</v>
      </c>
      <c r="N72" s="4" t="s">
        <v>949</v>
      </c>
      <c r="O72" s="4" t="s">
        <v>951</v>
      </c>
      <c r="P72" s="4" t="s">
        <v>949</v>
      </c>
      <c r="Q72" s="4" t="s">
        <v>949</v>
      </c>
      <c r="R72" s="4" t="s">
        <v>949</v>
      </c>
      <c r="S72" s="4" t="s">
        <v>949</v>
      </c>
      <c r="T72" s="4" t="s">
        <v>951</v>
      </c>
    </row>
    <row r="73" spans="1:20">
      <c r="A73" t="s">
        <v>171</v>
      </c>
      <c r="B73" t="s">
        <v>835</v>
      </c>
      <c r="C73" s="10" t="s">
        <v>950</v>
      </c>
      <c r="D73" s="10" t="s">
        <v>950</v>
      </c>
      <c r="E73" s="4" t="s">
        <v>949</v>
      </c>
      <c r="F73" s="10" t="s">
        <v>950</v>
      </c>
      <c r="G73" s="4" t="s">
        <v>951</v>
      </c>
      <c r="H73" s="10" t="s">
        <v>950</v>
      </c>
      <c r="I73" s="10" t="s">
        <v>950</v>
      </c>
      <c r="J73" s="10" t="s">
        <v>950</v>
      </c>
      <c r="K73" s="10" t="s">
        <v>950</v>
      </c>
      <c r="L73" s="4" t="s">
        <v>949</v>
      </c>
      <c r="M73" s="4" t="s">
        <v>949</v>
      </c>
      <c r="N73" s="10" t="s">
        <v>950</v>
      </c>
      <c r="O73" s="4" t="s">
        <v>951</v>
      </c>
      <c r="P73" s="4" t="s">
        <v>949</v>
      </c>
      <c r="Q73" s="4" t="s">
        <v>951</v>
      </c>
      <c r="R73" s="4" t="s">
        <v>949</v>
      </c>
      <c r="S73" s="4" t="s">
        <v>949</v>
      </c>
      <c r="T73" s="4" t="s">
        <v>949</v>
      </c>
    </row>
    <row r="74" spans="1:20">
      <c r="A74" t="s">
        <v>172</v>
      </c>
      <c r="B74" t="s">
        <v>835</v>
      </c>
      <c r="C74" s="10" t="s">
        <v>950</v>
      </c>
      <c r="D74" s="10" t="s">
        <v>950</v>
      </c>
      <c r="E74" s="4" t="s">
        <v>949</v>
      </c>
      <c r="F74" s="10" t="s">
        <v>950</v>
      </c>
      <c r="G74" s="4" t="s">
        <v>951</v>
      </c>
      <c r="H74" s="10" t="s">
        <v>950</v>
      </c>
      <c r="I74" s="10" t="s">
        <v>950</v>
      </c>
      <c r="J74" s="10" t="s">
        <v>950</v>
      </c>
      <c r="K74" s="10" t="s">
        <v>950</v>
      </c>
      <c r="L74" s="4" t="s">
        <v>949</v>
      </c>
      <c r="M74" s="4" t="s">
        <v>949</v>
      </c>
      <c r="N74" s="10" t="s">
        <v>950</v>
      </c>
      <c r="O74" s="4" t="s">
        <v>951</v>
      </c>
      <c r="P74" s="4" t="s">
        <v>949</v>
      </c>
      <c r="Q74" s="4" t="s">
        <v>951</v>
      </c>
      <c r="R74" s="4" t="s">
        <v>949</v>
      </c>
      <c r="S74" s="4" t="s">
        <v>949</v>
      </c>
      <c r="T74" s="4" t="s">
        <v>949</v>
      </c>
    </row>
    <row r="75" spans="1:20">
      <c r="A75" t="s">
        <v>174</v>
      </c>
      <c r="B75" t="s">
        <v>838</v>
      </c>
      <c r="C75" s="4" t="s">
        <v>951</v>
      </c>
      <c r="D75" s="4" t="s">
        <v>951</v>
      </c>
      <c r="E75" s="4" t="s">
        <v>949</v>
      </c>
      <c r="F75" s="4" t="s">
        <v>953</v>
      </c>
      <c r="G75" s="4" t="s">
        <v>954</v>
      </c>
      <c r="H75" s="4" t="s">
        <v>949</v>
      </c>
      <c r="I75" s="10" t="s">
        <v>950</v>
      </c>
      <c r="J75" s="4" t="s">
        <v>951</v>
      </c>
      <c r="K75" s="4" t="s">
        <v>949</v>
      </c>
      <c r="L75" s="10" t="s">
        <v>950</v>
      </c>
      <c r="M75" s="4" t="s">
        <v>953</v>
      </c>
      <c r="N75" s="10" t="s">
        <v>952</v>
      </c>
      <c r="O75" s="4" t="s">
        <v>949</v>
      </c>
      <c r="P75" s="10" t="s">
        <v>950</v>
      </c>
      <c r="Q75" s="4" t="s">
        <v>951</v>
      </c>
      <c r="R75" s="4" t="s">
        <v>949</v>
      </c>
      <c r="S75" s="4" t="s">
        <v>949</v>
      </c>
      <c r="T75" s="10" t="s">
        <v>950</v>
      </c>
    </row>
    <row r="76" spans="1:20">
      <c r="A76" t="s">
        <v>176</v>
      </c>
      <c r="B76" t="s">
        <v>838</v>
      </c>
      <c r="C76" s="4" t="s">
        <v>951</v>
      </c>
      <c r="D76" s="4" t="s">
        <v>951</v>
      </c>
      <c r="E76" s="4" t="s">
        <v>949</v>
      </c>
      <c r="F76" s="4" t="s">
        <v>953</v>
      </c>
      <c r="G76" s="4" t="s">
        <v>954</v>
      </c>
      <c r="H76" s="4" t="s">
        <v>949</v>
      </c>
      <c r="I76" s="10" t="s">
        <v>950</v>
      </c>
      <c r="J76" s="4" t="s">
        <v>951</v>
      </c>
      <c r="K76" s="4" t="s">
        <v>949</v>
      </c>
      <c r="L76" s="10" t="s">
        <v>950</v>
      </c>
      <c r="M76" s="4" t="s">
        <v>953</v>
      </c>
      <c r="N76" s="10" t="s">
        <v>952</v>
      </c>
      <c r="O76" s="4" t="s">
        <v>949</v>
      </c>
      <c r="P76" s="10" t="s">
        <v>950</v>
      </c>
      <c r="Q76" s="4" t="s">
        <v>951</v>
      </c>
      <c r="R76" s="4" t="s">
        <v>949</v>
      </c>
      <c r="S76" s="4" t="s">
        <v>949</v>
      </c>
      <c r="T76" s="10" t="s">
        <v>950</v>
      </c>
    </row>
    <row r="77" spans="1:20">
      <c r="A77" t="s">
        <v>177</v>
      </c>
      <c r="B77" t="s">
        <v>838</v>
      </c>
      <c r="C77" s="4" t="s">
        <v>951</v>
      </c>
      <c r="D77" s="4" t="s">
        <v>951</v>
      </c>
      <c r="E77" s="4" t="s">
        <v>949</v>
      </c>
      <c r="F77" s="4" t="s">
        <v>953</v>
      </c>
      <c r="G77" s="4" t="s">
        <v>954</v>
      </c>
      <c r="H77" s="4" t="s">
        <v>949</v>
      </c>
      <c r="I77" s="10" t="s">
        <v>950</v>
      </c>
      <c r="J77" s="4" t="s">
        <v>951</v>
      </c>
      <c r="K77" s="4" t="s">
        <v>949</v>
      </c>
      <c r="L77" s="10" t="s">
        <v>950</v>
      </c>
      <c r="M77" s="4" t="s">
        <v>953</v>
      </c>
      <c r="N77" s="10" t="s">
        <v>952</v>
      </c>
      <c r="O77" s="4" t="s">
        <v>949</v>
      </c>
      <c r="P77" s="10" t="s">
        <v>950</v>
      </c>
      <c r="Q77" s="4" t="s">
        <v>951</v>
      </c>
      <c r="R77" s="4" t="s">
        <v>949</v>
      </c>
      <c r="S77" s="4" t="s">
        <v>949</v>
      </c>
      <c r="T77" s="10" t="s">
        <v>950</v>
      </c>
    </row>
    <row r="78" spans="1:20">
      <c r="A78" t="s">
        <v>179</v>
      </c>
      <c r="B78" t="s">
        <v>743</v>
      </c>
      <c r="C78" s="10" t="s">
        <v>950</v>
      </c>
      <c r="D78" s="4" t="s">
        <v>949</v>
      </c>
      <c r="E78" s="4" t="s">
        <v>949</v>
      </c>
      <c r="F78" s="4" t="s">
        <v>951</v>
      </c>
      <c r="G78" s="4" t="s">
        <v>949</v>
      </c>
      <c r="H78" s="10" t="s">
        <v>950</v>
      </c>
      <c r="I78" s="10" t="s">
        <v>950</v>
      </c>
      <c r="J78" s="10" t="s">
        <v>950</v>
      </c>
      <c r="K78" s="10" t="s">
        <v>950</v>
      </c>
      <c r="L78" s="4" t="s">
        <v>949</v>
      </c>
      <c r="M78" s="10" t="s">
        <v>950</v>
      </c>
      <c r="N78" s="4" t="s">
        <v>949</v>
      </c>
      <c r="O78" s="4" t="s">
        <v>949</v>
      </c>
      <c r="P78" s="4" t="s">
        <v>951</v>
      </c>
      <c r="Q78" s="4" t="s">
        <v>951</v>
      </c>
      <c r="R78" s="4" t="s">
        <v>949</v>
      </c>
      <c r="S78" s="4" t="s">
        <v>949</v>
      </c>
      <c r="T78" s="4" t="s">
        <v>949</v>
      </c>
    </row>
    <row r="79" spans="1:20">
      <c r="A79" t="s">
        <v>180</v>
      </c>
      <c r="B79" t="s">
        <v>743</v>
      </c>
      <c r="C79" s="10" t="s">
        <v>950</v>
      </c>
      <c r="D79" s="4" t="s">
        <v>949</v>
      </c>
      <c r="E79" s="4" t="s">
        <v>949</v>
      </c>
      <c r="F79" s="4" t="s">
        <v>951</v>
      </c>
      <c r="G79" s="4" t="s">
        <v>949</v>
      </c>
      <c r="H79" s="10" t="s">
        <v>950</v>
      </c>
      <c r="I79" s="10" t="s">
        <v>950</v>
      </c>
      <c r="J79" s="10" t="s">
        <v>950</v>
      </c>
      <c r="K79" s="10" t="s">
        <v>950</v>
      </c>
      <c r="L79" s="4" t="s">
        <v>949</v>
      </c>
      <c r="M79" s="10" t="s">
        <v>950</v>
      </c>
      <c r="N79" s="4" t="s">
        <v>949</v>
      </c>
      <c r="O79" s="4" t="s">
        <v>949</v>
      </c>
      <c r="P79" s="4" t="s">
        <v>951</v>
      </c>
      <c r="Q79" s="4" t="s">
        <v>951</v>
      </c>
      <c r="R79" s="4" t="s">
        <v>949</v>
      </c>
      <c r="S79" s="4" t="s">
        <v>949</v>
      </c>
      <c r="T79" s="4" t="s">
        <v>949</v>
      </c>
    </row>
    <row r="80" spans="1:20">
      <c r="A80" t="s">
        <v>182</v>
      </c>
      <c r="B80" t="s">
        <v>844</v>
      </c>
      <c r="C80" s="10" t="s">
        <v>950</v>
      </c>
      <c r="D80" s="10" t="s">
        <v>950</v>
      </c>
      <c r="E80" s="4" t="s">
        <v>949</v>
      </c>
      <c r="F80" s="10" t="s">
        <v>950</v>
      </c>
      <c r="G80" s="4" t="s">
        <v>951</v>
      </c>
      <c r="H80" s="4" t="s">
        <v>949</v>
      </c>
      <c r="I80" s="10" t="s">
        <v>950</v>
      </c>
      <c r="J80" s="10" t="s">
        <v>950</v>
      </c>
      <c r="K80" s="4" t="s">
        <v>951</v>
      </c>
      <c r="L80" s="4" t="s">
        <v>949</v>
      </c>
      <c r="M80" s="4" t="s">
        <v>951</v>
      </c>
      <c r="N80" s="4" t="s">
        <v>949</v>
      </c>
      <c r="O80" s="10" t="s">
        <v>950</v>
      </c>
      <c r="P80" s="4" t="s">
        <v>949</v>
      </c>
      <c r="Q80" s="4" t="s">
        <v>949</v>
      </c>
      <c r="R80" s="4" t="s">
        <v>951</v>
      </c>
      <c r="S80" s="4" t="s">
        <v>951</v>
      </c>
      <c r="T80" s="4" t="s">
        <v>949</v>
      </c>
    </row>
    <row r="81" spans="1:20">
      <c r="A81" t="s">
        <v>185</v>
      </c>
      <c r="B81" t="s">
        <v>844</v>
      </c>
      <c r="C81" s="10" t="s">
        <v>950</v>
      </c>
      <c r="D81" s="10" t="s">
        <v>950</v>
      </c>
      <c r="E81" s="4" t="s">
        <v>949</v>
      </c>
      <c r="F81" s="10" t="s">
        <v>950</v>
      </c>
      <c r="G81" s="4" t="s">
        <v>951</v>
      </c>
      <c r="H81" s="4" t="s">
        <v>949</v>
      </c>
      <c r="I81" s="10" t="s">
        <v>950</v>
      </c>
      <c r="J81" s="10" t="s">
        <v>950</v>
      </c>
      <c r="K81" s="4" t="s">
        <v>951</v>
      </c>
      <c r="L81" s="4" t="s">
        <v>949</v>
      </c>
      <c r="M81" s="4" t="s">
        <v>951</v>
      </c>
      <c r="N81" s="4" t="s">
        <v>949</v>
      </c>
      <c r="O81" s="10" t="s">
        <v>950</v>
      </c>
      <c r="P81" s="4" t="s">
        <v>949</v>
      </c>
      <c r="Q81" s="4" t="s">
        <v>949</v>
      </c>
      <c r="R81" s="4" t="s">
        <v>951</v>
      </c>
      <c r="S81" s="4" t="s">
        <v>951</v>
      </c>
      <c r="T81" s="4" t="s">
        <v>949</v>
      </c>
    </row>
    <row r="82" spans="1:20">
      <c r="A82" t="s">
        <v>188</v>
      </c>
      <c r="B82" t="s">
        <v>946</v>
      </c>
      <c r="C82" s="10" t="s">
        <v>952</v>
      </c>
      <c r="D82" s="4" t="s">
        <v>951</v>
      </c>
      <c r="E82" s="10" t="s">
        <v>950</v>
      </c>
      <c r="F82" s="4" t="s">
        <v>949</v>
      </c>
      <c r="G82" s="10" t="s">
        <v>950</v>
      </c>
      <c r="H82" s="10" t="s">
        <v>950</v>
      </c>
      <c r="I82" s="4" t="s">
        <v>951</v>
      </c>
      <c r="J82" s="10" t="s">
        <v>950</v>
      </c>
      <c r="K82" s="10" t="s">
        <v>950</v>
      </c>
      <c r="L82" s="10" t="s">
        <v>950</v>
      </c>
      <c r="M82" s="10" t="s">
        <v>950</v>
      </c>
      <c r="N82" s="4" t="s">
        <v>954</v>
      </c>
      <c r="O82" s="10" t="s">
        <v>950</v>
      </c>
      <c r="P82" s="10" t="s">
        <v>950</v>
      </c>
      <c r="Q82" s="4" t="s">
        <v>953</v>
      </c>
      <c r="R82" s="4" t="s">
        <v>949</v>
      </c>
      <c r="S82" s="4" t="s">
        <v>949</v>
      </c>
      <c r="T82" s="10" t="s">
        <v>952</v>
      </c>
    </row>
    <row r="83" spans="1:20">
      <c r="A83" t="s">
        <v>190</v>
      </c>
      <c r="B83" t="s">
        <v>946</v>
      </c>
      <c r="C83" s="10" t="s">
        <v>952</v>
      </c>
      <c r="D83" s="4" t="s">
        <v>951</v>
      </c>
      <c r="E83" s="10" t="s">
        <v>950</v>
      </c>
      <c r="F83" s="4" t="s">
        <v>949</v>
      </c>
      <c r="G83" s="10" t="s">
        <v>950</v>
      </c>
      <c r="H83" s="10" t="s">
        <v>950</v>
      </c>
      <c r="I83" s="4" t="s">
        <v>951</v>
      </c>
      <c r="J83" s="10" t="s">
        <v>950</v>
      </c>
      <c r="K83" s="10" t="s">
        <v>950</v>
      </c>
      <c r="L83" s="10" t="s">
        <v>950</v>
      </c>
      <c r="M83" s="10" t="s">
        <v>950</v>
      </c>
      <c r="N83" s="4" t="s">
        <v>954</v>
      </c>
      <c r="O83" s="10" t="s">
        <v>950</v>
      </c>
      <c r="P83" s="10" t="s">
        <v>950</v>
      </c>
      <c r="Q83" s="4" t="s">
        <v>953</v>
      </c>
      <c r="R83" s="4" t="s">
        <v>949</v>
      </c>
      <c r="S83" s="4" t="s">
        <v>949</v>
      </c>
      <c r="T83" s="10" t="s">
        <v>952</v>
      </c>
    </row>
    <row r="84" spans="1:20">
      <c r="A84" t="s">
        <v>192</v>
      </c>
      <c r="B84" t="s">
        <v>761</v>
      </c>
      <c r="C84" s="4" t="s">
        <v>949</v>
      </c>
      <c r="D84" s="4" t="s">
        <v>949</v>
      </c>
      <c r="E84" s="4" t="s">
        <v>949</v>
      </c>
      <c r="F84" s="4" t="s">
        <v>949</v>
      </c>
      <c r="G84" s="4" t="s">
        <v>951</v>
      </c>
      <c r="H84" s="4" t="s">
        <v>949</v>
      </c>
      <c r="I84" s="4" t="s">
        <v>949</v>
      </c>
      <c r="J84" s="4" t="s">
        <v>951</v>
      </c>
      <c r="K84" s="10" t="s">
        <v>950</v>
      </c>
      <c r="L84" s="4" t="s">
        <v>949</v>
      </c>
      <c r="M84" s="10" t="s">
        <v>950</v>
      </c>
      <c r="N84" s="4" t="s">
        <v>949</v>
      </c>
      <c r="O84" s="4" t="s">
        <v>949</v>
      </c>
      <c r="P84" s="4" t="s">
        <v>951</v>
      </c>
      <c r="Q84" s="4" t="s">
        <v>954</v>
      </c>
      <c r="R84" s="4" t="s">
        <v>954</v>
      </c>
      <c r="S84" s="4" t="s">
        <v>949</v>
      </c>
      <c r="T84" s="4" t="s">
        <v>949</v>
      </c>
    </row>
    <row r="85" spans="1:20">
      <c r="A85" t="s">
        <v>195</v>
      </c>
      <c r="B85" t="s">
        <v>761</v>
      </c>
      <c r="C85" s="4" t="s">
        <v>949</v>
      </c>
      <c r="D85" s="4" t="s">
        <v>949</v>
      </c>
      <c r="E85" s="4" t="s">
        <v>949</v>
      </c>
      <c r="F85" s="4" t="s">
        <v>949</v>
      </c>
      <c r="G85" s="4" t="s">
        <v>951</v>
      </c>
      <c r="H85" s="4" t="s">
        <v>949</v>
      </c>
      <c r="I85" s="4" t="s">
        <v>949</v>
      </c>
      <c r="J85" s="4" t="s">
        <v>951</v>
      </c>
      <c r="K85" s="10" t="s">
        <v>950</v>
      </c>
      <c r="L85" s="4" t="s">
        <v>949</v>
      </c>
      <c r="M85" s="10" t="s">
        <v>950</v>
      </c>
      <c r="N85" s="4" t="s">
        <v>949</v>
      </c>
      <c r="O85" s="4" t="s">
        <v>949</v>
      </c>
      <c r="P85" s="4" t="s">
        <v>951</v>
      </c>
      <c r="Q85" s="4" t="s">
        <v>954</v>
      </c>
      <c r="R85" s="4" t="s">
        <v>954</v>
      </c>
      <c r="S85" s="4" t="s">
        <v>949</v>
      </c>
      <c r="T85" s="4" t="s">
        <v>949</v>
      </c>
    </row>
    <row r="86" spans="1:20">
      <c r="A86" t="s">
        <v>196</v>
      </c>
      <c r="B86" t="s">
        <v>761</v>
      </c>
      <c r="C86" s="4" t="s">
        <v>949</v>
      </c>
      <c r="D86" s="4" t="s">
        <v>949</v>
      </c>
      <c r="E86" s="4" t="s">
        <v>949</v>
      </c>
      <c r="F86" s="4" t="s">
        <v>949</v>
      </c>
      <c r="G86" s="4" t="s">
        <v>951</v>
      </c>
      <c r="H86" s="4" t="s">
        <v>949</v>
      </c>
      <c r="I86" s="4" t="s">
        <v>949</v>
      </c>
      <c r="J86" s="4" t="s">
        <v>951</v>
      </c>
      <c r="K86" s="10" t="s">
        <v>950</v>
      </c>
      <c r="L86" s="4" t="s">
        <v>949</v>
      </c>
      <c r="M86" s="10" t="s">
        <v>950</v>
      </c>
      <c r="N86" s="4" t="s">
        <v>949</v>
      </c>
      <c r="O86" s="4" t="s">
        <v>949</v>
      </c>
      <c r="P86" s="4" t="s">
        <v>951</v>
      </c>
      <c r="Q86" s="4" t="s">
        <v>954</v>
      </c>
      <c r="R86" s="4" t="s">
        <v>954</v>
      </c>
      <c r="S86" s="4" t="s">
        <v>949</v>
      </c>
      <c r="T86" s="4" t="s">
        <v>949</v>
      </c>
    </row>
    <row r="87" spans="1:20">
      <c r="A87" t="s">
        <v>197</v>
      </c>
      <c r="B87" t="s">
        <v>748</v>
      </c>
      <c r="C87" s="10" t="s">
        <v>950</v>
      </c>
      <c r="D87" s="4" t="s">
        <v>949</v>
      </c>
      <c r="E87" s="4" t="s">
        <v>949</v>
      </c>
      <c r="F87" s="10" t="s">
        <v>950</v>
      </c>
      <c r="G87" s="4" t="s">
        <v>951</v>
      </c>
      <c r="H87" s="4" t="s">
        <v>949</v>
      </c>
      <c r="I87" s="10" t="s">
        <v>950</v>
      </c>
      <c r="J87" s="10" t="s">
        <v>950</v>
      </c>
      <c r="K87" s="4" t="s">
        <v>949</v>
      </c>
      <c r="L87" s="4" t="s">
        <v>949</v>
      </c>
      <c r="M87" s="4" t="s">
        <v>951</v>
      </c>
      <c r="N87" s="4" t="s">
        <v>949</v>
      </c>
      <c r="O87" s="4" t="s">
        <v>949</v>
      </c>
      <c r="P87" s="4" t="s">
        <v>949</v>
      </c>
      <c r="Q87" s="4" t="s">
        <v>949</v>
      </c>
      <c r="R87" s="4" t="s">
        <v>949</v>
      </c>
      <c r="S87" s="4" t="s">
        <v>949</v>
      </c>
      <c r="T87" s="4" t="s">
        <v>949</v>
      </c>
    </row>
    <row r="88" spans="1:20">
      <c r="A88" t="s">
        <v>199</v>
      </c>
      <c r="B88" t="s">
        <v>855</v>
      </c>
      <c r="C88" s="4" t="s">
        <v>949</v>
      </c>
      <c r="D88" s="4" t="s">
        <v>951</v>
      </c>
      <c r="E88" s="4" t="s">
        <v>949</v>
      </c>
      <c r="F88" s="10" t="s">
        <v>950</v>
      </c>
      <c r="G88" s="4" t="s">
        <v>951</v>
      </c>
      <c r="H88" s="4" t="s">
        <v>949</v>
      </c>
      <c r="I88" s="4" t="s">
        <v>949</v>
      </c>
      <c r="J88" s="10" t="s">
        <v>952</v>
      </c>
      <c r="K88" s="4" t="s">
        <v>949</v>
      </c>
      <c r="L88" s="4" t="s">
        <v>949</v>
      </c>
      <c r="M88" s="4" t="s">
        <v>951</v>
      </c>
      <c r="N88" s="4" t="s">
        <v>949</v>
      </c>
      <c r="O88" s="4" t="s">
        <v>949</v>
      </c>
      <c r="P88" s="4" t="s">
        <v>951</v>
      </c>
      <c r="Q88" s="4" t="s">
        <v>949</v>
      </c>
      <c r="R88" s="4" t="s">
        <v>949</v>
      </c>
      <c r="S88" s="4" t="s">
        <v>949</v>
      </c>
      <c r="T88" s="4" t="s">
        <v>949</v>
      </c>
    </row>
    <row r="89" spans="1:20">
      <c r="A89" t="s">
        <v>203</v>
      </c>
      <c r="B89" t="s">
        <v>770</v>
      </c>
      <c r="C89" s="4" t="s">
        <v>949</v>
      </c>
      <c r="D89" s="10" t="s">
        <v>950</v>
      </c>
      <c r="E89" s="4" t="s">
        <v>949</v>
      </c>
      <c r="F89" s="4" t="s">
        <v>949</v>
      </c>
      <c r="G89" s="4" t="s">
        <v>949</v>
      </c>
      <c r="H89" s="10" t="s">
        <v>950</v>
      </c>
      <c r="I89" s="4" t="s">
        <v>949</v>
      </c>
      <c r="J89" s="4" t="s">
        <v>949</v>
      </c>
      <c r="K89" s="10" t="s">
        <v>950</v>
      </c>
      <c r="L89" s="4" t="s">
        <v>949</v>
      </c>
      <c r="M89" s="10" t="s">
        <v>950</v>
      </c>
      <c r="N89" s="10" t="s">
        <v>950</v>
      </c>
      <c r="O89" s="4" t="s">
        <v>951</v>
      </c>
      <c r="P89" s="4" t="s">
        <v>949</v>
      </c>
      <c r="Q89" s="4" t="s">
        <v>951</v>
      </c>
      <c r="R89" s="4" t="s">
        <v>949</v>
      </c>
      <c r="S89" s="4" t="s">
        <v>949</v>
      </c>
      <c r="T89" s="4" t="s">
        <v>949</v>
      </c>
    </row>
    <row r="90" spans="1:20">
      <c r="A90" t="s">
        <v>205</v>
      </c>
      <c r="B90" t="s">
        <v>770</v>
      </c>
      <c r="C90" s="4" t="s">
        <v>949</v>
      </c>
      <c r="D90" s="10" t="s">
        <v>950</v>
      </c>
      <c r="E90" s="4" t="s">
        <v>949</v>
      </c>
      <c r="F90" s="4" t="s">
        <v>949</v>
      </c>
      <c r="G90" s="4" t="s">
        <v>949</v>
      </c>
      <c r="H90" s="10" t="s">
        <v>950</v>
      </c>
      <c r="I90" s="4" t="s">
        <v>949</v>
      </c>
      <c r="J90" s="4" t="s">
        <v>949</v>
      </c>
      <c r="K90" s="10" t="s">
        <v>950</v>
      </c>
      <c r="L90" s="4" t="s">
        <v>949</v>
      </c>
      <c r="M90" s="10" t="s">
        <v>950</v>
      </c>
      <c r="N90" s="10" t="s">
        <v>950</v>
      </c>
      <c r="O90" s="4" t="s">
        <v>951</v>
      </c>
      <c r="P90" s="4" t="s">
        <v>949</v>
      </c>
      <c r="Q90" s="4" t="s">
        <v>951</v>
      </c>
      <c r="R90" s="4" t="s">
        <v>949</v>
      </c>
      <c r="S90" s="4" t="s">
        <v>949</v>
      </c>
      <c r="T90" s="4" t="s">
        <v>949</v>
      </c>
    </row>
    <row r="91" spans="1:20">
      <c r="A91" t="s">
        <v>208</v>
      </c>
      <c r="B91" t="s">
        <v>748</v>
      </c>
      <c r="C91" s="10" t="s">
        <v>950</v>
      </c>
      <c r="D91" s="4" t="s">
        <v>949</v>
      </c>
      <c r="E91" s="4" t="s">
        <v>949</v>
      </c>
      <c r="F91" s="10" t="s">
        <v>950</v>
      </c>
      <c r="G91" s="4" t="s">
        <v>951</v>
      </c>
      <c r="H91" s="4" t="s">
        <v>949</v>
      </c>
      <c r="I91" s="10" t="s">
        <v>950</v>
      </c>
      <c r="J91" s="10" t="s">
        <v>950</v>
      </c>
      <c r="K91" s="4" t="s">
        <v>949</v>
      </c>
      <c r="L91" s="4" t="s">
        <v>949</v>
      </c>
      <c r="M91" s="4" t="s">
        <v>951</v>
      </c>
      <c r="N91" s="4" t="s">
        <v>949</v>
      </c>
      <c r="O91" s="4" t="s">
        <v>949</v>
      </c>
      <c r="P91" s="4" t="s">
        <v>949</v>
      </c>
      <c r="Q91" s="4" t="s">
        <v>949</v>
      </c>
      <c r="R91" s="4" t="s">
        <v>949</v>
      </c>
      <c r="S91" s="4" t="s">
        <v>949</v>
      </c>
      <c r="T91" s="4" t="s">
        <v>949</v>
      </c>
    </row>
    <row r="92" spans="1:20">
      <c r="A92" t="s">
        <v>209</v>
      </c>
      <c r="B92" t="s">
        <v>855</v>
      </c>
      <c r="C92" s="4" t="s">
        <v>949</v>
      </c>
      <c r="D92" s="4" t="s">
        <v>951</v>
      </c>
      <c r="E92" s="4" t="s">
        <v>949</v>
      </c>
      <c r="F92" s="10" t="s">
        <v>950</v>
      </c>
      <c r="G92" s="4" t="s">
        <v>951</v>
      </c>
      <c r="H92" s="4" t="s">
        <v>949</v>
      </c>
      <c r="I92" s="4" t="s">
        <v>949</v>
      </c>
      <c r="J92" s="10" t="s">
        <v>952</v>
      </c>
      <c r="K92" s="4" t="s">
        <v>949</v>
      </c>
      <c r="L92" s="4" t="s">
        <v>949</v>
      </c>
      <c r="M92" s="4" t="s">
        <v>951</v>
      </c>
      <c r="N92" s="4" t="s">
        <v>949</v>
      </c>
      <c r="O92" s="4" t="s">
        <v>949</v>
      </c>
      <c r="P92" s="4" t="s">
        <v>951</v>
      </c>
      <c r="Q92" s="4" t="s">
        <v>949</v>
      </c>
      <c r="R92" s="4" t="s">
        <v>949</v>
      </c>
      <c r="S92" s="4" t="s">
        <v>949</v>
      </c>
      <c r="T92" s="4" t="s">
        <v>949</v>
      </c>
    </row>
    <row r="93" spans="1:20">
      <c r="A93" t="s">
        <v>212</v>
      </c>
      <c r="B93" t="s">
        <v>861</v>
      </c>
      <c r="C93" s="4" t="s">
        <v>949</v>
      </c>
      <c r="D93" s="4" t="s">
        <v>954</v>
      </c>
      <c r="E93" s="4" t="s">
        <v>949</v>
      </c>
      <c r="F93" s="4" t="s">
        <v>949</v>
      </c>
      <c r="G93" s="4" t="s">
        <v>949</v>
      </c>
      <c r="H93" s="10" t="s">
        <v>950</v>
      </c>
      <c r="I93" s="4" t="s">
        <v>949</v>
      </c>
      <c r="J93" s="4" t="s">
        <v>949</v>
      </c>
      <c r="K93" s="10" t="s">
        <v>952</v>
      </c>
      <c r="L93" s="4" t="s">
        <v>954</v>
      </c>
      <c r="M93" s="10" t="s">
        <v>950</v>
      </c>
      <c r="N93" s="10" t="s">
        <v>952</v>
      </c>
      <c r="O93" s="4" t="s">
        <v>951</v>
      </c>
      <c r="P93" s="4" t="s">
        <v>949</v>
      </c>
      <c r="Q93" s="4" t="s">
        <v>951</v>
      </c>
      <c r="R93" s="4" t="s">
        <v>951</v>
      </c>
      <c r="S93" s="4" t="s">
        <v>951</v>
      </c>
      <c r="T93" s="4" t="s">
        <v>949</v>
      </c>
    </row>
    <row r="94" spans="1:20">
      <c r="A94" t="s">
        <v>216</v>
      </c>
      <c r="B94" t="s">
        <v>861</v>
      </c>
      <c r="C94" s="4" t="s">
        <v>949</v>
      </c>
      <c r="D94" s="4" t="s">
        <v>954</v>
      </c>
      <c r="E94" s="4" t="s">
        <v>949</v>
      </c>
      <c r="F94" s="4" t="s">
        <v>949</v>
      </c>
      <c r="G94" s="4" t="s">
        <v>949</v>
      </c>
      <c r="H94" s="10" t="s">
        <v>950</v>
      </c>
      <c r="I94" s="4" t="s">
        <v>949</v>
      </c>
      <c r="J94" s="4" t="s">
        <v>949</v>
      </c>
      <c r="K94" s="10" t="s">
        <v>952</v>
      </c>
      <c r="L94" s="4" t="s">
        <v>954</v>
      </c>
      <c r="M94" s="10" t="s">
        <v>950</v>
      </c>
      <c r="N94" s="10" t="s">
        <v>952</v>
      </c>
      <c r="O94" s="4" t="s">
        <v>951</v>
      </c>
      <c r="P94" s="4" t="s">
        <v>949</v>
      </c>
      <c r="Q94" s="4" t="s">
        <v>951</v>
      </c>
      <c r="R94" s="4" t="s">
        <v>951</v>
      </c>
      <c r="S94" s="4" t="s">
        <v>951</v>
      </c>
      <c r="T94" s="4" t="s">
        <v>949</v>
      </c>
    </row>
    <row r="95" spans="1:20">
      <c r="A95" t="s">
        <v>218</v>
      </c>
      <c r="B95" t="s">
        <v>861</v>
      </c>
      <c r="C95" s="4" t="s">
        <v>949</v>
      </c>
      <c r="D95" s="4" t="s">
        <v>954</v>
      </c>
      <c r="E95" s="4" t="s">
        <v>949</v>
      </c>
      <c r="F95" s="4" t="s">
        <v>949</v>
      </c>
      <c r="G95" s="4" t="s">
        <v>949</v>
      </c>
      <c r="H95" s="10" t="s">
        <v>950</v>
      </c>
      <c r="I95" s="4" t="s">
        <v>949</v>
      </c>
      <c r="J95" s="4" t="s">
        <v>949</v>
      </c>
      <c r="K95" s="10" t="s">
        <v>952</v>
      </c>
      <c r="L95" s="4" t="s">
        <v>954</v>
      </c>
      <c r="M95" s="10" t="s">
        <v>950</v>
      </c>
      <c r="N95" s="10" t="s">
        <v>952</v>
      </c>
      <c r="O95" s="4" t="s">
        <v>951</v>
      </c>
      <c r="P95" s="4" t="s">
        <v>949</v>
      </c>
      <c r="Q95" s="4" t="s">
        <v>951</v>
      </c>
      <c r="R95" s="4" t="s">
        <v>951</v>
      </c>
      <c r="S95" s="4" t="s">
        <v>951</v>
      </c>
      <c r="T95" s="4" t="s">
        <v>949</v>
      </c>
    </row>
    <row r="96" spans="1:20">
      <c r="A96" t="s">
        <v>219</v>
      </c>
      <c r="B96" t="s">
        <v>838</v>
      </c>
      <c r="C96" s="4" t="s">
        <v>951</v>
      </c>
      <c r="D96" s="4" t="s">
        <v>951</v>
      </c>
      <c r="E96" s="4" t="s">
        <v>949</v>
      </c>
      <c r="F96" s="4" t="s">
        <v>953</v>
      </c>
      <c r="G96" s="4" t="s">
        <v>954</v>
      </c>
      <c r="H96" s="4" t="s">
        <v>949</v>
      </c>
      <c r="I96" s="10" t="s">
        <v>950</v>
      </c>
      <c r="J96" s="4" t="s">
        <v>951</v>
      </c>
      <c r="K96" s="4" t="s">
        <v>949</v>
      </c>
      <c r="L96" s="10" t="s">
        <v>950</v>
      </c>
      <c r="M96" s="4" t="s">
        <v>953</v>
      </c>
      <c r="N96" s="10" t="s">
        <v>952</v>
      </c>
      <c r="O96" s="4" t="s">
        <v>949</v>
      </c>
      <c r="P96" s="10" t="s">
        <v>950</v>
      </c>
      <c r="Q96" s="4" t="s">
        <v>951</v>
      </c>
      <c r="R96" s="4" t="s">
        <v>949</v>
      </c>
      <c r="S96" s="4" t="s">
        <v>949</v>
      </c>
      <c r="T96" s="10" t="s">
        <v>950</v>
      </c>
    </row>
    <row r="97" spans="1:20">
      <c r="A97" t="s">
        <v>221</v>
      </c>
      <c r="B97" t="s">
        <v>824</v>
      </c>
      <c r="C97" s="4" t="s">
        <v>949</v>
      </c>
      <c r="D97" s="10" t="s">
        <v>950</v>
      </c>
      <c r="E97" s="4" t="s">
        <v>949</v>
      </c>
      <c r="F97" s="4" t="s">
        <v>949</v>
      </c>
      <c r="G97" s="4" t="s">
        <v>949</v>
      </c>
      <c r="H97" s="4" t="s">
        <v>949</v>
      </c>
      <c r="I97" s="4" t="s">
        <v>949</v>
      </c>
      <c r="J97" s="4" t="s">
        <v>949</v>
      </c>
      <c r="K97" s="4" t="s">
        <v>951</v>
      </c>
      <c r="L97" s="4" t="s">
        <v>949</v>
      </c>
      <c r="M97" s="4" t="s">
        <v>949</v>
      </c>
      <c r="N97" s="4" t="s">
        <v>949</v>
      </c>
      <c r="O97" s="10" t="s">
        <v>950</v>
      </c>
      <c r="P97" s="4" t="s">
        <v>949</v>
      </c>
      <c r="Q97" s="4" t="s">
        <v>949</v>
      </c>
      <c r="R97" s="4" t="s">
        <v>951</v>
      </c>
      <c r="S97" s="4" t="s">
        <v>951</v>
      </c>
      <c r="T97" s="4" t="s">
        <v>949</v>
      </c>
    </row>
    <row r="98" spans="1:20">
      <c r="A98" t="s">
        <v>222</v>
      </c>
      <c r="B98" t="s">
        <v>824</v>
      </c>
      <c r="C98" s="4" t="s">
        <v>949</v>
      </c>
      <c r="D98" s="10" t="s">
        <v>950</v>
      </c>
      <c r="E98" s="4" t="s">
        <v>949</v>
      </c>
      <c r="F98" s="4" t="s">
        <v>949</v>
      </c>
      <c r="G98" s="4" t="s">
        <v>949</v>
      </c>
      <c r="H98" s="4" t="s">
        <v>949</v>
      </c>
      <c r="I98" s="4" t="s">
        <v>949</v>
      </c>
      <c r="J98" s="4" t="s">
        <v>949</v>
      </c>
      <c r="K98" s="4" t="s">
        <v>951</v>
      </c>
      <c r="L98" s="4" t="s">
        <v>949</v>
      </c>
      <c r="M98" s="4" t="s">
        <v>949</v>
      </c>
      <c r="N98" s="4" t="s">
        <v>949</v>
      </c>
      <c r="O98" s="10" t="s">
        <v>950</v>
      </c>
      <c r="P98" s="4" t="s">
        <v>949</v>
      </c>
      <c r="Q98" s="4" t="s">
        <v>949</v>
      </c>
      <c r="R98" s="4" t="s">
        <v>951</v>
      </c>
      <c r="S98" s="4" t="s">
        <v>951</v>
      </c>
      <c r="T98" s="4" t="s">
        <v>949</v>
      </c>
    </row>
    <row r="99" spans="1:20">
      <c r="A99" t="s">
        <v>225</v>
      </c>
      <c r="B99" t="s">
        <v>748</v>
      </c>
      <c r="C99" s="10" t="s">
        <v>950</v>
      </c>
      <c r="D99" s="4" t="s">
        <v>949</v>
      </c>
      <c r="E99" s="4" t="s">
        <v>949</v>
      </c>
      <c r="F99" s="10" t="s">
        <v>950</v>
      </c>
      <c r="G99" s="4" t="s">
        <v>951</v>
      </c>
      <c r="H99" s="4" t="s">
        <v>949</v>
      </c>
      <c r="I99" s="10" t="s">
        <v>950</v>
      </c>
      <c r="J99" s="10" t="s">
        <v>950</v>
      </c>
      <c r="K99" s="4" t="s">
        <v>949</v>
      </c>
      <c r="L99" s="4" t="s">
        <v>949</v>
      </c>
      <c r="M99" s="4" t="s">
        <v>951</v>
      </c>
      <c r="N99" s="4" t="s">
        <v>949</v>
      </c>
      <c r="O99" s="4" t="s">
        <v>949</v>
      </c>
      <c r="P99" s="4" t="s">
        <v>949</v>
      </c>
      <c r="Q99" s="4" t="s">
        <v>949</v>
      </c>
      <c r="R99" s="4" t="s">
        <v>949</v>
      </c>
      <c r="S99" s="4" t="s">
        <v>949</v>
      </c>
      <c r="T99" s="4" t="s">
        <v>949</v>
      </c>
    </row>
    <row r="100" spans="1:20">
      <c r="A100" t="s">
        <v>227</v>
      </c>
      <c r="B100" t="s">
        <v>748</v>
      </c>
      <c r="C100" s="10" t="s">
        <v>950</v>
      </c>
      <c r="D100" s="4" t="s">
        <v>949</v>
      </c>
      <c r="E100" s="4" t="s">
        <v>949</v>
      </c>
      <c r="F100" s="10" t="s">
        <v>950</v>
      </c>
      <c r="G100" s="4" t="s">
        <v>951</v>
      </c>
      <c r="H100" s="4" t="s">
        <v>949</v>
      </c>
      <c r="I100" s="10" t="s">
        <v>950</v>
      </c>
      <c r="J100" s="10" t="s">
        <v>950</v>
      </c>
      <c r="K100" s="4" t="s">
        <v>949</v>
      </c>
      <c r="L100" s="4" t="s">
        <v>949</v>
      </c>
      <c r="M100" s="4" t="s">
        <v>951</v>
      </c>
      <c r="N100" s="4" t="s">
        <v>949</v>
      </c>
      <c r="O100" s="4" t="s">
        <v>949</v>
      </c>
      <c r="P100" s="4" t="s">
        <v>949</v>
      </c>
      <c r="Q100" s="4" t="s">
        <v>949</v>
      </c>
      <c r="R100" s="4" t="s">
        <v>949</v>
      </c>
      <c r="S100" s="4" t="s">
        <v>949</v>
      </c>
      <c r="T100" s="4" t="s">
        <v>949</v>
      </c>
    </row>
    <row r="101" spans="1:20">
      <c r="A101" t="s">
        <v>228</v>
      </c>
      <c r="B101" t="s">
        <v>943</v>
      </c>
      <c r="C101" s="10" t="s">
        <v>950</v>
      </c>
      <c r="D101" s="4" t="s">
        <v>949</v>
      </c>
      <c r="E101" s="4" t="s">
        <v>949</v>
      </c>
      <c r="F101" s="4" t="s">
        <v>949</v>
      </c>
      <c r="G101" s="10" t="s">
        <v>950</v>
      </c>
      <c r="H101" s="4" t="s">
        <v>949</v>
      </c>
      <c r="I101" s="4" t="s">
        <v>949</v>
      </c>
      <c r="J101" s="4" t="s">
        <v>949</v>
      </c>
      <c r="K101" s="4" t="s">
        <v>949</v>
      </c>
      <c r="L101" s="4" t="s">
        <v>949</v>
      </c>
      <c r="M101" s="4" t="s">
        <v>949</v>
      </c>
      <c r="N101" s="4" t="s">
        <v>949</v>
      </c>
      <c r="O101" s="4" t="s">
        <v>949</v>
      </c>
      <c r="P101" s="4" t="s">
        <v>949</v>
      </c>
      <c r="Q101" s="4" t="s">
        <v>951</v>
      </c>
      <c r="R101" s="4" t="s">
        <v>949</v>
      </c>
      <c r="S101" s="4" t="s">
        <v>949</v>
      </c>
      <c r="T101" s="10" t="s">
        <v>950</v>
      </c>
    </row>
    <row r="102" spans="1:20">
      <c r="A102" t="s">
        <v>230</v>
      </c>
      <c r="B102" t="s">
        <v>943</v>
      </c>
      <c r="C102" s="10" t="s">
        <v>950</v>
      </c>
      <c r="D102" s="4" t="s">
        <v>949</v>
      </c>
      <c r="E102" s="4" t="s">
        <v>949</v>
      </c>
      <c r="F102" s="4" t="s">
        <v>949</v>
      </c>
      <c r="G102" s="10" t="s">
        <v>950</v>
      </c>
      <c r="H102" s="4" t="s">
        <v>949</v>
      </c>
      <c r="I102" s="4" t="s">
        <v>949</v>
      </c>
      <c r="J102" s="4" t="s">
        <v>949</v>
      </c>
      <c r="K102" s="4" t="s">
        <v>949</v>
      </c>
      <c r="L102" s="4" t="s">
        <v>949</v>
      </c>
      <c r="M102" s="4" t="s">
        <v>949</v>
      </c>
      <c r="N102" s="4" t="s">
        <v>949</v>
      </c>
      <c r="O102" s="4" t="s">
        <v>949</v>
      </c>
      <c r="P102" s="4" t="s">
        <v>949</v>
      </c>
      <c r="Q102" s="4" t="s">
        <v>951</v>
      </c>
      <c r="R102" s="4" t="s">
        <v>949</v>
      </c>
      <c r="S102" s="4" t="s">
        <v>949</v>
      </c>
      <c r="T102" s="10" t="s">
        <v>950</v>
      </c>
    </row>
    <row r="103" spans="1:20">
      <c r="A103" t="s">
        <v>231</v>
      </c>
      <c r="B103" t="s">
        <v>873</v>
      </c>
      <c r="C103" s="4" t="s">
        <v>949</v>
      </c>
      <c r="D103" s="10" t="s">
        <v>950</v>
      </c>
      <c r="E103" s="4" t="s">
        <v>949</v>
      </c>
      <c r="F103" s="10" t="s">
        <v>950</v>
      </c>
      <c r="G103" s="10" t="s">
        <v>950</v>
      </c>
      <c r="H103" s="4" t="s">
        <v>949</v>
      </c>
      <c r="I103" s="4" t="s">
        <v>951</v>
      </c>
      <c r="J103" s="4" t="s">
        <v>951</v>
      </c>
      <c r="K103" s="4" t="s">
        <v>953</v>
      </c>
      <c r="L103" s="4" t="s">
        <v>949</v>
      </c>
      <c r="M103" s="10" t="s">
        <v>950</v>
      </c>
      <c r="N103" s="4" t="s">
        <v>951</v>
      </c>
      <c r="O103" s="10" t="s">
        <v>950</v>
      </c>
      <c r="P103" s="4" t="s">
        <v>949</v>
      </c>
      <c r="Q103" s="10" t="s">
        <v>950</v>
      </c>
      <c r="R103" s="4" t="s">
        <v>951</v>
      </c>
      <c r="S103" s="4" t="s">
        <v>951</v>
      </c>
      <c r="T103" s="4" t="s">
        <v>951</v>
      </c>
    </row>
    <row r="104" spans="1:20">
      <c r="A104" t="s">
        <v>234</v>
      </c>
      <c r="B104" t="s">
        <v>873</v>
      </c>
      <c r="C104" s="4" t="s">
        <v>949</v>
      </c>
      <c r="D104" s="10" t="s">
        <v>950</v>
      </c>
      <c r="E104" s="4" t="s">
        <v>949</v>
      </c>
      <c r="F104" s="10" t="s">
        <v>950</v>
      </c>
      <c r="G104" s="10" t="s">
        <v>950</v>
      </c>
      <c r="H104" s="4" t="s">
        <v>949</v>
      </c>
      <c r="I104" s="4" t="s">
        <v>951</v>
      </c>
      <c r="J104" s="4" t="s">
        <v>951</v>
      </c>
      <c r="K104" s="4" t="s">
        <v>953</v>
      </c>
      <c r="L104" s="4" t="s">
        <v>949</v>
      </c>
      <c r="M104" s="10" t="s">
        <v>950</v>
      </c>
      <c r="N104" s="4" t="s">
        <v>951</v>
      </c>
      <c r="O104" s="10" t="s">
        <v>950</v>
      </c>
      <c r="P104" s="4" t="s">
        <v>949</v>
      </c>
      <c r="Q104" s="10" t="s">
        <v>950</v>
      </c>
      <c r="R104" s="4" t="s">
        <v>951</v>
      </c>
      <c r="S104" s="4" t="s">
        <v>951</v>
      </c>
      <c r="T104" s="4" t="s">
        <v>951</v>
      </c>
    </row>
    <row r="105" spans="1:20">
      <c r="A105" t="s">
        <v>237</v>
      </c>
      <c r="B105" t="s">
        <v>775</v>
      </c>
      <c r="C105" s="4" t="s">
        <v>949</v>
      </c>
      <c r="D105" s="4" t="s">
        <v>949</v>
      </c>
      <c r="E105" s="4" t="s">
        <v>949</v>
      </c>
      <c r="F105" s="4" t="s">
        <v>951</v>
      </c>
      <c r="G105" s="4" t="s">
        <v>954</v>
      </c>
      <c r="H105" s="4" t="s">
        <v>949</v>
      </c>
      <c r="I105" s="4" t="s">
        <v>949</v>
      </c>
      <c r="J105" s="4" t="s">
        <v>951</v>
      </c>
      <c r="K105" s="4" t="s">
        <v>949</v>
      </c>
      <c r="L105" s="4" t="s">
        <v>949</v>
      </c>
      <c r="M105" s="4" t="s">
        <v>951</v>
      </c>
      <c r="N105" s="10" t="s">
        <v>950</v>
      </c>
      <c r="O105" s="4" t="s">
        <v>949</v>
      </c>
      <c r="P105" s="10" t="s">
        <v>950</v>
      </c>
      <c r="Q105" s="4" t="s">
        <v>949</v>
      </c>
      <c r="R105" s="4" t="s">
        <v>949</v>
      </c>
      <c r="S105" s="4" t="s">
        <v>949</v>
      </c>
      <c r="T105" s="4" t="s">
        <v>949</v>
      </c>
    </row>
    <row r="106" spans="1:20">
      <c r="A106" t="s">
        <v>238</v>
      </c>
      <c r="B106" t="s">
        <v>775</v>
      </c>
      <c r="C106" s="4" t="s">
        <v>949</v>
      </c>
      <c r="D106" s="4" t="s">
        <v>949</v>
      </c>
      <c r="E106" s="4" t="s">
        <v>949</v>
      </c>
      <c r="F106" s="4" t="s">
        <v>951</v>
      </c>
      <c r="G106" s="4" t="s">
        <v>954</v>
      </c>
      <c r="H106" s="4" t="s">
        <v>949</v>
      </c>
      <c r="I106" s="4" t="s">
        <v>949</v>
      </c>
      <c r="J106" s="4" t="s">
        <v>951</v>
      </c>
      <c r="K106" s="4" t="s">
        <v>949</v>
      </c>
      <c r="L106" s="4" t="s">
        <v>949</v>
      </c>
      <c r="M106" s="4" t="s">
        <v>951</v>
      </c>
      <c r="N106" s="10" t="s">
        <v>950</v>
      </c>
      <c r="O106" s="4" t="s">
        <v>949</v>
      </c>
      <c r="P106" s="10" t="s">
        <v>950</v>
      </c>
      <c r="Q106" s="4" t="s">
        <v>949</v>
      </c>
      <c r="R106" s="4" t="s">
        <v>949</v>
      </c>
      <c r="S106" s="4" t="s">
        <v>949</v>
      </c>
      <c r="T106" s="4" t="s">
        <v>949</v>
      </c>
    </row>
    <row r="107" spans="1:20">
      <c r="A107" t="s">
        <v>239</v>
      </c>
      <c r="B107" t="s">
        <v>814</v>
      </c>
      <c r="C107" s="4" t="s">
        <v>949</v>
      </c>
      <c r="D107" s="4" t="s">
        <v>949</v>
      </c>
      <c r="E107" s="4" t="s">
        <v>949</v>
      </c>
      <c r="F107" s="4" t="s">
        <v>949</v>
      </c>
      <c r="G107" s="4" t="s">
        <v>949</v>
      </c>
      <c r="H107" s="4" t="s">
        <v>951</v>
      </c>
      <c r="I107" s="4" t="s">
        <v>949</v>
      </c>
      <c r="J107" s="4" t="s">
        <v>949</v>
      </c>
      <c r="K107" s="10" t="s">
        <v>950</v>
      </c>
      <c r="L107" s="4" t="s">
        <v>949</v>
      </c>
      <c r="M107" s="4" t="s">
        <v>949</v>
      </c>
      <c r="N107" s="4" t="s">
        <v>949</v>
      </c>
      <c r="O107" s="4" t="s">
        <v>951</v>
      </c>
      <c r="P107" s="10" t="s">
        <v>950</v>
      </c>
      <c r="Q107" s="4" t="s">
        <v>949</v>
      </c>
      <c r="R107" s="4" t="s">
        <v>949</v>
      </c>
      <c r="S107" s="10" t="s">
        <v>950</v>
      </c>
      <c r="T107" s="4" t="s">
        <v>951</v>
      </c>
    </row>
    <row r="108" spans="1:20">
      <c r="A108" t="s">
        <v>242</v>
      </c>
      <c r="B108" t="s">
        <v>814</v>
      </c>
      <c r="C108" s="4" t="s">
        <v>949</v>
      </c>
      <c r="D108" s="4" t="s">
        <v>949</v>
      </c>
      <c r="E108" s="4" t="s">
        <v>949</v>
      </c>
      <c r="F108" s="4" t="s">
        <v>949</v>
      </c>
      <c r="G108" s="4" t="s">
        <v>949</v>
      </c>
      <c r="H108" s="4" t="s">
        <v>951</v>
      </c>
      <c r="I108" s="4" t="s">
        <v>949</v>
      </c>
      <c r="J108" s="4" t="s">
        <v>949</v>
      </c>
      <c r="K108" s="10" t="s">
        <v>950</v>
      </c>
      <c r="L108" s="4" t="s">
        <v>949</v>
      </c>
      <c r="M108" s="4" t="s">
        <v>949</v>
      </c>
      <c r="N108" s="4" t="s">
        <v>949</v>
      </c>
      <c r="O108" s="4" t="s">
        <v>951</v>
      </c>
      <c r="P108" s="10" t="s">
        <v>950</v>
      </c>
      <c r="Q108" s="4" t="s">
        <v>949</v>
      </c>
      <c r="R108" s="4" t="s">
        <v>949</v>
      </c>
      <c r="S108" s="10" t="s">
        <v>950</v>
      </c>
      <c r="T108" s="4" t="s">
        <v>951</v>
      </c>
    </row>
    <row r="109" spans="1:20">
      <c r="A109" t="s">
        <v>245</v>
      </c>
      <c r="B109" t="s">
        <v>765</v>
      </c>
      <c r="C109" s="4" t="s">
        <v>949</v>
      </c>
      <c r="D109" s="4" t="s">
        <v>951</v>
      </c>
      <c r="E109" s="4" t="s">
        <v>949</v>
      </c>
      <c r="F109" s="4" t="s">
        <v>949</v>
      </c>
      <c r="G109" s="4" t="s">
        <v>949</v>
      </c>
      <c r="H109" s="4" t="s">
        <v>949</v>
      </c>
      <c r="I109" s="4" t="s">
        <v>949</v>
      </c>
      <c r="J109" s="4" t="s">
        <v>949</v>
      </c>
      <c r="K109" s="4" t="s">
        <v>949</v>
      </c>
      <c r="L109" s="4" t="s">
        <v>949</v>
      </c>
      <c r="M109" s="4" t="s">
        <v>949</v>
      </c>
      <c r="N109" s="4" t="s">
        <v>949</v>
      </c>
      <c r="O109" s="4" t="s">
        <v>949</v>
      </c>
      <c r="P109" s="4" t="s">
        <v>949</v>
      </c>
      <c r="Q109" s="4" t="s">
        <v>949</v>
      </c>
      <c r="R109" s="4" t="s">
        <v>954</v>
      </c>
      <c r="S109" s="4" t="s">
        <v>949</v>
      </c>
      <c r="T109" s="4" t="s">
        <v>949</v>
      </c>
    </row>
    <row r="110" spans="1:20">
      <c r="A110" t="s">
        <v>246</v>
      </c>
      <c r="B110" t="s">
        <v>770</v>
      </c>
      <c r="C110" s="4" t="s">
        <v>949</v>
      </c>
      <c r="D110" s="10" t="s">
        <v>950</v>
      </c>
      <c r="E110" s="4" t="s">
        <v>949</v>
      </c>
      <c r="F110" s="4" t="s">
        <v>949</v>
      </c>
      <c r="G110" s="4" t="s">
        <v>949</v>
      </c>
      <c r="H110" s="10" t="s">
        <v>950</v>
      </c>
      <c r="I110" s="4" t="s">
        <v>949</v>
      </c>
      <c r="J110" s="4" t="s">
        <v>949</v>
      </c>
      <c r="K110" s="10" t="s">
        <v>950</v>
      </c>
      <c r="L110" s="4" t="s">
        <v>949</v>
      </c>
      <c r="M110" s="10" t="s">
        <v>950</v>
      </c>
      <c r="N110" s="10" t="s">
        <v>950</v>
      </c>
      <c r="O110" s="4" t="s">
        <v>951</v>
      </c>
      <c r="P110" s="4" t="s">
        <v>949</v>
      </c>
      <c r="Q110" s="4" t="s">
        <v>951</v>
      </c>
      <c r="R110" s="4" t="s">
        <v>949</v>
      </c>
      <c r="S110" s="4" t="s">
        <v>949</v>
      </c>
      <c r="T110" s="4" t="s">
        <v>949</v>
      </c>
    </row>
    <row r="111" spans="1:20">
      <c r="A111" t="s">
        <v>247</v>
      </c>
      <c r="B111" t="s">
        <v>770</v>
      </c>
      <c r="C111" s="4" t="s">
        <v>949</v>
      </c>
      <c r="D111" s="10" t="s">
        <v>950</v>
      </c>
      <c r="E111" s="4" t="s">
        <v>949</v>
      </c>
      <c r="F111" s="4" t="s">
        <v>949</v>
      </c>
      <c r="G111" s="4" t="s">
        <v>949</v>
      </c>
      <c r="H111" s="10" t="s">
        <v>950</v>
      </c>
      <c r="I111" s="4" t="s">
        <v>949</v>
      </c>
      <c r="J111" s="4" t="s">
        <v>949</v>
      </c>
      <c r="K111" s="10" t="s">
        <v>950</v>
      </c>
      <c r="L111" s="4" t="s">
        <v>949</v>
      </c>
      <c r="M111" s="10" t="s">
        <v>950</v>
      </c>
      <c r="N111" s="10" t="s">
        <v>950</v>
      </c>
      <c r="O111" s="4" t="s">
        <v>951</v>
      </c>
      <c r="P111" s="4" t="s">
        <v>949</v>
      </c>
      <c r="Q111" s="4" t="s">
        <v>951</v>
      </c>
      <c r="R111" s="4" t="s">
        <v>949</v>
      </c>
      <c r="S111" s="4" t="s">
        <v>949</v>
      </c>
      <c r="T111" s="4" t="s">
        <v>949</v>
      </c>
    </row>
    <row r="112" spans="1:20">
      <c r="A112" t="s">
        <v>249</v>
      </c>
      <c r="B112" t="s">
        <v>838</v>
      </c>
      <c r="C112" s="4" t="s">
        <v>951</v>
      </c>
      <c r="D112" s="4" t="s">
        <v>951</v>
      </c>
      <c r="E112" s="4" t="s">
        <v>949</v>
      </c>
      <c r="F112" s="4" t="s">
        <v>953</v>
      </c>
      <c r="G112" s="4" t="s">
        <v>954</v>
      </c>
      <c r="H112" s="4" t="s">
        <v>949</v>
      </c>
      <c r="I112" s="10" t="s">
        <v>950</v>
      </c>
      <c r="J112" s="4" t="s">
        <v>951</v>
      </c>
      <c r="K112" s="4" t="s">
        <v>949</v>
      </c>
      <c r="L112" s="10" t="s">
        <v>950</v>
      </c>
      <c r="M112" s="4" t="s">
        <v>953</v>
      </c>
      <c r="N112" s="10" t="s">
        <v>952</v>
      </c>
      <c r="O112" s="4" t="s">
        <v>949</v>
      </c>
      <c r="P112" s="10" t="s">
        <v>950</v>
      </c>
      <c r="Q112" s="4" t="s">
        <v>951</v>
      </c>
      <c r="R112" s="4" t="s">
        <v>949</v>
      </c>
      <c r="S112" s="4" t="s">
        <v>949</v>
      </c>
      <c r="T112" s="10" t="s">
        <v>950</v>
      </c>
    </row>
    <row r="113" spans="1:20">
      <c r="A113" t="s">
        <v>251</v>
      </c>
      <c r="B113" t="s">
        <v>838</v>
      </c>
      <c r="C113" s="4" t="s">
        <v>951</v>
      </c>
      <c r="D113" s="4" t="s">
        <v>951</v>
      </c>
      <c r="E113" s="4" t="s">
        <v>949</v>
      </c>
      <c r="F113" s="4" t="s">
        <v>953</v>
      </c>
      <c r="G113" s="4" t="s">
        <v>954</v>
      </c>
      <c r="H113" s="4" t="s">
        <v>949</v>
      </c>
      <c r="I113" s="10" t="s">
        <v>950</v>
      </c>
      <c r="J113" s="4" t="s">
        <v>951</v>
      </c>
      <c r="K113" s="4" t="s">
        <v>949</v>
      </c>
      <c r="L113" s="10" t="s">
        <v>950</v>
      </c>
      <c r="M113" s="4" t="s">
        <v>953</v>
      </c>
      <c r="N113" s="10" t="s">
        <v>952</v>
      </c>
      <c r="O113" s="4" t="s">
        <v>949</v>
      </c>
      <c r="P113" s="10" t="s">
        <v>950</v>
      </c>
      <c r="Q113" s="4" t="s">
        <v>951</v>
      </c>
      <c r="R113" s="4" t="s">
        <v>949</v>
      </c>
      <c r="S113" s="4" t="s">
        <v>949</v>
      </c>
      <c r="T113" s="10" t="s">
        <v>950</v>
      </c>
    </row>
    <row r="114" spans="1:20">
      <c r="A114" t="s">
        <v>253</v>
      </c>
      <c r="B114" t="s">
        <v>765</v>
      </c>
      <c r="C114" s="4" t="s">
        <v>949</v>
      </c>
      <c r="D114" s="4" t="s">
        <v>951</v>
      </c>
      <c r="E114" s="4" t="s">
        <v>949</v>
      </c>
      <c r="F114" s="4" t="s">
        <v>949</v>
      </c>
      <c r="G114" s="4" t="s">
        <v>949</v>
      </c>
      <c r="H114" s="4" t="s">
        <v>949</v>
      </c>
      <c r="I114" s="4" t="s">
        <v>949</v>
      </c>
      <c r="J114" s="4" t="s">
        <v>949</v>
      </c>
      <c r="K114" s="4" t="s">
        <v>949</v>
      </c>
      <c r="L114" s="4" t="s">
        <v>949</v>
      </c>
      <c r="M114" s="4" t="s">
        <v>949</v>
      </c>
      <c r="N114" s="4" t="s">
        <v>949</v>
      </c>
      <c r="O114" s="4" t="s">
        <v>949</v>
      </c>
      <c r="P114" s="4" t="s">
        <v>949</v>
      </c>
      <c r="Q114" s="4" t="s">
        <v>949</v>
      </c>
      <c r="R114" s="4" t="s">
        <v>954</v>
      </c>
      <c r="S114" s="4" t="s">
        <v>949</v>
      </c>
      <c r="T114" s="4" t="s">
        <v>949</v>
      </c>
    </row>
    <row r="115" spans="1:20">
      <c r="A115" t="s">
        <v>254</v>
      </c>
      <c r="B115" t="s">
        <v>887</v>
      </c>
      <c r="C115" s="4" t="s">
        <v>949</v>
      </c>
      <c r="D115" s="4" t="s">
        <v>949</v>
      </c>
      <c r="E115" s="4" t="s">
        <v>949</v>
      </c>
      <c r="F115" s="10" t="s">
        <v>950</v>
      </c>
      <c r="G115" s="10" t="s">
        <v>950</v>
      </c>
      <c r="H115" s="4" t="s">
        <v>949</v>
      </c>
      <c r="I115" s="4" t="s">
        <v>951</v>
      </c>
      <c r="J115" s="4" t="s">
        <v>951</v>
      </c>
      <c r="K115" s="4" t="s">
        <v>951</v>
      </c>
      <c r="L115" s="4" t="s">
        <v>949</v>
      </c>
      <c r="M115" s="10" t="s">
        <v>950</v>
      </c>
      <c r="N115" s="4" t="s">
        <v>951</v>
      </c>
      <c r="O115" s="4" t="s">
        <v>949</v>
      </c>
      <c r="P115" s="4" t="s">
        <v>949</v>
      </c>
      <c r="Q115" s="10" t="s">
        <v>950</v>
      </c>
      <c r="R115" s="4" t="s">
        <v>949</v>
      </c>
      <c r="S115" s="4" t="s">
        <v>949</v>
      </c>
      <c r="T115" s="4" t="s">
        <v>951</v>
      </c>
    </row>
    <row r="116" spans="1:20">
      <c r="A116" t="s">
        <v>256</v>
      </c>
      <c r="B116" t="s">
        <v>765</v>
      </c>
      <c r="C116" s="4" t="s">
        <v>949</v>
      </c>
      <c r="D116" s="4" t="s">
        <v>951</v>
      </c>
      <c r="E116" s="4" t="s">
        <v>949</v>
      </c>
      <c r="F116" s="4" t="s">
        <v>949</v>
      </c>
      <c r="G116" s="4" t="s">
        <v>949</v>
      </c>
      <c r="H116" s="4" t="s">
        <v>949</v>
      </c>
      <c r="I116" s="4" t="s">
        <v>949</v>
      </c>
      <c r="J116" s="4" t="s">
        <v>949</v>
      </c>
      <c r="K116" s="4" t="s">
        <v>949</v>
      </c>
      <c r="L116" s="4" t="s">
        <v>949</v>
      </c>
      <c r="M116" s="4" t="s">
        <v>949</v>
      </c>
      <c r="N116" s="4" t="s">
        <v>949</v>
      </c>
      <c r="O116" s="4" t="s">
        <v>949</v>
      </c>
      <c r="P116" s="4" t="s">
        <v>949</v>
      </c>
      <c r="Q116" s="4" t="s">
        <v>949</v>
      </c>
      <c r="R116" s="4" t="s">
        <v>954</v>
      </c>
      <c r="S116" s="4" t="s">
        <v>949</v>
      </c>
      <c r="T116" s="4" t="s">
        <v>949</v>
      </c>
    </row>
    <row r="117" spans="1:20">
      <c r="A117" t="s">
        <v>257</v>
      </c>
      <c r="B117" t="s">
        <v>748</v>
      </c>
      <c r="C117" s="10" t="s">
        <v>950</v>
      </c>
      <c r="D117" s="4" t="s">
        <v>949</v>
      </c>
      <c r="E117" s="4" t="s">
        <v>949</v>
      </c>
      <c r="F117" s="10" t="s">
        <v>950</v>
      </c>
      <c r="G117" s="4" t="s">
        <v>951</v>
      </c>
      <c r="H117" s="4" t="s">
        <v>949</v>
      </c>
      <c r="I117" s="10" t="s">
        <v>950</v>
      </c>
      <c r="J117" s="10" t="s">
        <v>950</v>
      </c>
      <c r="K117" s="4" t="s">
        <v>949</v>
      </c>
      <c r="L117" s="4" t="s">
        <v>949</v>
      </c>
      <c r="M117" s="4" t="s">
        <v>951</v>
      </c>
      <c r="N117" s="4" t="s">
        <v>949</v>
      </c>
      <c r="O117" s="4" t="s">
        <v>949</v>
      </c>
      <c r="P117" s="4" t="s">
        <v>949</v>
      </c>
      <c r="Q117" s="4" t="s">
        <v>949</v>
      </c>
      <c r="R117" s="4" t="s">
        <v>949</v>
      </c>
      <c r="S117" s="4" t="s">
        <v>949</v>
      </c>
      <c r="T117" s="4" t="s">
        <v>949</v>
      </c>
    </row>
    <row r="118" spans="1:20">
      <c r="A118" t="s">
        <v>258</v>
      </c>
      <c r="B118" t="s">
        <v>748</v>
      </c>
      <c r="C118" s="10" t="s">
        <v>950</v>
      </c>
      <c r="D118" s="4" t="s">
        <v>949</v>
      </c>
      <c r="E118" s="4" t="s">
        <v>949</v>
      </c>
      <c r="F118" s="10" t="s">
        <v>950</v>
      </c>
      <c r="G118" s="4" t="s">
        <v>951</v>
      </c>
      <c r="H118" s="4" t="s">
        <v>949</v>
      </c>
      <c r="I118" s="10" t="s">
        <v>950</v>
      </c>
      <c r="J118" s="10" t="s">
        <v>950</v>
      </c>
      <c r="K118" s="4" t="s">
        <v>949</v>
      </c>
      <c r="L118" s="4" t="s">
        <v>949</v>
      </c>
      <c r="M118" s="4" t="s">
        <v>951</v>
      </c>
      <c r="N118" s="4" t="s">
        <v>949</v>
      </c>
      <c r="O118" s="4" t="s">
        <v>949</v>
      </c>
      <c r="P118" s="4" t="s">
        <v>949</v>
      </c>
      <c r="Q118" s="4" t="s">
        <v>949</v>
      </c>
      <c r="R118" s="4" t="s">
        <v>949</v>
      </c>
      <c r="S118" s="4" t="s">
        <v>949</v>
      </c>
      <c r="T118" s="4" t="s">
        <v>949</v>
      </c>
    </row>
    <row r="119" spans="1:20">
      <c r="A119" t="s">
        <v>259</v>
      </c>
      <c r="B119" t="s">
        <v>748</v>
      </c>
      <c r="C119" s="10" t="s">
        <v>950</v>
      </c>
      <c r="D119" s="4" t="s">
        <v>949</v>
      </c>
      <c r="E119" s="4" t="s">
        <v>949</v>
      </c>
      <c r="F119" s="10" t="s">
        <v>950</v>
      </c>
      <c r="G119" s="4" t="s">
        <v>951</v>
      </c>
      <c r="H119" s="4" t="s">
        <v>949</v>
      </c>
      <c r="I119" s="10" t="s">
        <v>950</v>
      </c>
      <c r="J119" s="10" t="s">
        <v>950</v>
      </c>
      <c r="K119" s="4" t="s">
        <v>949</v>
      </c>
      <c r="L119" s="4" t="s">
        <v>949</v>
      </c>
      <c r="M119" s="4" t="s">
        <v>951</v>
      </c>
      <c r="N119" s="4" t="s">
        <v>949</v>
      </c>
      <c r="O119" s="4" t="s">
        <v>949</v>
      </c>
      <c r="P119" s="4" t="s">
        <v>949</v>
      </c>
      <c r="Q119" s="4" t="s">
        <v>949</v>
      </c>
      <c r="R119" s="4" t="s">
        <v>949</v>
      </c>
      <c r="S119" s="4" t="s">
        <v>949</v>
      </c>
      <c r="T119" s="4" t="s">
        <v>949</v>
      </c>
    </row>
    <row r="120" spans="1:20">
      <c r="A120" t="s">
        <v>260</v>
      </c>
      <c r="B120" t="s">
        <v>748</v>
      </c>
      <c r="C120" s="10" t="s">
        <v>950</v>
      </c>
      <c r="D120" s="4" t="s">
        <v>949</v>
      </c>
      <c r="E120" s="4" t="s">
        <v>949</v>
      </c>
      <c r="F120" s="10" t="s">
        <v>950</v>
      </c>
      <c r="G120" s="4" t="s">
        <v>951</v>
      </c>
      <c r="H120" s="4" t="s">
        <v>949</v>
      </c>
      <c r="I120" s="10" t="s">
        <v>950</v>
      </c>
      <c r="J120" s="10" t="s">
        <v>950</v>
      </c>
      <c r="K120" s="4" t="s">
        <v>949</v>
      </c>
      <c r="L120" s="4" t="s">
        <v>949</v>
      </c>
      <c r="M120" s="4" t="s">
        <v>951</v>
      </c>
      <c r="N120" s="4" t="s">
        <v>949</v>
      </c>
      <c r="O120" s="4" t="s">
        <v>949</v>
      </c>
      <c r="P120" s="4" t="s">
        <v>949</v>
      </c>
      <c r="Q120" s="4" t="s">
        <v>949</v>
      </c>
      <c r="R120" s="4" t="s">
        <v>949</v>
      </c>
      <c r="S120" s="4" t="s">
        <v>949</v>
      </c>
      <c r="T120" s="4" t="s">
        <v>949</v>
      </c>
    </row>
    <row r="121" spans="1:20">
      <c r="A121" t="s">
        <v>261</v>
      </c>
      <c r="B121" t="s">
        <v>748</v>
      </c>
      <c r="C121" s="10" t="s">
        <v>950</v>
      </c>
      <c r="D121" s="4" t="s">
        <v>949</v>
      </c>
      <c r="E121" s="4" t="s">
        <v>949</v>
      </c>
      <c r="F121" s="10" t="s">
        <v>950</v>
      </c>
      <c r="G121" s="4" t="s">
        <v>951</v>
      </c>
      <c r="H121" s="4" t="s">
        <v>949</v>
      </c>
      <c r="I121" s="10" t="s">
        <v>950</v>
      </c>
      <c r="J121" s="10" t="s">
        <v>950</v>
      </c>
      <c r="K121" s="4" t="s">
        <v>949</v>
      </c>
      <c r="L121" s="4" t="s">
        <v>949</v>
      </c>
      <c r="M121" s="4" t="s">
        <v>951</v>
      </c>
      <c r="N121" s="4" t="s">
        <v>949</v>
      </c>
      <c r="O121" s="4" t="s">
        <v>949</v>
      </c>
      <c r="P121" s="4" t="s">
        <v>949</v>
      </c>
      <c r="Q121" s="4" t="s">
        <v>949</v>
      </c>
      <c r="R121" s="4" t="s">
        <v>949</v>
      </c>
      <c r="S121" s="4" t="s">
        <v>949</v>
      </c>
      <c r="T121" s="4" t="s">
        <v>949</v>
      </c>
    </row>
    <row r="122" spans="1:20">
      <c r="A122" t="s">
        <v>262</v>
      </c>
      <c r="B122" t="s">
        <v>844</v>
      </c>
      <c r="C122" s="10" t="s">
        <v>950</v>
      </c>
      <c r="D122" s="10" t="s">
        <v>950</v>
      </c>
      <c r="E122" s="4" t="s">
        <v>949</v>
      </c>
      <c r="F122" s="10" t="s">
        <v>950</v>
      </c>
      <c r="G122" s="4" t="s">
        <v>951</v>
      </c>
      <c r="H122" s="4" t="s">
        <v>949</v>
      </c>
      <c r="I122" s="10" t="s">
        <v>950</v>
      </c>
      <c r="J122" s="10" t="s">
        <v>950</v>
      </c>
      <c r="K122" s="4" t="s">
        <v>951</v>
      </c>
      <c r="L122" s="4" t="s">
        <v>949</v>
      </c>
      <c r="M122" s="4" t="s">
        <v>951</v>
      </c>
      <c r="N122" s="4" t="s">
        <v>949</v>
      </c>
      <c r="O122" s="10" t="s">
        <v>950</v>
      </c>
      <c r="P122" s="4" t="s">
        <v>949</v>
      </c>
      <c r="Q122" s="4" t="s">
        <v>949</v>
      </c>
      <c r="R122" s="4" t="s">
        <v>951</v>
      </c>
      <c r="S122" s="4" t="s">
        <v>951</v>
      </c>
      <c r="T122" s="4" t="s">
        <v>949</v>
      </c>
    </row>
    <row r="123" spans="1:20">
      <c r="A123" t="s">
        <v>263</v>
      </c>
      <c r="B123" t="s">
        <v>947</v>
      </c>
      <c r="C123" s="4" t="s">
        <v>951</v>
      </c>
      <c r="D123" s="10" t="s">
        <v>952</v>
      </c>
      <c r="E123" s="4" t="s">
        <v>954</v>
      </c>
      <c r="F123" s="4" t="s">
        <v>949</v>
      </c>
      <c r="G123" s="4" t="s">
        <v>949</v>
      </c>
      <c r="H123" s="4" t="s">
        <v>949</v>
      </c>
      <c r="I123" s="4" t="s">
        <v>949</v>
      </c>
      <c r="J123" s="4" t="s">
        <v>949</v>
      </c>
      <c r="K123" s="4" t="s">
        <v>949</v>
      </c>
      <c r="L123" s="4" t="s">
        <v>949</v>
      </c>
      <c r="M123" s="4" t="s">
        <v>949</v>
      </c>
      <c r="N123" s="4" t="s">
        <v>951</v>
      </c>
      <c r="O123" s="10" t="s">
        <v>950</v>
      </c>
      <c r="P123" s="4" t="s">
        <v>949</v>
      </c>
      <c r="Q123" s="4" t="s">
        <v>949</v>
      </c>
      <c r="R123" s="4" t="s">
        <v>951</v>
      </c>
      <c r="S123" s="4" t="s">
        <v>949</v>
      </c>
      <c r="T123" s="4" t="s">
        <v>949</v>
      </c>
    </row>
    <row r="124" spans="1:20">
      <c r="A124" t="s">
        <v>266</v>
      </c>
      <c r="B124" t="s">
        <v>755</v>
      </c>
      <c r="C124" s="4" t="s">
        <v>949</v>
      </c>
      <c r="D124" s="10" t="s">
        <v>952</v>
      </c>
      <c r="E124" s="4" t="s">
        <v>949</v>
      </c>
      <c r="F124" s="4" t="s">
        <v>949</v>
      </c>
      <c r="G124" s="4" t="s">
        <v>951</v>
      </c>
      <c r="H124" s="4" t="s">
        <v>949</v>
      </c>
      <c r="I124" s="4" t="s">
        <v>951</v>
      </c>
      <c r="J124" s="4" t="s">
        <v>951</v>
      </c>
      <c r="K124" s="10" t="s">
        <v>950</v>
      </c>
      <c r="L124" s="4" t="s">
        <v>949</v>
      </c>
      <c r="M124" s="10" t="s">
        <v>952</v>
      </c>
      <c r="N124" s="4" t="s">
        <v>949</v>
      </c>
      <c r="O124" s="4" t="s">
        <v>949</v>
      </c>
      <c r="P124" s="4" t="s">
        <v>953</v>
      </c>
      <c r="Q124" s="4" t="s">
        <v>954</v>
      </c>
      <c r="R124" s="4" t="s">
        <v>949</v>
      </c>
      <c r="S124" s="4" t="s">
        <v>949</v>
      </c>
      <c r="T124" s="4" t="s">
        <v>951</v>
      </c>
    </row>
    <row r="125" spans="1:20">
      <c r="A125" t="s">
        <v>268</v>
      </c>
      <c r="B125" t="s">
        <v>902</v>
      </c>
      <c r="C125" s="4" t="s">
        <v>951</v>
      </c>
      <c r="D125" s="4" t="s">
        <v>949</v>
      </c>
      <c r="E125" s="4" t="s">
        <v>949</v>
      </c>
      <c r="F125" s="4" t="s">
        <v>949</v>
      </c>
      <c r="G125" s="4" t="s">
        <v>949</v>
      </c>
      <c r="H125" s="4" t="s">
        <v>949</v>
      </c>
      <c r="I125" s="4" t="s">
        <v>951</v>
      </c>
      <c r="J125" s="10" t="s">
        <v>950</v>
      </c>
      <c r="K125" s="4" t="s">
        <v>951</v>
      </c>
      <c r="L125" s="4" t="s">
        <v>949</v>
      </c>
      <c r="M125" s="4" t="s">
        <v>949</v>
      </c>
      <c r="N125" s="4" t="s">
        <v>949</v>
      </c>
      <c r="O125" s="10" t="s">
        <v>950</v>
      </c>
      <c r="P125" s="4" t="s">
        <v>951</v>
      </c>
      <c r="Q125" s="4" t="s">
        <v>949</v>
      </c>
      <c r="R125" s="4" t="s">
        <v>951</v>
      </c>
      <c r="S125" s="4" t="s">
        <v>951</v>
      </c>
      <c r="T125" s="4" t="s">
        <v>949</v>
      </c>
    </row>
    <row r="126" spans="1:20">
      <c r="A126" t="s">
        <v>270</v>
      </c>
      <c r="B126" t="s">
        <v>943</v>
      </c>
      <c r="C126" s="10" t="s">
        <v>950</v>
      </c>
      <c r="D126" s="4" t="s">
        <v>949</v>
      </c>
      <c r="E126" s="4" t="s">
        <v>949</v>
      </c>
      <c r="F126" s="4" t="s">
        <v>949</v>
      </c>
      <c r="G126" s="10" t="s">
        <v>950</v>
      </c>
      <c r="H126" s="4" t="s">
        <v>949</v>
      </c>
      <c r="I126" s="4" t="s">
        <v>949</v>
      </c>
      <c r="J126" s="4" t="s">
        <v>949</v>
      </c>
      <c r="K126" s="4" t="s">
        <v>949</v>
      </c>
      <c r="L126" s="4" t="s">
        <v>949</v>
      </c>
      <c r="M126" s="4" t="s">
        <v>949</v>
      </c>
      <c r="N126" s="4" t="s">
        <v>949</v>
      </c>
      <c r="O126" s="4" t="s">
        <v>949</v>
      </c>
      <c r="P126" s="4" t="s">
        <v>949</v>
      </c>
      <c r="Q126" s="4" t="s">
        <v>951</v>
      </c>
      <c r="R126" s="4" t="s">
        <v>949</v>
      </c>
      <c r="S126" s="4" t="s">
        <v>949</v>
      </c>
      <c r="T126" s="10" t="s">
        <v>950</v>
      </c>
    </row>
    <row r="127" spans="1:20">
      <c r="A127" t="s">
        <v>271</v>
      </c>
      <c r="B127" t="s">
        <v>743</v>
      </c>
      <c r="C127" s="10" t="s">
        <v>950</v>
      </c>
      <c r="D127" s="4" t="s">
        <v>949</v>
      </c>
      <c r="E127" s="4" t="s">
        <v>949</v>
      </c>
      <c r="F127" s="4" t="s">
        <v>951</v>
      </c>
      <c r="G127" s="4" t="s">
        <v>949</v>
      </c>
      <c r="H127" s="10" t="s">
        <v>950</v>
      </c>
      <c r="I127" s="10" t="s">
        <v>950</v>
      </c>
      <c r="J127" s="10" t="s">
        <v>950</v>
      </c>
      <c r="K127" s="10" t="s">
        <v>950</v>
      </c>
      <c r="L127" s="4" t="s">
        <v>949</v>
      </c>
      <c r="M127" s="10" t="s">
        <v>950</v>
      </c>
      <c r="N127" s="4" t="s">
        <v>949</v>
      </c>
      <c r="O127" s="4" t="s">
        <v>949</v>
      </c>
      <c r="P127" s="4" t="s">
        <v>951</v>
      </c>
      <c r="Q127" s="4" t="s">
        <v>951</v>
      </c>
      <c r="R127" s="4" t="s">
        <v>949</v>
      </c>
      <c r="S127" s="4" t="s">
        <v>949</v>
      </c>
      <c r="T127" s="4" t="s">
        <v>949</v>
      </c>
    </row>
    <row r="128" spans="1:20">
      <c r="A128" t="s">
        <v>273</v>
      </c>
      <c r="B128" t="s">
        <v>752</v>
      </c>
      <c r="C128" s="4" t="s">
        <v>949</v>
      </c>
      <c r="D128" s="10" t="s">
        <v>950</v>
      </c>
      <c r="E128" s="4" t="s">
        <v>949</v>
      </c>
      <c r="F128" s="4" t="s">
        <v>949</v>
      </c>
      <c r="G128" s="4" t="s">
        <v>949</v>
      </c>
      <c r="H128" s="4" t="s">
        <v>949</v>
      </c>
      <c r="I128" s="4" t="s">
        <v>951</v>
      </c>
      <c r="J128" s="4" t="s">
        <v>949</v>
      </c>
      <c r="K128" s="4" t="s">
        <v>949</v>
      </c>
      <c r="L128" s="4" t="s">
        <v>949</v>
      </c>
      <c r="M128" s="10" t="s">
        <v>950</v>
      </c>
      <c r="N128" s="4" t="s">
        <v>949</v>
      </c>
      <c r="O128" s="4" t="s">
        <v>949</v>
      </c>
      <c r="P128" s="4" t="s">
        <v>951</v>
      </c>
      <c r="Q128" s="10" t="s">
        <v>950</v>
      </c>
      <c r="R128" s="4" t="s">
        <v>949</v>
      </c>
      <c r="S128" s="4" t="s">
        <v>949</v>
      </c>
      <c r="T128" s="4" t="s">
        <v>951</v>
      </c>
    </row>
    <row r="129" spans="1:20">
      <c r="A129" t="s">
        <v>276</v>
      </c>
      <c r="B129" t="s">
        <v>765</v>
      </c>
      <c r="C129" s="4" t="s">
        <v>949</v>
      </c>
      <c r="D129" s="4" t="s">
        <v>951</v>
      </c>
      <c r="E129" s="4" t="s">
        <v>949</v>
      </c>
      <c r="F129" s="4" t="s">
        <v>949</v>
      </c>
      <c r="G129" s="4" t="s">
        <v>949</v>
      </c>
      <c r="H129" s="4" t="s">
        <v>949</v>
      </c>
      <c r="I129" s="4" t="s">
        <v>949</v>
      </c>
      <c r="J129" s="4" t="s">
        <v>949</v>
      </c>
      <c r="K129" s="4" t="s">
        <v>949</v>
      </c>
      <c r="L129" s="4" t="s">
        <v>949</v>
      </c>
      <c r="M129" s="4" t="s">
        <v>949</v>
      </c>
      <c r="N129" s="4" t="s">
        <v>949</v>
      </c>
      <c r="O129" s="4" t="s">
        <v>949</v>
      </c>
      <c r="P129" s="4" t="s">
        <v>949</v>
      </c>
      <c r="Q129" s="4" t="s">
        <v>949</v>
      </c>
      <c r="R129" s="4" t="s">
        <v>954</v>
      </c>
      <c r="S129" s="4" t="s">
        <v>949</v>
      </c>
      <c r="T129" s="4" t="s">
        <v>949</v>
      </c>
    </row>
    <row r="130" spans="1:20">
      <c r="A130" t="s">
        <v>277</v>
      </c>
      <c r="B130" t="s">
        <v>748</v>
      </c>
      <c r="C130" s="10" t="s">
        <v>950</v>
      </c>
      <c r="D130" s="4" t="s">
        <v>949</v>
      </c>
      <c r="E130" s="4" t="s">
        <v>949</v>
      </c>
      <c r="F130" s="10" t="s">
        <v>950</v>
      </c>
      <c r="G130" s="4" t="s">
        <v>951</v>
      </c>
      <c r="H130" s="4" t="s">
        <v>949</v>
      </c>
      <c r="I130" s="10" t="s">
        <v>950</v>
      </c>
      <c r="J130" s="10" t="s">
        <v>950</v>
      </c>
      <c r="K130" s="4" t="s">
        <v>949</v>
      </c>
      <c r="L130" s="4" t="s">
        <v>949</v>
      </c>
      <c r="M130" s="4" t="s">
        <v>951</v>
      </c>
      <c r="N130" s="4" t="s">
        <v>949</v>
      </c>
      <c r="O130" s="4" t="s">
        <v>949</v>
      </c>
      <c r="P130" s="4" t="s">
        <v>949</v>
      </c>
      <c r="Q130" s="4" t="s">
        <v>949</v>
      </c>
      <c r="R130" s="4" t="s">
        <v>949</v>
      </c>
      <c r="S130" s="4" t="s">
        <v>949</v>
      </c>
      <c r="T130" s="4" t="s">
        <v>949</v>
      </c>
    </row>
    <row r="131" spans="1:20">
      <c r="A131" t="s">
        <v>279</v>
      </c>
      <c r="B131" t="s">
        <v>911</v>
      </c>
      <c r="C131" s="10" t="s">
        <v>950</v>
      </c>
      <c r="D131" s="10" t="s">
        <v>950</v>
      </c>
      <c r="E131" s="4" t="s">
        <v>949</v>
      </c>
      <c r="F131" s="10" t="s">
        <v>950</v>
      </c>
      <c r="G131" s="4" t="s">
        <v>953</v>
      </c>
      <c r="H131" s="4" t="s">
        <v>949</v>
      </c>
      <c r="I131" s="10" t="s">
        <v>950</v>
      </c>
      <c r="J131" s="4" t="s">
        <v>949</v>
      </c>
      <c r="K131" s="10" t="s">
        <v>950</v>
      </c>
      <c r="L131" s="4" t="s">
        <v>949</v>
      </c>
      <c r="M131" s="4" t="s">
        <v>949</v>
      </c>
      <c r="N131" s="4" t="s">
        <v>949</v>
      </c>
      <c r="O131" s="4" t="s">
        <v>949</v>
      </c>
      <c r="P131" s="4" t="s">
        <v>951</v>
      </c>
      <c r="Q131" s="4" t="s">
        <v>954</v>
      </c>
      <c r="R131" s="4" t="s">
        <v>949</v>
      </c>
      <c r="S131" s="4" t="s">
        <v>949</v>
      </c>
      <c r="T131" s="4" t="s">
        <v>949</v>
      </c>
    </row>
    <row r="132" spans="1:20">
      <c r="A132" t="s">
        <v>281</v>
      </c>
      <c r="B132" t="s">
        <v>855</v>
      </c>
      <c r="C132" s="4" t="s">
        <v>949</v>
      </c>
      <c r="D132" s="4" t="s">
        <v>951</v>
      </c>
      <c r="E132" s="4" t="s">
        <v>949</v>
      </c>
      <c r="F132" s="10" t="s">
        <v>950</v>
      </c>
      <c r="G132" s="4" t="s">
        <v>951</v>
      </c>
      <c r="H132" s="4" t="s">
        <v>949</v>
      </c>
      <c r="I132" s="4" t="s">
        <v>949</v>
      </c>
      <c r="J132" s="10" t="s">
        <v>952</v>
      </c>
      <c r="K132" s="4" t="s">
        <v>949</v>
      </c>
      <c r="L132" s="4" t="s">
        <v>949</v>
      </c>
      <c r="M132" s="4" t="s">
        <v>951</v>
      </c>
      <c r="N132" s="4" t="s">
        <v>949</v>
      </c>
      <c r="O132" s="4" t="s">
        <v>949</v>
      </c>
      <c r="P132" s="4" t="s">
        <v>951</v>
      </c>
      <c r="Q132" s="4" t="s">
        <v>949</v>
      </c>
      <c r="R132" s="4" t="s">
        <v>949</v>
      </c>
      <c r="S132" s="4" t="s">
        <v>949</v>
      </c>
      <c r="T132" s="4" t="s">
        <v>949</v>
      </c>
    </row>
    <row r="133" spans="1:20">
      <c r="A133" t="s">
        <v>282</v>
      </c>
      <c r="B133" t="s">
        <v>765</v>
      </c>
      <c r="C133" s="4" t="s">
        <v>949</v>
      </c>
      <c r="D133" s="4" t="s">
        <v>951</v>
      </c>
      <c r="E133" s="4" t="s">
        <v>949</v>
      </c>
      <c r="F133" s="4" t="s">
        <v>949</v>
      </c>
      <c r="G133" s="4" t="s">
        <v>949</v>
      </c>
      <c r="H133" s="4" t="s">
        <v>949</v>
      </c>
      <c r="I133" s="4" t="s">
        <v>949</v>
      </c>
      <c r="J133" s="4" t="s">
        <v>949</v>
      </c>
      <c r="K133" s="4" t="s">
        <v>949</v>
      </c>
      <c r="L133" s="4" t="s">
        <v>949</v>
      </c>
      <c r="M133" s="4" t="s">
        <v>949</v>
      </c>
      <c r="N133" s="4" t="s">
        <v>949</v>
      </c>
      <c r="O133" s="4" t="s">
        <v>949</v>
      </c>
      <c r="P133" s="4" t="s">
        <v>949</v>
      </c>
      <c r="Q133" s="4" t="s">
        <v>949</v>
      </c>
      <c r="R133" s="4" t="s">
        <v>954</v>
      </c>
      <c r="S133" s="4" t="s">
        <v>949</v>
      </c>
      <c r="T133" s="4" t="s">
        <v>949</v>
      </c>
    </row>
    <row r="134" spans="1:20">
      <c r="A134" t="s">
        <v>284</v>
      </c>
      <c r="B134" t="s">
        <v>765</v>
      </c>
      <c r="C134" s="4" t="s">
        <v>949</v>
      </c>
      <c r="D134" s="4" t="s">
        <v>951</v>
      </c>
      <c r="E134" s="4" t="s">
        <v>949</v>
      </c>
      <c r="F134" s="4" t="s">
        <v>949</v>
      </c>
      <c r="G134" s="4" t="s">
        <v>949</v>
      </c>
      <c r="H134" s="4" t="s">
        <v>949</v>
      </c>
      <c r="I134" s="4" t="s">
        <v>949</v>
      </c>
      <c r="J134" s="4" t="s">
        <v>949</v>
      </c>
      <c r="K134" s="4" t="s">
        <v>949</v>
      </c>
      <c r="L134" s="4" t="s">
        <v>949</v>
      </c>
      <c r="M134" s="4" t="s">
        <v>949</v>
      </c>
      <c r="N134" s="4" t="s">
        <v>949</v>
      </c>
      <c r="O134" s="4" t="s">
        <v>949</v>
      </c>
      <c r="P134" s="4" t="s">
        <v>949</v>
      </c>
      <c r="Q134" s="4" t="s">
        <v>949</v>
      </c>
      <c r="R134" s="4" t="s">
        <v>954</v>
      </c>
      <c r="S134" s="4" t="s">
        <v>949</v>
      </c>
      <c r="T134" s="4" t="s">
        <v>949</v>
      </c>
    </row>
    <row r="135" spans="1:20">
      <c r="A135" t="s">
        <v>286</v>
      </c>
      <c r="B135" t="s">
        <v>748</v>
      </c>
      <c r="C135" s="10" t="s">
        <v>950</v>
      </c>
      <c r="D135" s="4" t="s">
        <v>949</v>
      </c>
      <c r="E135" s="4" t="s">
        <v>949</v>
      </c>
      <c r="F135" s="10" t="s">
        <v>950</v>
      </c>
      <c r="G135" s="4" t="s">
        <v>951</v>
      </c>
      <c r="H135" s="4" t="s">
        <v>949</v>
      </c>
      <c r="I135" s="10" t="s">
        <v>950</v>
      </c>
      <c r="J135" s="10" t="s">
        <v>950</v>
      </c>
      <c r="K135" s="4" t="s">
        <v>949</v>
      </c>
      <c r="L135" s="4" t="s">
        <v>949</v>
      </c>
      <c r="M135" s="4" t="s">
        <v>951</v>
      </c>
      <c r="N135" s="4" t="s">
        <v>949</v>
      </c>
      <c r="O135" s="4" t="s">
        <v>949</v>
      </c>
      <c r="P135" s="4" t="s">
        <v>949</v>
      </c>
      <c r="Q135" s="4" t="s">
        <v>949</v>
      </c>
      <c r="R135" s="4" t="s">
        <v>949</v>
      </c>
      <c r="S135" s="4" t="s">
        <v>949</v>
      </c>
      <c r="T135" s="4" t="s">
        <v>949</v>
      </c>
    </row>
    <row r="136" spans="1:20">
      <c r="A136" t="s">
        <v>287</v>
      </c>
      <c r="B136" t="s">
        <v>943</v>
      </c>
      <c r="C136" s="10" t="s">
        <v>950</v>
      </c>
      <c r="D136" s="4" t="s">
        <v>949</v>
      </c>
      <c r="E136" s="4" t="s">
        <v>949</v>
      </c>
      <c r="F136" s="4" t="s">
        <v>949</v>
      </c>
      <c r="G136" s="10" t="s">
        <v>950</v>
      </c>
      <c r="H136" s="4" t="s">
        <v>949</v>
      </c>
      <c r="I136" s="4" t="s">
        <v>949</v>
      </c>
      <c r="J136" s="4" t="s">
        <v>949</v>
      </c>
      <c r="K136" s="4" t="s">
        <v>949</v>
      </c>
      <c r="L136" s="4" t="s">
        <v>949</v>
      </c>
      <c r="M136" s="4" t="s">
        <v>949</v>
      </c>
      <c r="N136" s="4" t="s">
        <v>949</v>
      </c>
      <c r="O136" s="4" t="s">
        <v>949</v>
      </c>
      <c r="P136" s="4" t="s">
        <v>949</v>
      </c>
      <c r="Q136" s="4" t="s">
        <v>951</v>
      </c>
      <c r="R136" s="4" t="s">
        <v>949</v>
      </c>
      <c r="S136" s="4" t="s">
        <v>949</v>
      </c>
      <c r="T136" s="10" t="s">
        <v>950</v>
      </c>
    </row>
    <row r="137" spans="1:20">
      <c r="A137" t="s">
        <v>288</v>
      </c>
      <c r="B137" t="s">
        <v>743</v>
      </c>
      <c r="C137" s="10" t="s">
        <v>950</v>
      </c>
      <c r="D137" s="4" t="s">
        <v>949</v>
      </c>
      <c r="E137" s="4" t="s">
        <v>949</v>
      </c>
      <c r="F137" s="4" t="s">
        <v>951</v>
      </c>
      <c r="G137" s="4" t="s">
        <v>949</v>
      </c>
      <c r="H137" s="10" t="s">
        <v>950</v>
      </c>
      <c r="I137" s="10" t="s">
        <v>950</v>
      </c>
      <c r="J137" s="10" t="s">
        <v>950</v>
      </c>
      <c r="K137" s="10" t="s">
        <v>950</v>
      </c>
      <c r="L137" s="4" t="s">
        <v>949</v>
      </c>
      <c r="M137" s="10" t="s">
        <v>950</v>
      </c>
      <c r="N137" s="4" t="s">
        <v>949</v>
      </c>
      <c r="O137" s="4" t="s">
        <v>949</v>
      </c>
      <c r="P137" s="4" t="s">
        <v>951</v>
      </c>
      <c r="Q137" s="4" t="s">
        <v>951</v>
      </c>
      <c r="R137" s="4" t="s">
        <v>949</v>
      </c>
      <c r="S137" s="4" t="s">
        <v>949</v>
      </c>
      <c r="T137" s="4" t="s">
        <v>949</v>
      </c>
    </row>
    <row r="138" spans="1:20">
      <c r="A138" t="s">
        <v>289</v>
      </c>
      <c r="B138" t="s">
        <v>765</v>
      </c>
      <c r="C138" s="4" t="s">
        <v>949</v>
      </c>
      <c r="D138" s="4" t="s">
        <v>951</v>
      </c>
      <c r="E138" s="4" t="s">
        <v>949</v>
      </c>
      <c r="F138" s="4" t="s">
        <v>949</v>
      </c>
      <c r="G138" s="4" t="s">
        <v>949</v>
      </c>
      <c r="H138" s="4" t="s">
        <v>949</v>
      </c>
      <c r="I138" s="4" t="s">
        <v>949</v>
      </c>
      <c r="J138" s="4" t="s">
        <v>949</v>
      </c>
      <c r="K138" s="4" t="s">
        <v>949</v>
      </c>
      <c r="L138" s="4" t="s">
        <v>949</v>
      </c>
      <c r="M138" s="4" t="s">
        <v>949</v>
      </c>
      <c r="N138" s="4" t="s">
        <v>949</v>
      </c>
      <c r="O138" s="4" t="s">
        <v>949</v>
      </c>
      <c r="P138" s="4" t="s">
        <v>949</v>
      </c>
      <c r="Q138" s="4" t="s">
        <v>949</v>
      </c>
      <c r="R138" s="4" t="s">
        <v>954</v>
      </c>
      <c r="S138" s="4" t="s">
        <v>949</v>
      </c>
      <c r="T138" s="4" t="s">
        <v>949</v>
      </c>
    </row>
    <row r="139" spans="1:20">
      <c r="A139" t="s">
        <v>291</v>
      </c>
      <c r="B139" t="s">
        <v>922</v>
      </c>
      <c r="C139" s="4" t="s">
        <v>949</v>
      </c>
      <c r="D139" s="4" t="s">
        <v>951</v>
      </c>
      <c r="E139" s="4" t="s">
        <v>949</v>
      </c>
      <c r="F139" s="4" t="s">
        <v>949</v>
      </c>
      <c r="G139" s="4" t="s">
        <v>951</v>
      </c>
      <c r="H139" s="4" t="s">
        <v>949</v>
      </c>
      <c r="I139" s="10" t="s">
        <v>952</v>
      </c>
      <c r="J139" s="10" t="s">
        <v>950</v>
      </c>
      <c r="K139" s="4" t="s">
        <v>949</v>
      </c>
      <c r="L139" s="10" t="s">
        <v>950</v>
      </c>
      <c r="M139" s="4" t="s">
        <v>953</v>
      </c>
      <c r="N139" s="10" t="s">
        <v>950</v>
      </c>
      <c r="O139" s="4" t="s">
        <v>949</v>
      </c>
      <c r="P139" s="4" t="s">
        <v>949</v>
      </c>
      <c r="Q139" s="4" t="s">
        <v>951</v>
      </c>
      <c r="R139" s="4" t="s">
        <v>949</v>
      </c>
      <c r="S139" s="4" t="s">
        <v>949</v>
      </c>
      <c r="T139" s="10" t="s">
        <v>950</v>
      </c>
    </row>
    <row r="140" spans="1:20">
      <c r="A140" t="s">
        <v>293</v>
      </c>
      <c r="B140" t="s">
        <v>922</v>
      </c>
      <c r="C140" s="4" t="s">
        <v>949</v>
      </c>
      <c r="D140" s="4" t="s">
        <v>951</v>
      </c>
      <c r="E140" s="4" t="s">
        <v>949</v>
      </c>
      <c r="F140" s="4" t="s">
        <v>949</v>
      </c>
      <c r="G140" s="4" t="s">
        <v>951</v>
      </c>
      <c r="H140" s="4" t="s">
        <v>949</v>
      </c>
      <c r="I140" s="10" t="s">
        <v>952</v>
      </c>
      <c r="J140" s="10" t="s">
        <v>950</v>
      </c>
      <c r="K140" s="4" t="s">
        <v>949</v>
      </c>
      <c r="L140" s="10" t="s">
        <v>950</v>
      </c>
      <c r="M140" s="4" t="s">
        <v>953</v>
      </c>
      <c r="N140" s="10" t="s">
        <v>950</v>
      </c>
      <c r="O140" s="4" t="s">
        <v>949</v>
      </c>
      <c r="P140" s="4" t="s">
        <v>949</v>
      </c>
      <c r="Q140" s="4" t="s">
        <v>951</v>
      </c>
      <c r="R140" s="4" t="s">
        <v>949</v>
      </c>
      <c r="S140" s="4" t="s">
        <v>949</v>
      </c>
      <c r="T140" s="10" t="s">
        <v>950</v>
      </c>
    </row>
    <row r="141" spans="1:20">
      <c r="A141" t="s">
        <v>295</v>
      </c>
      <c r="B141" t="s">
        <v>922</v>
      </c>
      <c r="C141" s="4" t="s">
        <v>949</v>
      </c>
      <c r="D141" s="4" t="s">
        <v>951</v>
      </c>
      <c r="E141" s="4" t="s">
        <v>949</v>
      </c>
      <c r="F141" s="4" t="s">
        <v>949</v>
      </c>
      <c r="G141" s="4" t="s">
        <v>951</v>
      </c>
      <c r="H141" s="4" t="s">
        <v>949</v>
      </c>
      <c r="I141" s="10" t="s">
        <v>952</v>
      </c>
      <c r="J141" s="10" t="s">
        <v>950</v>
      </c>
      <c r="K141" s="4" t="s">
        <v>949</v>
      </c>
      <c r="L141" s="10" t="s">
        <v>950</v>
      </c>
      <c r="M141" s="4" t="s">
        <v>953</v>
      </c>
      <c r="N141" s="10" t="s">
        <v>950</v>
      </c>
      <c r="O141" s="4" t="s">
        <v>949</v>
      </c>
      <c r="P141" s="4" t="s">
        <v>949</v>
      </c>
      <c r="Q141" s="4" t="s">
        <v>951</v>
      </c>
      <c r="R141" s="4" t="s">
        <v>949</v>
      </c>
      <c r="S141" s="4" t="s">
        <v>949</v>
      </c>
      <c r="T141" s="10" t="s">
        <v>950</v>
      </c>
    </row>
    <row r="142" spans="1:20">
      <c r="A142" t="s">
        <v>296</v>
      </c>
      <c r="B142" t="s">
        <v>922</v>
      </c>
      <c r="C142" s="4" t="s">
        <v>949</v>
      </c>
      <c r="D142" s="4" t="s">
        <v>951</v>
      </c>
      <c r="E142" s="4" t="s">
        <v>949</v>
      </c>
      <c r="F142" s="4" t="s">
        <v>949</v>
      </c>
      <c r="G142" s="4" t="s">
        <v>951</v>
      </c>
      <c r="H142" s="4" t="s">
        <v>949</v>
      </c>
      <c r="I142" s="10" t="s">
        <v>952</v>
      </c>
      <c r="J142" s="10" t="s">
        <v>950</v>
      </c>
      <c r="K142" s="4" t="s">
        <v>949</v>
      </c>
      <c r="L142" s="10" t="s">
        <v>950</v>
      </c>
      <c r="M142" s="4" t="s">
        <v>953</v>
      </c>
      <c r="N142" s="10" t="s">
        <v>950</v>
      </c>
      <c r="O142" s="4" t="s">
        <v>949</v>
      </c>
      <c r="P142" s="4" t="s">
        <v>949</v>
      </c>
      <c r="Q142" s="4" t="s">
        <v>951</v>
      </c>
      <c r="R142" s="4" t="s">
        <v>949</v>
      </c>
      <c r="S142" s="4" t="s">
        <v>949</v>
      </c>
      <c r="T142" s="10" t="s">
        <v>950</v>
      </c>
    </row>
    <row r="143" spans="1:20">
      <c r="A143" t="s">
        <v>299</v>
      </c>
      <c r="B143" t="s">
        <v>928</v>
      </c>
      <c r="C143" s="4" t="s">
        <v>951</v>
      </c>
      <c r="D143" s="4" t="s">
        <v>949</v>
      </c>
      <c r="E143" s="4" t="s">
        <v>949</v>
      </c>
      <c r="F143" s="4" t="s">
        <v>951</v>
      </c>
      <c r="G143" s="4" t="s">
        <v>951</v>
      </c>
      <c r="H143" s="4" t="s">
        <v>949</v>
      </c>
      <c r="I143" s="10" t="s">
        <v>950</v>
      </c>
      <c r="J143" s="4" t="s">
        <v>951</v>
      </c>
      <c r="K143" s="10" t="s">
        <v>950</v>
      </c>
      <c r="L143" s="10" t="s">
        <v>950</v>
      </c>
      <c r="M143" s="4" t="s">
        <v>949</v>
      </c>
      <c r="N143" s="10" t="s">
        <v>950</v>
      </c>
      <c r="O143" s="4" t="s">
        <v>949</v>
      </c>
      <c r="P143" s="4" t="s">
        <v>951</v>
      </c>
      <c r="Q143" s="4" t="s">
        <v>954</v>
      </c>
      <c r="R143" s="4" t="s">
        <v>949</v>
      </c>
      <c r="S143" s="4" t="s">
        <v>949</v>
      </c>
      <c r="T143" s="10" t="s">
        <v>950</v>
      </c>
    </row>
    <row r="144" spans="1:20">
      <c r="A144" t="s">
        <v>301</v>
      </c>
      <c r="B144" t="s">
        <v>765</v>
      </c>
      <c r="C144" s="4" t="s">
        <v>949</v>
      </c>
      <c r="D144" s="4" t="s">
        <v>951</v>
      </c>
      <c r="E144" s="4" t="s">
        <v>949</v>
      </c>
      <c r="F144" s="4" t="s">
        <v>949</v>
      </c>
      <c r="G144" s="4" t="s">
        <v>949</v>
      </c>
      <c r="H144" s="4" t="s">
        <v>949</v>
      </c>
      <c r="I144" s="4" t="s">
        <v>949</v>
      </c>
      <c r="J144" s="4" t="s">
        <v>949</v>
      </c>
      <c r="K144" s="4" t="s">
        <v>949</v>
      </c>
      <c r="L144" s="4" t="s">
        <v>949</v>
      </c>
      <c r="M144" s="4" t="s">
        <v>949</v>
      </c>
      <c r="N144" s="4" t="s">
        <v>949</v>
      </c>
      <c r="O144" s="4" t="s">
        <v>949</v>
      </c>
      <c r="P144" s="4" t="s">
        <v>949</v>
      </c>
      <c r="Q144" s="4" t="s">
        <v>949</v>
      </c>
      <c r="R144" s="4" t="s">
        <v>954</v>
      </c>
      <c r="S144" s="4" t="s">
        <v>949</v>
      </c>
      <c r="T144" s="4" t="s">
        <v>949</v>
      </c>
    </row>
    <row r="145" spans="1:20">
      <c r="A145" t="s">
        <v>302</v>
      </c>
      <c r="B145" t="s">
        <v>931</v>
      </c>
      <c r="C145" s="4" t="s">
        <v>951</v>
      </c>
      <c r="D145" s="4" t="s">
        <v>949</v>
      </c>
      <c r="E145" s="4" t="s">
        <v>949</v>
      </c>
      <c r="F145" s="4" t="s">
        <v>949</v>
      </c>
      <c r="G145" s="4" t="s">
        <v>951</v>
      </c>
      <c r="H145" s="4" t="s">
        <v>949</v>
      </c>
      <c r="I145" s="4" t="s">
        <v>951</v>
      </c>
      <c r="J145" s="4" t="s">
        <v>949</v>
      </c>
      <c r="K145" s="10" t="s">
        <v>950</v>
      </c>
      <c r="L145" s="4" t="s">
        <v>949</v>
      </c>
      <c r="M145" s="10" t="s">
        <v>950</v>
      </c>
      <c r="N145" s="4" t="s">
        <v>949</v>
      </c>
      <c r="O145" s="4" t="s">
        <v>949</v>
      </c>
      <c r="P145" s="4" t="s">
        <v>953</v>
      </c>
      <c r="Q145" s="4" t="s">
        <v>954</v>
      </c>
      <c r="R145" s="4" t="s">
        <v>949</v>
      </c>
      <c r="S145" s="4" t="s">
        <v>949</v>
      </c>
      <c r="T145" s="4" t="s">
        <v>949</v>
      </c>
    </row>
    <row r="146" spans="1:20">
      <c r="A146" t="s">
        <v>304</v>
      </c>
      <c r="B146" t="s">
        <v>948</v>
      </c>
      <c r="C146" s="10" t="s">
        <v>950</v>
      </c>
      <c r="D146" s="10" t="s">
        <v>950</v>
      </c>
      <c r="E146" s="4" t="s">
        <v>949</v>
      </c>
      <c r="F146" s="4" t="s">
        <v>949</v>
      </c>
      <c r="G146" s="4" t="s">
        <v>949</v>
      </c>
      <c r="H146" s="4" t="s">
        <v>949</v>
      </c>
      <c r="I146" s="4" t="s">
        <v>949</v>
      </c>
      <c r="J146" s="4" t="s">
        <v>951</v>
      </c>
      <c r="K146" s="10" t="s">
        <v>950</v>
      </c>
      <c r="L146" s="4" t="s">
        <v>949</v>
      </c>
      <c r="M146" s="10" t="s">
        <v>950</v>
      </c>
      <c r="N146" s="4" t="s">
        <v>949</v>
      </c>
      <c r="O146" s="4" t="s">
        <v>949</v>
      </c>
      <c r="P146" s="4" t="s">
        <v>951</v>
      </c>
      <c r="Q146" s="4" t="s">
        <v>954</v>
      </c>
      <c r="R146" s="4" t="s">
        <v>949</v>
      </c>
      <c r="S146" s="4" t="s">
        <v>949</v>
      </c>
      <c r="T146" s="10" t="s">
        <v>950</v>
      </c>
    </row>
    <row r="147" spans="1:20">
      <c r="A147" t="s">
        <v>306</v>
      </c>
      <c r="B147" t="s">
        <v>746</v>
      </c>
      <c r="C147" s="10" t="s">
        <v>950</v>
      </c>
      <c r="D147" s="10" t="s">
        <v>950</v>
      </c>
      <c r="E147" s="4" t="s">
        <v>949</v>
      </c>
      <c r="F147" s="4" t="s">
        <v>951</v>
      </c>
      <c r="G147" s="4" t="s">
        <v>951</v>
      </c>
      <c r="H147" s="10" t="s">
        <v>950</v>
      </c>
      <c r="I147" s="10" t="s">
        <v>950</v>
      </c>
      <c r="J147" s="4" t="s">
        <v>949</v>
      </c>
      <c r="K147" s="10" t="s">
        <v>952</v>
      </c>
      <c r="L147" s="4" t="s">
        <v>949</v>
      </c>
      <c r="M147" s="10" t="s">
        <v>952</v>
      </c>
      <c r="N147" s="4" t="s">
        <v>949</v>
      </c>
      <c r="O147" s="4" t="s">
        <v>949</v>
      </c>
      <c r="P147" s="4" t="s">
        <v>953</v>
      </c>
      <c r="Q147" s="4" t="s">
        <v>954</v>
      </c>
      <c r="R147" s="4" t="s">
        <v>949</v>
      </c>
      <c r="S147" s="4" t="s">
        <v>949</v>
      </c>
      <c r="T147" s="4" t="s">
        <v>949</v>
      </c>
    </row>
    <row r="148" spans="1:20">
      <c r="A148" t="s">
        <v>307</v>
      </c>
      <c r="B148" t="s">
        <v>936</v>
      </c>
      <c r="C148" s="4" t="s">
        <v>949</v>
      </c>
      <c r="D148" s="4" t="s">
        <v>949</v>
      </c>
      <c r="E148" s="4" t="s">
        <v>951</v>
      </c>
      <c r="F148" s="10" t="s">
        <v>950</v>
      </c>
      <c r="G148" s="10" t="s">
        <v>950</v>
      </c>
      <c r="H148" s="4" t="s">
        <v>951</v>
      </c>
      <c r="I148" s="10" t="s">
        <v>950</v>
      </c>
      <c r="J148" s="4" t="s">
        <v>951</v>
      </c>
      <c r="K148" s="4" t="s">
        <v>949</v>
      </c>
      <c r="L148" s="4" t="s">
        <v>949</v>
      </c>
      <c r="M148" s="10" t="s">
        <v>950</v>
      </c>
      <c r="N148" s="4" t="s">
        <v>949</v>
      </c>
      <c r="O148" s="4" t="s">
        <v>949</v>
      </c>
      <c r="P148" s="4" t="s">
        <v>949</v>
      </c>
      <c r="Q148" s="4" t="s">
        <v>949</v>
      </c>
      <c r="R148" s="4" t="s">
        <v>949</v>
      </c>
      <c r="S148" s="4" t="s">
        <v>949</v>
      </c>
      <c r="T148" s="4" t="s">
        <v>949</v>
      </c>
    </row>
    <row r="149" spans="1:20">
      <c r="A149" t="s">
        <v>309</v>
      </c>
      <c r="B149" t="s">
        <v>936</v>
      </c>
      <c r="C149" s="4" t="s">
        <v>949</v>
      </c>
      <c r="D149" s="4" t="s">
        <v>949</v>
      </c>
      <c r="E149" s="4" t="s">
        <v>951</v>
      </c>
      <c r="F149" s="10" t="s">
        <v>950</v>
      </c>
      <c r="G149" s="10" t="s">
        <v>950</v>
      </c>
      <c r="H149" s="4" t="s">
        <v>951</v>
      </c>
      <c r="I149" s="10" t="s">
        <v>950</v>
      </c>
      <c r="J149" s="4" t="s">
        <v>951</v>
      </c>
      <c r="K149" s="4" t="s">
        <v>949</v>
      </c>
      <c r="L149" s="4" t="s">
        <v>949</v>
      </c>
      <c r="M149" s="10" t="s">
        <v>950</v>
      </c>
      <c r="N149" s="4" t="s">
        <v>949</v>
      </c>
      <c r="O149" s="4" t="s">
        <v>949</v>
      </c>
      <c r="P149" s="4" t="s">
        <v>949</v>
      </c>
      <c r="Q149" s="4" t="s">
        <v>949</v>
      </c>
      <c r="R149" s="4" t="s">
        <v>949</v>
      </c>
      <c r="S149" s="4" t="s">
        <v>949</v>
      </c>
      <c r="T149" s="4" t="s">
        <v>949</v>
      </c>
    </row>
    <row r="150" spans="1:20">
      <c r="A150" t="s">
        <v>310</v>
      </c>
      <c r="B150" t="s">
        <v>939</v>
      </c>
      <c r="C150" s="4" t="s">
        <v>949</v>
      </c>
      <c r="D150" s="10" t="s">
        <v>950</v>
      </c>
      <c r="E150" s="4" t="s">
        <v>951</v>
      </c>
      <c r="F150" s="10" t="s">
        <v>950</v>
      </c>
      <c r="G150" s="4" t="s">
        <v>949</v>
      </c>
      <c r="H150" s="4" t="s">
        <v>951</v>
      </c>
      <c r="I150" s="10" t="s">
        <v>950</v>
      </c>
      <c r="J150" s="4" t="s">
        <v>953</v>
      </c>
      <c r="K150" s="10" t="s">
        <v>950</v>
      </c>
      <c r="L150" s="4" t="s">
        <v>949</v>
      </c>
      <c r="M150" s="10" t="s">
        <v>952</v>
      </c>
      <c r="N150" s="4" t="s">
        <v>949</v>
      </c>
      <c r="O150" s="4" t="s">
        <v>949</v>
      </c>
      <c r="P150" s="4" t="s">
        <v>951</v>
      </c>
      <c r="Q150" s="4" t="s">
        <v>954</v>
      </c>
      <c r="R150" s="4" t="s">
        <v>949</v>
      </c>
      <c r="S150" s="4" t="s">
        <v>949</v>
      </c>
      <c r="T150" s="4" t="s">
        <v>949</v>
      </c>
    </row>
    <row r="151" spans="1:20">
      <c r="A151" t="s">
        <v>311</v>
      </c>
      <c r="B151" t="s">
        <v>824</v>
      </c>
      <c r="C151" s="4" t="s">
        <v>949</v>
      </c>
      <c r="D151" s="10" t="s">
        <v>950</v>
      </c>
      <c r="E151" s="4" t="s">
        <v>949</v>
      </c>
      <c r="F151" s="4" t="s">
        <v>949</v>
      </c>
      <c r="G151" s="4" t="s">
        <v>949</v>
      </c>
      <c r="H151" s="4" t="s">
        <v>949</v>
      </c>
      <c r="I151" s="4" t="s">
        <v>949</v>
      </c>
      <c r="J151" s="4" t="s">
        <v>949</v>
      </c>
      <c r="K151" s="4" t="s">
        <v>951</v>
      </c>
      <c r="L151" s="4" t="s">
        <v>949</v>
      </c>
      <c r="M151" s="4" t="s">
        <v>949</v>
      </c>
      <c r="N151" s="4" t="s">
        <v>949</v>
      </c>
      <c r="O151" s="10" t="s">
        <v>950</v>
      </c>
      <c r="P151" s="4" t="s">
        <v>949</v>
      </c>
      <c r="Q151" s="4" t="s">
        <v>949</v>
      </c>
      <c r="R151" s="4" t="s">
        <v>951</v>
      </c>
      <c r="S151" s="4" t="s">
        <v>951</v>
      </c>
      <c r="T151" s="4" t="s">
        <v>949</v>
      </c>
    </row>
    <row r="152" spans="1:20">
      <c r="A152" t="s">
        <v>314</v>
      </c>
      <c r="B152" t="s">
        <v>824</v>
      </c>
      <c r="C152" s="4" t="s">
        <v>949</v>
      </c>
      <c r="D152" s="10" t="s">
        <v>950</v>
      </c>
      <c r="E152" s="4" t="s">
        <v>949</v>
      </c>
      <c r="F152" s="4" t="s">
        <v>949</v>
      </c>
      <c r="G152" s="4" t="s">
        <v>949</v>
      </c>
      <c r="H152" s="4" t="s">
        <v>949</v>
      </c>
      <c r="I152" s="4" t="s">
        <v>949</v>
      </c>
      <c r="J152" s="4" t="s">
        <v>949</v>
      </c>
      <c r="K152" s="4" t="s">
        <v>951</v>
      </c>
      <c r="L152" s="4" t="s">
        <v>949</v>
      </c>
      <c r="M152" s="4" t="s">
        <v>949</v>
      </c>
      <c r="N152" s="4" t="s">
        <v>949</v>
      </c>
      <c r="O152" s="10" t="s">
        <v>950</v>
      </c>
      <c r="P152" s="4" t="s">
        <v>949</v>
      </c>
      <c r="Q152" s="4" t="s">
        <v>949</v>
      </c>
      <c r="R152" s="4" t="s">
        <v>951</v>
      </c>
      <c r="S152" s="4" t="s">
        <v>951</v>
      </c>
      <c r="T152" s="4" t="s">
        <v>949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5D40-360A-D748-A1B5-2089048A1B0B}">
  <dimension ref="A1:D152"/>
  <sheetViews>
    <sheetView workbookViewId="0">
      <selection sqref="A1:D152"/>
    </sheetView>
  </sheetViews>
  <sheetFormatPr baseColWidth="10" defaultRowHeight="16"/>
  <sheetData>
    <row r="1" spans="1:4">
      <c r="A1" t="s">
        <v>0</v>
      </c>
      <c r="B1" t="s">
        <v>956</v>
      </c>
      <c r="C1" t="s">
        <v>957</v>
      </c>
      <c r="D1" t="s">
        <v>958</v>
      </c>
    </row>
    <row r="2" spans="1:4">
      <c r="A2" t="s">
        <v>19</v>
      </c>
      <c r="B2" t="s">
        <v>959</v>
      </c>
      <c r="C2">
        <v>0.7</v>
      </c>
      <c r="D2">
        <v>6.9</v>
      </c>
    </row>
    <row r="3" spans="1:4">
      <c r="A3" t="s">
        <v>24</v>
      </c>
      <c r="B3" t="s">
        <v>960</v>
      </c>
      <c r="C3">
        <v>1</v>
      </c>
      <c r="D3">
        <v>13</v>
      </c>
    </row>
    <row r="4" spans="1:4">
      <c r="A4" t="s">
        <v>25</v>
      </c>
      <c r="B4" t="s">
        <v>961</v>
      </c>
      <c r="C4">
        <v>2</v>
      </c>
      <c r="D4">
        <v>100</v>
      </c>
    </row>
    <row r="5" spans="1:4">
      <c r="A5" t="s">
        <v>742</v>
      </c>
      <c r="B5" t="s">
        <v>962</v>
      </c>
      <c r="C5">
        <v>0.6</v>
      </c>
      <c r="D5">
        <v>8.5</v>
      </c>
    </row>
    <row r="6" spans="1:4">
      <c r="A6" t="s">
        <v>30</v>
      </c>
      <c r="B6" t="s">
        <v>963</v>
      </c>
      <c r="C6">
        <v>1.1000000000000001</v>
      </c>
      <c r="D6">
        <v>19</v>
      </c>
    </row>
    <row r="7" spans="1:4">
      <c r="A7" t="s">
        <v>31</v>
      </c>
      <c r="B7" t="s">
        <v>964</v>
      </c>
      <c r="C7">
        <v>1.7</v>
      </c>
      <c r="D7">
        <v>90.5</v>
      </c>
    </row>
    <row r="8" spans="1:4">
      <c r="A8" t="s">
        <v>35</v>
      </c>
      <c r="B8" t="s">
        <v>965</v>
      </c>
      <c r="C8">
        <v>0.5</v>
      </c>
      <c r="D8">
        <v>9</v>
      </c>
    </row>
    <row r="9" spans="1:4">
      <c r="A9" t="s">
        <v>38</v>
      </c>
      <c r="B9" t="s">
        <v>966</v>
      </c>
      <c r="C9">
        <v>1</v>
      </c>
      <c r="D9">
        <v>22.5</v>
      </c>
    </row>
    <row r="10" spans="1:4">
      <c r="A10" t="s">
        <v>39</v>
      </c>
      <c r="B10" t="s">
        <v>967</v>
      </c>
      <c r="C10">
        <v>1.6</v>
      </c>
      <c r="D10">
        <v>85.5</v>
      </c>
    </row>
    <row r="11" spans="1:4">
      <c r="A11" t="s">
        <v>41</v>
      </c>
      <c r="B11" t="s">
        <v>968</v>
      </c>
      <c r="C11">
        <v>0.3</v>
      </c>
      <c r="D11">
        <v>2.9</v>
      </c>
    </row>
    <row r="12" spans="1:4">
      <c r="A12" t="s">
        <v>44</v>
      </c>
      <c r="B12" t="s">
        <v>969</v>
      </c>
      <c r="C12">
        <v>0.7</v>
      </c>
      <c r="D12">
        <v>9.9</v>
      </c>
    </row>
    <row r="13" spans="1:4">
      <c r="A13" t="s">
        <v>47</v>
      </c>
      <c r="B13" t="s">
        <v>970</v>
      </c>
      <c r="C13">
        <v>1.1000000000000001</v>
      </c>
      <c r="D13">
        <v>32</v>
      </c>
    </row>
    <row r="14" spans="1:4">
      <c r="A14" t="s">
        <v>50</v>
      </c>
      <c r="B14" t="s">
        <v>971</v>
      </c>
      <c r="C14">
        <v>0.3</v>
      </c>
      <c r="D14">
        <v>3.2</v>
      </c>
    </row>
    <row r="15" spans="1:4">
      <c r="A15" t="s">
        <v>52</v>
      </c>
      <c r="B15" t="s">
        <v>972</v>
      </c>
      <c r="C15">
        <v>0.6</v>
      </c>
      <c r="D15">
        <v>10</v>
      </c>
    </row>
    <row r="16" spans="1:4">
      <c r="A16" t="s">
        <v>53</v>
      </c>
      <c r="B16" t="s">
        <v>973</v>
      </c>
      <c r="C16">
        <v>1</v>
      </c>
      <c r="D16">
        <v>29.5</v>
      </c>
    </row>
    <row r="17" spans="1:4">
      <c r="A17" t="s">
        <v>56</v>
      </c>
      <c r="B17" t="s">
        <v>974</v>
      </c>
      <c r="C17">
        <v>0.3</v>
      </c>
      <c r="D17">
        <v>1.8</v>
      </c>
    </row>
    <row r="18" spans="1:4">
      <c r="A18" t="s">
        <v>59</v>
      </c>
      <c r="B18" t="s">
        <v>975</v>
      </c>
      <c r="C18">
        <v>1.1000000000000001</v>
      </c>
      <c r="D18">
        <v>30</v>
      </c>
    </row>
    <row r="19" spans="1:4">
      <c r="A19" t="s">
        <v>60</v>
      </c>
      <c r="B19" t="s">
        <v>976</v>
      </c>
      <c r="C19">
        <v>1.5</v>
      </c>
      <c r="D19">
        <v>39.5</v>
      </c>
    </row>
    <row r="20" spans="1:4">
      <c r="A20" t="s">
        <v>62</v>
      </c>
      <c r="B20" t="s">
        <v>977</v>
      </c>
      <c r="C20">
        <v>0.3</v>
      </c>
      <c r="D20">
        <v>3.5</v>
      </c>
    </row>
    <row r="21" spans="1:4">
      <c r="A21" t="s">
        <v>63</v>
      </c>
      <c r="B21" t="s">
        <v>978</v>
      </c>
      <c r="C21">
        <v>0.7</v>
      </c>
      <c r="D21">
        <v>18.5</v>
      </c>
    </row>
    <row r="22" spans="1:4">
      <c r="A22" t="s">
        <v>66</v>
      </c>
      <c r="B22" t="s">
        <v>979</v>
      </c>
      <c r="C22">
        <v>0.3</v>
      </c>
      <c r="D22">
        <v>2</v>
      </c>
    </row>
    <row r="23" spans="1:4">
      <c r="A23" t="s">
        <v>68</v>
      </c>
      <c r="B23" t="s">
        <v>980</v>
      </c>
      <c r="C23">
        <v>1.2</v>
      </c>
      <c r="D23">
        <v>38</v>
      </c>
    </row>
    <row r="24" spans="1:4">
      <c r="A24" t="s">
        <v>71</v>
      </c>
      <c r="B24" t="s">
        <v>981</v>
      </c>
      <c r="C24">
        <v>2</v>
      </c>
      <c r="D24">
        <v>6.9</v>
      </c>
    </row>
    <row r="25" spans="1:4">
      <c r="A25" t="s">
        <v>74</v>
      </c>
      <c r="B25" t="s">
        <v>982</v>
      </c>
      <c r="C25">
        <v>3.5</v>
      </c>
      <c r="D25">
        <v>65</v>
      </c>
    </row>
    <row r="26" spans="1:4">
      <c r="A26" t="s">
        <v>77</v>
      </c>
      <c r="B26" t="s">
        <v>983</v>
      </c>
      <c r="C26">
        <v>0.4</v>
      </c>
      <c r="D26">
        <v>6</v>
      </c>
    </row>
    <row r="27" spans="1:4">
      <c r="A27" t="s">
        <v>79</v>
      </c>
      <c r="B27" t="s">
        <v>984</v>
      </c>
      <c r="C27">
        <v>0.8</v>
      </c>
      <c r="D27">
        <v>30</v>
      </c>
    </row>
    <row r="28" spans="1:4">
      <c r="A28" t="s">
        <v>81</v>
      </c>
      <c r="B28" t="s">
        <v>985</v>
      </c>
      <c r="C28">
        <v>0.6</v>
      </c>
      <c r="D28">
        <v>12</v>
      </c>
    </row>
    <row r="29" spans="1:4">
      <c r="A29" t="s">
        <v>84</v>
      </c>
      <c r="B29" t="s">
        <v>986</v>
      </c>
      <c r="C29">
        <v>1</v>
      </c>
      <c r="D29">
        <v>29.5</v>
      </c>
    </row>
    <row r="30" spans="1:4">
      <c r="A30" t="s">
        <v>778</v>
      </c>
      <c r="B30" t="s">
        <v>987</v>
      </c>
      <c r="C30">
        <v>0.4</v>
      </c>
      <c r="D30">
        <v>7</v>
      </c>
    </row>
    <row r="31" spans="1:4">
      <c r="A31" t="s">
        <v>86</v>
      </c>
      <c r="B31" t="s">
        <v>988</v>
      </c>
      <c r="C31">
        <v>0.8</v>
      </c>
      <c r="D31">
        <v>20</v>
      </c>
    </row>
    <row r="32" spans="1:4">
      <c r="A32" t="s">
        <v>87</v>
      </c>
      <c r="B32" t="s">
        <v>989</v>
      </c>
      <c r="C32">
        <v>1.3</v>
      </c>
      <c r="D32">
        <v>60</v>
      </c>
    </row>
    <row r="33" spans="1:4">
      <c r="A33" t="s">
        <v>783</v>
      </c>
      <c r="B33" t="s">
        <v>990</v>
      </c>
      <c r="C33">
        <v>0.5</v>
      </c>
      <c r="D33">
        <v>9</v>
      </c>
    </row>
    <row r="34" spans="1:4">
      <c r="A34" t="s">
        <v>89</v>
      </c>
      <c r="B34" t="s">
        <v>991</v>
      </c>
      <c r="C34">
        <v>0.9</v>
      </c>
      <c r="D34">
        <v>19.5</v>
      </c>
    </row>
    <row r="35" spans="1:4">
      <c r="A35" t="s">
        <v>90</v>
      </c>
      <c r="B35" t="s">
        <v>992</v>
      </c>
      <c r="C35">
        <v>1.4</v>
      </c>
      <c r="D35">
        <v>62</v>
      </c>
    </row>
    <row r="36" spans="1:4">
      <c r="A36" t="s">
        <v>787</v>
      </c>
      <c r="B36" t="s">
        <v>993</v>
      </c>
      <c r="C36">
        <v>0.6</v>
      </c>
      <c r="D36">
        <v>7.5</v>
      </c>
    </row>
    <row r="37" spans="1:4">
      <c r="A37" t="s">
        <v>789</v>
      </c>
      <c r="B37" t="s">
        <v>994</v>
      </c>
      <c r="C37">
        <v>1.3</v>
      </c>
      <c r="D37">
        <v>40</v>
      </c>
    </row>
    <row r="38" spans="1:4">
      <c r="A38" t="s">
        <v>98</v>
      </c>
      <c r="B38" t="s">
        <v>995</v>
      </c>
      <c r="C38">
        <v>0.6</v>
      </c>
      <c r="D38">
        <v>9.9</v>
      </c>
    </row>
    <row r="39" spans="1:4">
      <c r="A39" t="s">
        <v>100</v>
      </c>
      <c r="B39" t="s">
        <v>996</v>
      </c>
      <c r="C39">
        <v>1.1000000000000001</v>
      </c>
      <c r="D39">
        <v>19.899999999999999</v>
      </c>
    </row>
    <row r="40" spans="1:4">
      <c r="A40" t="s">
        <v>103</v>
      </c>
      <c r="B40" t="s">
        <v>997</v>
      </c>
      <c r="C40">
        <v>0.5</v>
      </c>
      <c r="D40">
        <v>5.5</v>
      </c>
    </row>
    <row r="41" spans="1:4">
      <c r="A41" t="s">
        <v>104</v>
      </c>
      <c r="B41" t="s">
        <v>998</v>
      </c>
      <c r="C41">
        <v>1</v>
      </c>
      <c r="D41">
        <v>12</v>
      </c>
    </row>
    <row r="42" spans="1:4">
      <c r="A42" t="s">
        <v>106</v>
      </c>
      <c r="B42" t="s">
        <v>999</v>
      </c>
      <c r="C42">
        <v>0.8</v>
      </c>
      <c r="D42">
        <v>7.5</v>
      </c>
    </row>
    <row r="43" spans="1:4">
      <c r="A43" t="s">
        <v>109</v>
      </c>
      <c r="B43" t="s">
        <v>1000</v>
      </c>
      <c r="C43">
        <v>1.6</v>
      </c>
      <c r="D43">
        <v>55</v>
      </c>
    </row>
    <row r="44" spans="1:4">
      <c r="A44" t="s">
        <v>111</v>
      </c>
      <c r="B44" t="s">
        <v>1001</v>
      </c>
      <c r="C44">
        <v>0.5</v>
      </c>
      <c r="D44">
        <v>5.4</v>
      </c>
    </row>
    <row r="45" spans="1:4">
      <c r="A45" t="s">
        <v>113</v>
      </c>
      <c r="B45" t="s">
        <v>1002</v>
      </c>
      <c r="C45">
        <v>0.8</v>
      </c>
      <c r="D45">
        <v>8.6</v>
      </c>
    </row>
    <row r="46" spans="1:4">
      <c r="A46" t="s">
        <v>114</v>
      </c>
      <c r="B46" t="s">
        <v>1003</v>
      </c>
      <c r="C46">
        <v>1.2</v>
      </c>
      <c r="D46">
        <v>18.600000000000001</v>
      </c>
    </row>
    <row r="47" spans="1:4">
      <c r="A47" t="s">
        <v>117</v>
      </c>
      <c r="B47" t="s">
        <v>1004</v>
      </c>
      <c r="C47">
        <v>0.3</v>
      </c>
      <c r="D47">
        <v>5.4</v>
      </c>
    </row>
    <row r="48" spans="1:4">
      <c r="A48" t="s">
        <v>119</v>
      </c>
      <c r="B48" t="s">
        <v>1005</v>
      </c>
      <c r="C48">
        <v>1</v>
      </c>
      <c r="D48">
        <v>29.5</v>
      </c>
    </row>
    <row r="49" spans="1:4">
      <c r="A49" t="s">
        <v>121</v>
      </c>
      <c r="B49" t="s">
        <v>1006</v>
      </c>
      <c r="C49">
        <v>1</v>
      </c>
      <c r="D49">
        <v>30</v>
      </c>
    </row>
    <row r="50" spans="1:4">
      <c r="A50" t="s">
        <v>805</v>
      </c>
      <c r="B50" t="s">
        <v>1007</v>
      </c>
      <c r="C50">
        <v>1.5</v>
      </c>
      <c r="D50">
        <v>12.5</v>
      </c>
    </row>
    <row r="51" spans="1:4">
      <c r="A51" t="s">
        <v>125</v>
      </c>
      <c r="B51" t="s">
        <v>1008</v>
      </c>
      <c r="C51">
        <v>0.2</v>
      </c>
      <c r="D51">
        <v>0.8</v>
      </c>
    </row>
    <row r="52" spans="1:4">
      <c r="A52" t="s">
        <v>126</v>
      </c>
      <c r="B52" t="s">
        <v>1009</v>
      </c>
      <c r="C52">
        <v>0.7</v>
      </c>
      <c r="D52">
        <v>33.299999999999997</v>
      </c>
    </row>
    <row r="53" spans="1:4">
      <c r="A53" t="s">
        <v>129</v>
      </c>
      <c r="B53" t="s">
        <v>1010</v>
      </c>
      <c r="C53">
        <v>0.4</v>
      </c>
      <c r="D53">
        <v>4.2</v>
      </c>
    </row>
    <row r="54" spans="1:4">
      <c r="A54" t="s">
        <v>130</v>
      </c>
      <c r="B54" t="s">
        <v>1011</v>
      </c>
      <c r="C54">
        <v>1</v>
      </c>
      <c r="D54">
        <v>32</v>
      </c>
    </row>
    <row r="55" spans="1:4">
      <c r="A55" t="s">
        <v>132</v>
      </c>
      <c r="B55" t="s">
        <v>1012</v>
      </c>
      <c r="C55">
        <v>0.8</v>
      </c>
      <c r="D55">
        <v>19.600000000000001</v>
      </c>
    </row>
    <row r="56" spans="1:4">
      <c r="A56" t="s">
        <v>134</v>
      </c>
      <c r="B56" t="s">
        <v>1013</v>
      </c>
      <c r="C56">
        <v>1.7</v>
      </c>
      <c r="D56">
        <v>76.599999999999994</v>
      </c>
    </row>
    <row r="57" spans="1:4">
      <c r="A57" t="s">
        <v>813</v>
      </c>
      <c r="B57" t="s">
        <v>1014</v>
      </c>
      <c r="C57">
        <v>0.5</v>
      </c>
      <c r="D57">
        <v>28</v>
      </c>
    </row>
    <row r="58" spans="1:4">
      <c r="A58" t="s">
        <v>140</v>
      </c>
      <c r="B58" t="s">
        <v>1015</v>
      </c>
      <c r="C58">
        <v>1</v>
      </c>
      <c r="D58">
        <v>32</v>
      </c>
    </row>
    <row r="59" spans="1:4">
      <c r="A59" t="s">
        <v>143</v>
      </c>
      <c r="B59" t="s">
        <v>1016</v>
      </c>
      <c r="C59">
        <v>0.7</v>
      </c>
      <c r="D59">
        <v>19</v>
      </c>
    </row>
    <row r="60" spans="1:4">
      <c r="A60" t="s">
        <v>145</v>
      </c>
      <c r="B60" t="s">
        <v>1017</v>
      </c>
      <c r="C60">
        <v>1.9</v>
      </c>
      <c r="D60">
        <v>155</v>
      </c>
    </row>
    <row r="61" spans="1:4">
      <c r="A61" t="s">
        <v>147</v>
      </c>
      <c r="B61" t="s">
        <v>1018</v>
      </c>
      <c r="C61">
        <v>0.6</v>
      </c>
      <c r="D61">
        <v>12.4</v>
      </c>
    </row>
    <row r="62" spans="1:4">
      <c r="A62" t="s">
        <v>820</v>
      </c>
      <c r="B62" t="s">
        <v>1019</v>
      </c>
      <c r="C62">
        <v>1</v>
      </c>
      <c r="D62">
        <v>20</v>
      </c>
    </row>
    <row r="63" spans="1:4">
      <c r="A63" t="s">
        <v>149</v>
      </c>
      <c r="B63" t="s">
        <v>1020</v>
      </c>
      <c r="C63">
        <v>1.3</v>
      </c>
      <c r="D63">
        <v>54</v>
      </c>
    </row>
    <row r="64" spans="1:4">
      <c r="A64" t="s">
        <v>152</v>
      </c>
      <c r="B64" t="s">
        <v>1021</v>
      </c>
      <c r="C64">
        <v>0.9</v>
      </c>
      <c r="D64">
        <v>19.5</v>
      </c>
    </row>
    <row r="65" spans="1:4">
      <c r="A65" t="s">
        <v>156</v>
      </c>
      <c r="B65" t="s">
        <v>1022</v>
      </c>
      <c r="C65">
        <v>1.3</v>
      </c>
      <c r="D65">
        <v>56.5</v>
      </c>
    </row>
    <row r="66" spans="1:4">
      <c r="A66" t="s">
        <v>158</v>
      </c>
      <c r="B66" t="s">
        <v>1023</v>
      </c>
      <c r="C66">
        <v>1.5</v>
      </c>
      <c r="D66">
        <v>48</v>
      </c>
    </row>
    <row r="67" spans="1:4">
      <c r="A67" t="s">
        <v>159</v>
      </c>
      <c r="B67" t="s">
        <v>1024</v>
      </c>
      <c r="C67">
        <v>0.8</v>
      </c>
      <c r="D67">
        <v>19.5</v>
      </c>
    </row>
    <row r="68" spans="1:4">
      <c r="A68" t="s">
        <v>161</v>
      </c>
      <c r="B68" t="s">
        <v>1025</v>
      </c>
      <c r="C68">
        <v>1.5</v>
      </c>
      <c r="D68">
        <v>70.5</v>
      </c>
    </row>
    <row r="69" spans="1:4">
      <c r="A69" t="s">
        <v>162</v>
      </c>
      <c r="B69" t="s">
        <v>1026</v>
      </c>
      <c r="C69">
        <v>1.6</v>
      </c>
      <c r="D69">
        <v>130</v>
      </c>
    </row>
    <row r="70" spans="1:4">
      <c r="A70" t="s">
        <v>831</v>
      </c>
      <c r="B70" t="s">
        <v>1027</v>
      </c>
      <c r="C70">
        <v>0.7</v>
      </c>
      <c r="D70">
        <v>4</v>
      </c>
    </row>
    <row r="71" spans="1:4">
      <c r="A71" t="s">
        <v>167</v>
      </c>
      <c r="B71" t="s">
        <v>1028</v>
      </c>
      <c r="C71">
        <v>1</v>
      </c>
      <c r="D71">
        <v>6.4</v>
      </c>
    </row>
    <row r="72" spans="1:4">
      <c r="A72" t="s">
        <v>168</v>
      </c>
      <c r="B72" t="s">
        <v>1029</v>
      </c>
      <c r="C72">
        <v>1.7</v>
      </c>
      <c r="D72">
        <v>15.5</v>
      </c>
    </row>
    <row r="73" spans="1:4">
      <c r="A73" t="s">
        <v>171</v>
      </c>
      <c r="B73" t="s">
        <v>1030</v>
      </c>
      <c r="C73">
        <v>0.9</v>
      </c>
      <c r="D73">
        <v>45.5</v>
      </c>
    </row>
    <row r="74" spans="1:4">
      <c r="A74" t="s">
        <v>172</v>
      </c>
      <c r="B74" t="s">
        <v>1031</v>
      </c>
      <c r="C74">
        <v>1.6</v>
      </c>
      <c r="D74">
        <v>55</v>
      </c>
    </row>
    <row r="75" spans="1:4">
      <c r="A75" t="s">
        <v>174</v>
      </c>
      <c r="B75" t="s">
        <v>1032</v>
      </c>
      <c r="C75">
        <v>0.4</v>
      </c>
      <c r="D75">
        <v>20</v>
      </c>
    </row>
    <row r="76" spans="1:4">
      <c r="A76" t="s">
        <v>176</v>
      </c>
      <c r="B76" t="s">
        <v>1033</v>
      </c>
      <c r="C76">
        <v>1</v>
      </c>
      <c r="D76">
        <v>105</v>
      </c>
    </row>
    <row r="77" spans="1:4">
      <c r="A77" t="s">
        <v>177</v>
      </c>
      <c r="B77" t="s">
        <v>1034</v>
      </c>
      <c r="C77">
        <v>1.4</v>
      </c>
      <c r="D77">
        <v>300</v>
      </c>
    </row>
    <row r="78" spans="1:4">
      <c r="A78" t="s">
        <v>179</v>
      </c>
      <c r="B78" t="s">
        <v>1035</v>
      </c>
      <c r="C78">
        <v>1</v>
      </c>
      <c r="D78">
        <v>30</v>
      </c>
    </row>
    <row r="79" spans="1:4">
      <c r="A79" t="s">
        <v>180</v>
      </c>
      <c r="B79" t="s">
        <v>1036</v>
      </c>
      <c r="C79">
        <v>1.7</v>
      </c>
      <c r="D79">
        <v>95</v>
      </c>
    </row>
    <row r="80" spans="1:4">
      <c r="A80" t="s">
        <v>182</v>
      </c>
      <c r="B80" t="s">
        <v>1037</v>
      </c>
      <c r="C80">
        <v>1.2</v>
      </c>
      <c r="D80">
        <v>36</v>
      </c>
    </row>
    <row r="81" spans="1:4">
      <c r="A81" t="s">
        <v>185</v>
      </c>
      <c r="B81" t="s">
        <v>1038</v>
      </c>
      <c r="C81">
        <v>1.6</v>
      </c>
      <c r="D81">
        <v>78.5</v>
      </c>
    </row>
    <row r="82" spans="1:4">
      <c r="A82" t="s">
        <v>847</v>
      </c>
      <c r="B82" t="s">
        <v>1039</v>
      </c>
      <c r="C82">
        <v>0.3</v>
      </c>
      <c r="D82">
        <v>6</v>
      </c>
    </row>
    <row r="83" spans="1:4">
      <c r="A83" t="s">
        <v>849</v>
      </c>
      <c r="B83" t="s">
        <v>1040</v>
      </c>
      <c r="C83">
        <v>1</v>
      </c>
      <c r="D83">
        <v>60</v>
      </c>
    </row>
    <row r="84" spans="1:4">
      <c r="A84" t="s">
        <v>192</v>
      </c>
      <c r="B84" t="s">
        <v>1041</v>
      </c>
      <c r="C84">
        <v>0.8</v>
      </c>
      <c r="D84">
        <v>15</v>
      </c>
    </row>
    <row r="85" spans="1:4">
      <c r="A85" t="s">
        <v>195</v>
      </c>
      <c r="B85" t="s">
        <v>1042</v>
      </c>
      <c r="C85">
        <v>1.4</v>
      </c>
      <c r="D85">
        <v>39.200000000000003</v>
      </c>
    </row>
    <row r="86" spans="1:4">
      <c r="A86" t="s">
        <v>196</v>
      </c>
      <c r="B86" t="s">
        <v>1043</v>
      </c>
      <c r="C86">
        <v>1.8</v>
      </c>
      <c r="D86">
        <v>85.2</v>
      </c>
    </row>
    <row r="87" spans="1:4">
      <c r="A87" t="s">
        <v>197</v>
      </c>
      <c r="B87" t="s">
        <v>1044</v>
      </c>
      <c r="C87">
        <v>1.1000000000000001</v>
      </c>
      <c r="D87">
        <v>90</v>
      </c>
    </row>
    <row r="88" spans="1:4">
      <c r="A88" t="s">
        <v>199</v>
      </c>
      <c r="B88" t="s">
        <v>1045</v>
      </c>
      <c r="C88">
        <v>1.7</v>
      </c>
      <c r="D88">
        <v>120</v>
      </c>
    </row>
    <row r="89" spans="1:4">
      <c r="A89" t="s">
        <v>203</v>
      </c>
      <c r="B89" t="s">
        <v>1046</v>
      </c>
      <c r="C89">
        <v>0.9</v>
      </c>
      <c r="D89">
        <v>30</v>
      </c>
    </row>
    <row r="90" spans="1:4">
      <c r="A90" t="s">
        <v>205</v>
      </c>
      <c r="B90" t="s">
        <v>1047</v>
      </c>
      <c r="C90">
        <v>1.2</v>
      </c>
      <c r="D90">
        <v>30</v>
      </c>
    </row>
    <row r="91" spans="1:4">
      <c r="A91" t="s">
        <v>208</v>
      </c>
      <c r="B91" t="s">
        <v>1048</v>
      </c>
      <c r="C91">
        <v>0.3</v>
      </c>
      <c r="D91">
        <v>4</v>
      </c>
    </row>
    <row r="92" spans="1:4">
      <c r="A92" t="s">
        <v>209</v>
      </c>
      <c r="B92" t="s">
        <v>1049</v>
      </c>
      <c r="C92">
        <v>1.5</v>
      </c>
      <c r="D92">
        <v>132.5</v>
      </c>
    </row>
    <row r="93" spans="1:4">
      <c r="A93" t="s">
        <v>212</v>
      </c>
      <c r="B93" t="s">
        <v>1050</v>
      </c>
      <c r="C93">
        <v>1.3</v>
      </c>
      <c r="D93">
        <v>0.1</v>
      </c>
    </row>
    <row r="94" spans="1:4">
      <c r="A94" t="s">
        <v>216</v>
      </c>
      <c r="B94" t="s">
        <v>1051</v>
      </c>
      <c r="C94">
        <v>1.6</v>
      </c>
      <c r="D94">
        <v>0.1</v>
      </c>
    </row>
    <row r="95" spans="1:4">
      <c r="A95" t="s">
        <v>218</v>
      </c>
      <c r="B95" t="s">
        <v>1052</v>
      </c>
      <c r="C95">
        <v>1.5</v>
      </c>
      <c r="D95">
        <v>40.5</v>
      </c>
    </row>
    <row r="96" spans="1:4">
      <c r="A96" t="s">
        <v>219</v>
      </c>
      <c r="B96" t="s">
        <v>1053</v>
      </c>
      <c r="C96">
        <v>8.8000000000000007</v>
      </c>
      <c r="D96">
        <v>210</v>
      </c>
    </row>
    <row r="97" spans="1:4">
      <c r="A97" t="s">
        <v>221</v>
      </c>
      <c r="B97" t="s">
        <v>1054</v>
      </c>
      <c r="C97">
        <v>1</v>
      </c>
      <c r="D97">
        <v>32.4</v>
      </c>
    </row>
    <row r="98" spans="1:4">
      <c r="A98" t="s">
        <v>222</v>
      </c>
      <c r="B98" t="s">
        <v>1055</v>
      </c>
      <c r="C98">
        <v>1.6</v>
      </c>
      <c r="D98">
        <v>75.599999999999994</v>
      </c>
    </row>
    <row r="99" spans="1:4">
      <c r="A99" t="s">
        <v>225</v>
      </c>
      <c r="B99" t="s">
        <v>1056</v>
      </c>
      <c r="C99">
        <v>0.4</v>
      </c>
      <c r="D99">
        <v>6.5</v>
      </c>
    </row>
    <row r="100" spans="1:4">
      <c r="A100" t="s">
        <v>227</v>
      </c>
      <c r="B100" t="s">
        <v>1057</v>
      </c>
      <c r="C100">
        <v>1.3</v>
      </c>
      <c r="D100">
        <v>60</v>
      </c>
    </row>
    <row r="101" spans="1:4">
      <c r="A101" t="s">
        <v>228</v>
      </c>
      <c r="B101" t="s">
        <v>1058</v>
      </c>
      <c r="C101">
        <v>0.5</v>
      </c>
      <c r="D101">
        <v>10.4</v>
      </c>
    </row>
    <row r="102" spans="1:4">
      <c r="A102" t="s">
        <v>871</v>
      </c>
      <c r="B102" t="s">
        <v>1059</v>
      </c>
      <c r="C102">
        <v>1.2</v>
      </c>
      <c r="D102">
        <v>66.599999999999994</v>
      </c>
    </row>
    <row r="103" spans="1:4">
      <c r="A103" t="s">
        <v>231</v>
      </c>
      <c r="B103" t="s">
        <v>1060</v>
      </c>
      <c r="C103">
        <v>0.4</v>
      </c>
      <c r="D103">
        <v>2.5</v>
      </c>
    </row>
    <row r="104" spans="1:4">
      <c r="A104" t="s">
        <v>234</v>
      </c>
      <c r="B104" t="s">
        <v>1061</v>
      </c>
      <c r="C104">
        <v>2</v>
      </c>
      <c r="D104">
        <v>120</v>
      </c>
    </row>
    <row r="105" spans="1:4">
      <c r="A105" t="s">
        <v>237</v>
      </c>
      <c r="B105" t="s">
        <v>1062</v>
      </c>
      <c r="C105">
        <v>0.4</v>
      </c>
      <c r="D105">
        <v>6.5</v>
      </c>
    </row>
    <row r="106" spans="1:4">
      <c r="A106" t="s">
        <v>238</v>
      </c>
      <c r="B106" t="s">
        <v>1063</v>
      </c>
      <c r="C106">
        <v>1</v>
      </c>
      <c r="D106">
        <v>45</v>
      </c>
    </row>
    <row r="107" spans="1:4">
      <c r="A107" t="s">
        <v>239</v>
      </c>
      <c r="B107" t="s">
        <v>1064</v>
      </c>
      <c r="C107">
        <v>1.5</v>
      </c>
      <c r="D107">
        <v>49.8</v>
      </c>
    </row>
    <row r="108" spans="1:4">
      <c r="A108" t="s">
        <v>242</v>
      </c>
      <c r="B108" t="s">
        <v>1065</v>
      </c>
      <c r="C108">
        <v>1.4</v>
      </c>
      <c r="D108">
        <v>50.2</v>
      </c>
    </row>
    <row r="109" spans="1:4">
      <c r="A109" t="s">
        <v>245</v>
      </c>
      <c r="B109" t="s">
        <v>1066</v>
      </c>
      <c r="C109">
        <v>1.2</v>
      </c>
      <c r="D109">
        <v>65.5</v>
      </c>
    </row>
    <row r="110" spans="1:4">
      <c r="A110" t="s">
        <v>246</v>
      </c>
      <c r="B110" t="s">
        <v>1067</v>
      </c>
      <c r="C110">
        <v>0.6</v>
      </c>
      <c r="D110">
        <v>1</v>
      </c>
    </row>
    <row r="111" spans="1:4">
      <c r="A111" t="s">
        <v>247</v>
      </c>
      <c r="B111" t="s">
        <v>1068</v>
      </c>
      <c r="C111">
        <v>1.2</v>
      </c>
      <c r="D111">
        <v>9.5</v>
      </c>
    </row>
    <row r="112" spans="1:4">
      <c r="A112" t="s">
        <v>249</v>
      </c>
      <c r="B112" t="s">
        <v>1069</v>
      </c>
      <c r="C112">
        <v>1</v>
      </c>
      <c r="D112">
        <v>115</v>
      </c>
    </row>
    <row r="113" spans="1:4">
      <c r="A113" t="s">
        <v>884</v>
      </c>
      <c r="B113" t="s">
        <v>1070</v>
      </c>
      <c r="C113">
        <v>1.9</v>
      </c>
      <c r="D113">
        <v>120</v>
      </c>
    </row>
    <row r="114" spans="1:4">
      <c r="A114" t="s">
        <v>253</v>
      </c>
      <c r="B114" t="s">
        <v>1071</v>
      </c>
      <c r="C114">
        <v>1.1000000000000001</v>
      </c>
      <c r="D114">
        <v>34.6</v>
      </c>
    </row>
    <row r="115" spans="1:4">
      <c r="A115" t="s">
        <v>254</v>
      </c>
      <c r="B115" t="s">
        <v>1072</v>
      </c>
      <c r="C115">
        <v>1</v>
      </c>
      <c r="D115">
        <v>35</v>
      </c>
    </row>
    <row r="116" spans="1:4">
      <c r="A116" t="s">
        <v>256</v>
      </c>
      <c r="B116" t="s">
        <v>1073</v>
      </c>
      <c r="C116">
        <v>2.2000000000000002</v>
      </c>
      <c r="D116">
        <v>80</v>
      </c>
    </row>
    <row r="117" spans="1:4">
      <c r="A117" t="s">
        <v>257</v>
      </c>
      <c r="B117" t="s">
        <v>1074</v>
      </c>
      <c r="C117">
        <v>0.4</v>
      </c>
      <c r="D117">
        <v>8</v>
      </c>
    </row>
    <row r="118" spans="1:4">
      <c r="A118" t="s">
        <v>891</v>
      </c>
      <c r="B118" t="s">
        <v>1075</v>
      </c>
      <c r="C118">
        <v>1.2</v>
      </c>
      <c r="D118">
        <v>25</v>
      </c>
    </row>
    <row r="119" spans="1:4">
      <c r="A119" t="s">
        <v>893</v>
      </c>
      <c r="B119" t="s">
        <v>1076</v>
      </c>
      <c r="C119">
        <v>0.6</v>
      </c>
      <c r="D119">
        <v>15</v>
      </c>
    </row>
    <row r="120" spans="1:4">
      <c r="A120" t="s">
        <v>260</v>
      </c>
      <c r="B120" t="s">
        <v>1077</v>
      </c>
      <c r="C120">
        <v>1.3</v>
      </c>
      <c r="D120">
        <v>39</v>
      </c>
    </row>
    <row r="121" spans="1:4">
      <c r="A121" t="s">
        <v>261</v>
      </c>
      <c r="B121" t="s">
        <v>1078</v>
      </c>
      <c r="C121">
        <v>0.8</v>
      </c>
      <c r="D121">
        <v>34.5</v>
      </c>
    </row>
    <row r="122" spans="1:4">
      <c r="A122" t="s">
        <v>262</v>
      </c>
      <c r="B122" t="s">
        <v>1079</v>
      </c>
      <c r="C122">
        <v>1.1000000000000001</v>
      </c>
      <c r="D122">
        <v>80</v>
      </c>
    </row>
    <row r="123" spans="1:4">
      <c r="A123" t="s">
        <v>263</v>
      </c>
      <c r="B123" t="s">
        <v>1080</v>
      </c>
      <c r="C123">
        <v>1.3</v>
      </c>
      <c r="D123">
        <v>54.5</v>
      </c>
    </row>
    <row r="124" spans="1:4">
      <c r="A124" t="s">
        <v>900</v>
      </c>
      <c r="B124" t="s">
        <v>1081</v>
      </c>
      <c r="C124">
        <v>1.5</v>
      </c>
      <c r="D124">
        <v>56</v>
      </c>
    </row>
    <row r="125" spans="1:4">
      <c r="A125" t="s">
        <v>268</v>
      </c>
      <c r="B125" t="s">
        <v>1082</v>
      </c>
      <c r="C125">
        <v>1.4</v>
      </c>
      <c r="D125">
        <v>40.6</v>
      </c>
    </row>
    <row r="126" spans="1:4">
      <c r="A126" t="s">
        <v>904</v>
      </c>
      <c r="B126" t="s">
        <v>1083</v>
      </c>
      <c r="C126">
        <v>1.1000000000000001</v>
      </c>
      <c r="D126">
        <v>30</v>
      </c>
    </row>
    <row r="127" spans="1:4">
      <c r="A127" t="s">
        <v>271</v>
      </c>
      <c r="B127" t="s">
        <v>1084</v>
      </c>
      <c r="C127">
        <v>1.3</v>
      </c>
      <c r="D127">
        <v>44.5</v>
      </c>
    </row>
    <row r="128" spans="1:4">
      <c r="A128" t="s">
        <v>273</v>
      </c>
      <c r="B128" t="s">
        <v>1085</v>
      </c>
      <c r="C128">
        <v>1.5</v>
      </c>
      <c r="D128">
        <v>55</v>
      </c>
    </row>
    <row r="129" spans="1:4">
      <c r="A129" t="s">
        <v>276</v>
      </c>
      <c r="B129" t="s">
        <v>1086</v>
      </c>
      <c r="C129">
        <v>1.4</v>
      </c>
      <c r="D129">
        <v>88.4</v>
      </c>
    </row>
    <row r="130" spans="1:4">
      <c r="A130" t="s">
        <v>277</v>
      </c>
      <c r="B130" t="s">
        <v>1087</v>
      </c>
      <c r="C130">
        <v>0.9</v>
      </c>
      <c r="D130">
        <v>10</v>
      </c>
    </row>
    <row r="131" spans="1:4">
      <c r="A131" t="s">
        <v>910</v>
      </c>
      <c r="B131" t="s">
        <v>1088</v>
      </c>
      <c r="C131">
        <v>6.5</v>
      </c>
      <c r="D131">
        <v>235</v>
      </c>
    </row>
    <row r="132" spans="1:4">
      <c r="A132" t="s">
        <v>281</v>
      </c>
      <c r="B132" t="s">
        <v>1089</v>
      </c>
      <c r="C132">
        <v>2.5</v>
      </c>
      <c r="D132">
        <v>220</v>
      </c>
    </row>
    <row r="133" spans="1:4">
      <c r="A133" t="s">
        <v>914</v>
      </c>
      <c r="B133" t="s">
        <v>1090</v>
      </c>
      <c r="C133">
        <v>0.3</v>
      </c>
      <c r="D133">
        <v>4</v>
      </c>
    </row>
    <row r="134" spans="1:4">
      <c r="A134" t="s">
        <v>916</v>
      </c>
      <c r="B134" t="s">
        <v>1091</v>
      </c>
      <c r="C134">
        <v>0.3</v>
      </c>
      <c r="D134">
        <v>6.5</v>
      </c>
    </row>
    <row r="135" spans="1:4">
      <c r="A135" t="s">
        <v>286</v>
      </c>
      <c r="B135" t="s">
        <v>1092</v>
      </c>
      <c r="C135">
        <v>1</v>
      </c>
      <c r="D135">
        <v>29</v>
      </c>
    </row>
    <row r="136" spans="1:4">
      <c r="A136" t="s">
        <v>287</v>
      </c>
      <c r="B136" t="s">
        <v>1093</v>
      </c>
      <c r="C136">
        <v>0.8</v>
      </c>
      <c r="D136">
        <v>24.5</v>
      </c>
    </row>
    <row r="137" spans="1:4">
      <c r="A137" t="s">
        <v>288</v>
      </c>
      <c r="B137" t="s">
        <v>1094</v>
      </c>
      <c r="C137">
        <v>0.9</v>
      </c>
      <c r="D137">
        <v>25</v>
      </c>
    </row>
    <row r="138" spans="1:4">
      <c r="A138" t="s">
        <v>289</v>
      </c>
      <c r="B138" t="s">
        <v>1095</v>
      </c>
      <c r="C138">
        <v>0.8</v>
      </c>
      <c r="D138">
        <v>36.5</v>
      </c>
    </row>
    <row r="139" spans="1:4">
      <c r="A139" t="s">
        <v>291</v>
      </c>
      <c r="B139" t="s">
        <v>1096</v>
      </c>
      <c r="C139">
        <v>0.4</v>
      </c>
      <c r="D139">
        <v>7.5</v>
      </c>
    </row>
    <row r="140" spans="1:4">
      <c r="A140" t="s">
        <v>293</v>
      </c>
      <c r="B140" t="s">
        <v>1097</v>
      </c>
      <c r="C140">
        <v>1</v>
      </c>
      <c r="D140">
        <v>35</v>
      </c>
    </row>
    <row r="141" spans="1:4">
      <c r="A141" t="s">
        <v>295</v>
      </c>
      <c r="B141" t="s">
        <v>1098</v>
      </c>
      <c r="C141">
        <v>0.5</v>
      </c>
      <c r="D141">
        <v>11.5</v>
      </c>
    </row>
    <row r="142" spans="1:4">
      <c r="A142" t="s">
        <v>296</v>
      </c>
      <c r="B142" t="s">
        <v>1099</v>
      </c>
      <c r="C142">
        <v>1.3</v>
      </c>
      <c r="D142">
        <v>40.5</v>
      </c>
    </row>
    <row r="143" spans="1:4">
      <c r="A143" t="s">
        <v>927</v>
      </c>
      <c r="B143" t="s">
        <v>1100</v>
      </c>
      <c r="C143">
        <v>1.8</v>
      </c>
      <c r="D143">
        <v>59</v>
      </c>
    </row>
    <row r="144" spans="1:4">
      <c r="A144" t="s">
        <v>301</v>
      </c>
      <c r="B144" t="s">
        <v>1101</v>
      </c>
      <c r="C144">
        <v>2.1</v>
      </c>
      <c r="D144">
        <v>460</v>
      </c>
    </row>
    <row r="145" spans="1:4">
      <c r="A145" t="s">
        <v>302</v>
      </c>
      <c r="B145" t="s">
        <v>1102</v>
      </c>
      <c r="C145">
        <v>1.7</v>
      </c>
      <c r="D145">
        <v>55.4</v>
      </c>
    </row>
    <row r="146" spans="1:4">
      <c r="A146" t="s">
        <v>933</v>
      </c>
      <c r="B146" t="s">
        <v>1103</v>
      </c>
      <c r="C146">
        <v>1.6</v>
      </c>
      <c r="D146">
        <v>52.6</v>
      </c>
    </row>
    <row r="147" spans="1:4">
      <c r="A147" t="s">
        <v>306</v>
      </c>
      <c r="B147" t="s">
        <v>1104</v>
      </c>
      <c r="C147">
        <v>2</v>
      </c>
      <c r="D147">
        <v>60</v>
      </c>
    </row>
    <row r="148" spans="1:4">
      <c r="A148" t="s">
        <v>307</v>
      </c>
      <c r="B148" t="s">
        <v>1105</v>
      </c>
      <c r="C148">
        <v>1.8</v>
      </c>
      <c r="D148">
        <v>3.3</v>
      </c>
    </row>
    <row r="149" spans="1:4">
      <c r="A149" t="s">
        <v>309</v>
      </c>
      <c r="B149" t="s">
        <v>1106</v>
      </c>
      <c r="C149">
        <v>4</v>
      </c>
      <c r="D149">
        <v>16.5</v>
      </c>
    </row>
    <row r="150" spans="1:4">
      <c r="A150" t="s">
        <v>310</v>
      </c>
      <c r="B150" t="s">
        <v>1107</v>
      </c>
      <c r="C150">
        <v>2.2000000000000002</v>
      </c>
      <c r="D150">
        <v>210</v>
      </c>
    </row>
    <row r="151" spans="1:4">
      <c r="A151" t="s">
        <v>311</v>
      </c>
      <c r="B151" t="s">
        <v>1108</v>
      </c>
      <c r="C151">
        <v>2</v>
      </c>
      <c r="D151">
        <v>122</v>
      </c>
    </row>
    <row r="152" spans="1:4">
      <c r="A152" t="s">
        <v>314</v>
      </c>
      <c r="B152" t="s">
        <v>1109</v>
      </c>
      <c r="C152">
        <v>0.4</v>
      </c>
      <c r="D152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Boss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2020-01-22T20:45:42Z</dcterms:created>
  <dcterms:modified xsi:type="dcterms:W3CDTF">2020-01-23T15:40:05Z</dcterms:modified>
</cp:coreProperties>
</file>