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Palma\Documents\GitHub\Miniscope-v4-Wire-Free\Miniscope-v4-Wire-Free-KiCad\KiCad\"/>
    </mc:Choice>
  </mc:AlternateContent>
  <xr:revisionPtr revIDLastSave="0" documentId="13_ncr:1_{4C16C95B-BF19-42CE-A2FA-2E101E53415F}" xr6:coauthVersionLast="47" xr6:coauthVersionMax="47" xr10:uidLastSave="{00000000-0000-0000-0000-000000000000}"/>
  <bookViews>
    <workbookView xWindow="22932" yWindow="-108" windowWidth="23256" windowHeight="12576" tabRatio="463" activeTab="1" xr2:uid="{0932EB30-DBCA-4906-BBC4-1EE8F7F78F2F}"/>
  </bookViews>
  <sheets>
    <sheet name="Miniscope-v4-Wire-Free BOM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Q6" i="1"/>
  <c r="R6" i="1"/>
  <c r="S6" i="1"/>
  <c r="P6" i="1"/>
</calcChain>
</file>

<file path=xl/sharedStrings.xml><?xml version="1.0" encoding="utf-8"?>
<sst xmlns="http://schemas.openxmlformats.org/spreadsheetml/2006/main" count="799" uniqueCount="304">
  <si>
    <t>10pF</t>
  </si>
  <si>
    <t>.Capacitor:C_0201_0603Metric_L</t>
  </si>
  <si>
    <t>SMD CER 0201 10pF 50V ±5% C0G</t>
  </si>
  <si>
    <t>GRM0335C1H100JA01J</t>
  </si>
  <si>
    <t>1uF</t>
  </si>
  <si>
    <t>SMD CER 0201 1uF 16V ±20% X5R (OEPS M01 009)</t>
  </si>
  <si>
    <t>CL03A105MO3NRNH</t>
  </si>
  <si>
    <t>2.2uF</t>
  </si>
  <si>
    <t>SMD CER 0201 2.2uF 10V ±20% X5R (OEPS J05 004A)</t>
  </si>
  <si>
    <t>CM03X5R225M10AH</t>
  </si>
  <si>
    <t>4.7nF 100V</t>
  </si>
  <si>
    <t>.Capacitor:C_0603_1608Metric_L</t>
  </si>
  <si>
    <t>SMD CER 0603 4.7nF 100V ±10% X7R</t>
  </si>
  <si>
    <t>4.7uF</t>
  </si>
  <si>
    <t>SMD CER 0201 4.7UF 6.3V ±20%  X5R    CASE SIZE CONTAINS MAX VOLTAGE!!</t>
  </si>
  <si>
    <t>22pF</t>
  </si>
  <si>
    <t>SMD CER 0201 27pF 50V ±2% C0G, NP0</t>
  </si>
  <si>
    <t>0.1uF</t>
  </si>
  <si>
    <t>SMD CER 0201 100nF 25V ±10% X5R (OEPS M01 007)</t>
  </si>
  <si>
    <t>GRM033R61E104KE14J</t>
  </si>
  <si>
    <t>10uF</t>
  </si>
  <si>
    <t>.Capacitor:C_0402_1005Metric_L</t>
  </si>
  <si>
    <t>SMD CER 0402 10uF 10V ±20% X5R (OEPS M01 014)</t>
  </si>
  <si>
    <t>CL05A106MP5NUNC</t>
  </si>
  <si>
    <t>.LED:LED_LXZ1_PR01_L</t>
  </si>
  <si>
    <t>LED_Small_ALT</t>
  </si>
  <si>
    <t>.LED:LED_SC80X160X65L40L</t>
  </si>
  <si>
    <t>.Connector:0475710001</t>
  </si>
  <si>
    <t>CONN MICRO SD CARD PUSH-PULL R/A</t>
  </si>
  <si>
    <t>Conn_01x04</t>
  </si>
  <si>
    <t>.Connector:1x4_USB</t>
  </si>
  <si>
    <t>.Connector:FH19C-4S-0.5SH(10)</t>
  </si>
  <si>
    <t>CONN FFC BOTTOM 4POS 0.5MM R/A</t>
  </si>
  <si>
    <t>Conn_01x01</t>
  </si>
  <si>
    <t>.Connector:Conn_1x1_700_Circular_Pad</t>
  </si>
  <si>
    <t>4.7uH</t>
  </si>
  <si>
    <t>.Capacitor:C_0805_2012Metric_L</t>
  </si>
  <si>
    <t>FIXED INDUCTOR SMD 4.7uH 750mA 260mΩ</t>
  </si>
  <si>
    <t>.Inductor:L_0603_1608Metric_L</t>
  </si>
  <si>
    <t>BLM18PG471SN1D</t>
  </si>
  <si>
    <t>FERRITE BEAD SMD 470Ω 1A 200mΩ (OEPS J05 017)</t>
  </si>
  <si>
    <t>10uH</t>
  </si>
  <si>
    <t>FIXED IND 10UH 400MA 2.7 OHM SMD</t>
  </si>
  <si>
    <t>NTK3134NT1G</t>
  </si>
  <si>
    <t>.Transistor:TRXSOFL3P40_120X120X55L29X21L</t>
  </si>
  <si>
    <t>Power MOSFET</t>
  </si>
  <si>
    <t>MMBT3904LP-7B</t>
  </si>
  <si>
    <t>.Transistor:TRXDFN3_101X61X53L25X15N</t>
  </si>
  <si>
    <t>BJT NPN 40V 0.2A (OEPS J05 019)</t>
  </si>
  <si>
    <t>.Resistor:R_0201_0603Metric_ERJ_L</t>
  </si>
  <si>
    <t>SMD 0201 1.8kΩ ±1% 0.050W (OEPS J05 024)</t>
  </si>
  <si>
    <t>ERJ-1GNF1801C</t>
  </si>
  <si>
    <t>2.05M</t>
  </si>
  <si>
    <t>SMD 0201 2.05MΩ ±1% 0.050W</t>
  </si>
  <si>
    <t>1M</t>
  </si>
  <si>
    <t>SMD 0201 1MΩ ±1% 0.050W</t>
  </si>
  <si>
    <t>649K</t>
  </si>
  <si>
    <t>SMD 0201 649kΩ ±1% 0.050W</t>
  </si>
  <si>
    <t>2.2K</t>
  </si>
  <si>
    <t>SMD 0201 2.2kΩ ±1% 0.050W</t>
  </si>
  <si>
    <t>8.2K</t>
  </si>
  <si>
    <t>SMD 0201 8.2kΩ ±1% 0.050W</t>
  </si>
  <si>
    <t>SMD 0201 2kΩ ±1% 0.050W (OEPS Q20 006, OEPS M01 021)</t>
  </si>
  <si>
    <t>RC0201FR-072KL</t>
  </si>
  <si>
    <t>1K</t>
  </si>
  <si>
    <t>SMD 0201 1kΩ ±1% 0.050W (OEPS Q20 008)</t>
  </si>
  <si>
    <t>RC0201FR-071KL</t>
  </si>
  <si>
    <t>DNL</t>
  </si>
  <si>
    <t>-</t>
  </si>
  <si>
    <t>100K</t>
  </si>
  <si>
    <t>SMD 0201 100kΩ ±1% 0.050W (OEPS J05 022)</t>
  </si>
  <si>
    <t>ERJ-1GNF1003C</t>
  </si>
  <si>
    <t>R_Small_US</t>
  </si>
  <si>
    <t>Custom:R_0201_0603Metric_ERJ_L</t>
  </si>
  <si>
    <t>SMD 0201 10kΩ ±1% 0.050W (OEPS J05 021)</t>
  </si>
  <si>
    <t>ERJ-1GNF1002C</t>
  </si>
  <si>
    <t>47k5</t>
  </si>
  <si>
    <t>SMD 0201 47.5kΩ ±1% 0.050W (OEPS J05 025)</t>
  </si>
  <si>
    <t>ERJ-1GNF4752C</t>
  </si>
  <si>
    <t>TL3780AF330QG</t>
  </si>
  <si>
    <t>.Switch:SMD-Switch-3mmx2mm</t>
  </si>
  <si>
    <t>SWITCH TACTILE SPST-NO 0.05A 12V</t>
  </si>
  <si>
    <t>LTC3554</t>
  </si>
  <si>
    <t>Package_DFN_QFN:QFN-20-1EP_3x3mm_P0.4mm_EP1.65x1.65mm</t>
  </si>
  <si>
    <t>IC USB POWER MANAGER 20UTQFN</t>
  </si>
  <si>
    <t>HV892</t>
  </si>
  <si>
    <t>.Package_SON:SON11P65_400X400X80L40X30T315X255L</t>
  </si>
  <si>
    <t>IC LED DRIVER LENS 10WDFN</t>
  </si>
  <si>
    <t>LTC3218</t>
  </si>
  <si>
    <t>.Package_SON:SON_11_P50_300X200X80L40X25T239X64L</t>
  </si>
  <si>
    <t>LED Driver 150mA (OEPS J1 022)</t>
  </si>
  <si>
    <t>MAX13030EETE+BGA</t>
  </si>
  <si>
    <t>Package_BGA:BGA-16_1.92x1.92mm_Layout4x4_P0.5mm</t>
  </si>
  <si>
    <t>!!! Which component PN?</t>
  </si>
  <si>
    <t>TSOP57438TT1</t>
  </si>
  <si>
    <t>.Package_SON:SON_4_P300_395X395X90L55X35L</t>
  </si>
  <si>
    <t>IR Receiver Sensor 38.0kHz 40m Surface Mount</t>
  </si>
  <si>
    <t>ATSAMD51J20A-UUT-EFP</t>
  </si>
  <si>
    <t>.Package_BGA:ATSAMD51J20A-UUT-EFP</t>
  </si>
  <si>
    <t>MCU 120MHZ 1024KB FLASH 64</t>
  </si>
  <si>
    <t>NCP163AMX330TBG</t>
  </si>
  <si>
    <t>.Package_QFN:UQFN_MCP1711</t>
  </si>
  <si>
    <t>LDO 3.3V 250mA (OEPS Z00 004)</t>
  </si>
  <si>
    <t>.Package_BGA:BGA88CP50_8X11_493X613X75B25</t>
  </si>
  <si>
    <t>LMV321IDCKR</t>
  </si>
  <si>
    <t>.Package_SOT:SOT_23-5P65_210X110L36X22L</t>
  </si>
  <si>
    <t>OPAMP GP 1 CIRCUIT (OEPS J05 030)</t>
  </si>
  <si>
    <t>Crystal:Crystal_SMD_MicroCrystal_CC8V-T1A-2Pin_2.0x1.2mm</t>
  </si>
  <si>
    <t>Value</t>
  </si>
  <si>
    <t>Footprint</t>
  </si>
  <si>
    <t>MPN</t>
  </si>
  <si>
    <t>L2</t>
  </si>
  <si>
    <t>U4</t>
  </si>
  <si>
    <t>U8</t>
  </si>
  <si>
    <t>R15</t>
  </si>
  <si>
    <t>R13</t>
  </si>
  <si>
    <t>R1, R17</t>
  </si>
  <si>
    <t>J2</t>
  </si>
  <si>
    <t>R18</t>
  </si>
  <si>
    <t>D2, D3</t>
  </si>
  <si>
    <t>J1</t>
  </si>
  <si>
    <t>L1, L5</t>
  </si>
  <si>
    <t>U6</t>
  </si>
  <si>
    <t>Miniscope-v4-Wire-Free BOM</t>
  </si>
  <si>
    <t>https://www.mouser.com/ProductDetail/Analog-Devices-Maxim-Integrated/MAX13030EETE%2BT?qs=LHmEVA8xxfbAlDW0WkJ9rQ%3D%3D</t>
  </si>
  <si>
    <t>No connector needed - these are the programming pins</t>
  </si>
  <si>
    <t>https://www.mouser.com/ProductDetail/Murata-Electronics/BLM18PG471SN1D?qs=EYzdjubb4S%2FN1Ip39GrHyg%3D%3D</t>
  </si>
  <si>
    <t>https://www.mouser.com/ProductDetail/Lite-On/LTST-C191KEKT?qs=xb8aMrBSZRK1p5%2FsrI8%2FSg%3D%3D</t>
  </si>
  <si>
    <t>https://www.mouser.com/ProductDetail/TDK/MLZ1608N100LT000?qs=%2FPzWLGNeQ%252BjWztxz0ZUthw%3D%3D</t>
  </si>
  <si>
    <r>
      <t xml:space="preserve">ATSAMD51J20A-UUT-EFP   https://www.digikey.com/en/products/detail/microchip-technology/atsamd51j20a-uut-efp/11476389 - </t>
    </r>
    <r>
      <rPr>
        <b/>
        <sz val="11"/>
        <color rgb="FFFF0000"/>
        <rFont val="Calibri"/>
        <family val="2"/>
        <scheme val="minor"/>
      </rPr>
      <t>Check with Federico</t>
    </r>
  </si>
  <si>
    <t>https://www.mouser.com/ProductDetail/Vishay-Dale/CRCW02011M00FNED?qs=IQLUlsvFoXuHvDoPzVgdvg%3D%3D</t>
  </si>
  <si>
    <t>https://www.mouser.com/ProductDetail/Vishay-Dale/CRCW02011M27FNED?qs=wt73SADzcbNIaxtY%2F8DKtw%3D%3D</t>
  </si>
  <si>
    <t>https://www.mouser.com/ProductDetail/Vishay-Dale/CRCW02018K20FKED?qs=NYScm%2FwlDDa%2FRwgDREuaZw%3D%3D</t>
  </si>
  <si>
    <t>https://www.mouser.com/ProductDetail/Hirose-Connector/FH19C-4S-0.5SH10?qs=kDD%2FdQe9TTfQLo%2FESDaBIA%3D%3D</t>
  </si>
  <si>
    <t>https://www.mouser.com/ProductDetail/Murata-Electronics/GRM035R60J475ME15D?qs=I53XXhTNm8vhFCgPvCZ%252BPQ%3D%3D</t>
  </si>
  <si>
    <t>https://www.mouser.com/ProductDetail/Analog-Devices/LTC3554EUDPBF?qs=hVkxg5c3xu8NPrxFfQr5RA%3D%3D</t>
  </si>
  <si>
    <t>https://www.mouser.com/ProductDetail/onsemi/NTK3134NT1G?qs=g97OBWmz8%2FXjV%2Fg5rjrz3Q%3D%3D</t>
  </si>
  <si>
    <t>https://www.mouser.com/ProductDetail/Panasonic/ERJ-1GNF2201C?qs=nuXzIS8loXGlDB6P9lEHtg%3D%3D</t>
  </si>
  <si>
    <t>https://www.mouser.com/ProductDetail/Vishay-Dale/CRCW0201649KFNED?qs=DyUWGjl%252BcVtoZ0qspUmtCg%3D%3D</t>
  </si>
  <si>
    <t>https://www.mouser.com/ProductDetail/E-Switch/TL3780AF330QG?qs=367PjNmvCmlSRI7etKLFtg%3D%3D</t>
  </si>
  <si>
    <t>https://www.digikey.com/en/products/detail/txc-corporation/9HT11-32-768KBZF-T/3053029?s=N4IgTCBcDaIJwAkAqBGFBaAzGAdAdgDYAOAaQCEAtAMXSRAF0BfIA</t>
  </si>
  <si>
    <t>https://www.digikey.com/en/products/detail/vishay-semiconductor-opto-division/TSOP57438TT1/3789832?s=N4IgTCBcDaICoGUDyAFArAdgCwGYAcccAjCALoC%2BQA</t>
  </si>
  <si>
    <t>https://www.digikey.com/en/products/detail/onsemi/NCP163AMX330TBG/6684805?s=N4IgTCBcDaIHIGEAKBGAbAZgIIFkAaGGADACoBCA4iALoC%2BQA</t>
  </si>
  <si>
    <t>https://www.digikey.com/en/products/detail/analog-devices-inc/LTC3218EDDB-TRMPBF/1620557</t>
  </si>
  <si>
    <t>https://www.mouser.com/ProductDetail/Texas-Instruments/LMV321IDCKR?qs=p6YqzpSxLIzuatXd1sAikQ%3D%3D</t>
  </si>
  <si>
    <t>https://www.mouser.com/ProductDetail/Diodes-Incorporated/MMBT3904LP-7B?qs=T%2FOtf55vL7cbkUjr%2FmBpPQ%3D%3D</t>
  </si>
  <si>
    <t>LXZ1-PB01</t>
  </si>
  <si>
    <t>https://www.mouser.com/ProductDetail/Murata-Electronics/GRM0335C1H220GA01D?qs=3ZwS9AhGA%2F51rKSGa9XU%2FQ%3D%3D</t>
  </si>
  <si>
    <t>https://www.mouser.com/ProductDetail/Murata-Electronics/GCM188R72A472KA37D?qs=2YjXvJr3xvjDcz%2FA1IxY9A%3D%3D</t>
  </si>
  <si>
    <t>https://www.mouser.com/ProductDetail/Lumileds/LXZ1-PB01?qs=7Vwje68bFtP7mJVEHF0omw%3D%3D</t>
  </si>
  <si>
    <t>https://www.mouser.com/ProductDetail/ABRACON/ASMCI-0805-4R7M-T?qs=BLmuIjeT3qFrHkOk%2FOhLUA%3D%3D</t>
  </si>
  <si>
    <t>High Power LEDs - Single Color LUXEON Z Color Line, Blue 460nm - 480nm STRICTLY THIS ONE</t>
  </si>
  <si>
    <t>C1, C2, C6, C7, C26, C35, C50-C52</t>
  </si>
  <si>
    <t>C14, C37</t>
  </si>
  <si>
    <t>C17, C29, C36</t>
  </si>
  <si>
    <t>C18, C20</t>
  </si>
  <si>
    <t>C3, C4</t>
  </si>
  <si>
    <t>C5, C11-C13, C15</t>
  </si>
  <si>
    <t>C9, C10, C19, C22-C25, C27, C28, C30, C38, C40-C49, C53</t>
  </si>
  <si>
    <t>J4-J12, J14-J27</t>
  </si>
  <si>
    <t>R11, R19</t>
  </si>
  <si>
    <t>R14, R16, R20</t>
  </si>
  <si>
    <t>R7, R8</t>
  </si>
  <si>
    <t>C16</t>
  </si>
  <si>
    <t>D1</t>
  </si>
  <si>
    <t>J3</t>
  </si>
  <si>
    <t>Q1</t>
  </si>
  <si>
    <t>Q2</t>
  </si>
  <si>
    <t>R10</t>
  </si>
  <si>
    <t>R12</t>
  </si>
  <si>
    <t>R2</t>
  </si>
  <si>
    <t>R21</t>
  </si>
  <si>
    <t>R22</t>
  </si>
  <si>
    <t>R3</t>
  </si>
  <si>
    <t>R4</t>
  </si>
  <si>
    <t>R5</t>
  </si>
  <si>
    <t>R6</t>
  </si>
  <si>
    <t>R9</t>
  </si>
  <si>
    <t>SW1</t>
  </si>
  <si>
    <t>U1</t>
  </si>
  <si>
    <t>U2</t>
  </si>
  <si>
    <t>U3</t>
  </si>
  <si>
    <t>U5</t>
  </si>
  <si>
    <t>U7</t>
  </si>
  <si>
    <t>U9</t>
  </si>
  <si>
    <t>Y2</t>
  </si>
  <si>
    <t>9HT11-32.768KBZF-T</t>
  </si>
  <si>
    <t>NOIP1SN0480A-STI</t>
  </si>
  <si>
    <t>IC CMOS IMAGE SENSOR 1/3.6" BW_</t>
  </si>
  <si>
    <t>CRCW02012M05FNED</t>
  </si>
  <si>
    <t>https://www.digikey.com/en/products/detail/molex/0475710001/3262277</t>
  </si>
  <si>
    <t>LTST-C191KEKT</t>
  </si>
  <si>
    <t>CRCW020124K9FNED</t>
  </si>
  <si>
    <t>402K</t>
  </si>
  <si>
    <t>ERJ-1GNF4023C</t>
  </si>
  <si>
    <t>1k8</t>
  </si>
  <si>
    <t>CRCW02011M27FNED</t>
  </si>
  <si>
    <t>1.27M</t>
  </si>
  <si>
    <t>!!! Wich LED PN?</t>
  </si>
  <si>
    <t>!!! Which connector PN?</t>
  </si>
  <si>
    <t>L3</t>
  </si>
  <si>
    <t>L_Small</t>
  </si>
  <si>
    <t>!!! Wich L value?</t>
  </si>
  <si>
    <t>L4</t>
  </si>
  <si>
    <t>25K</t>
  </si>
  <si>
    <t xml:space="preserve">!!! 25k with no components; closest value 24.9k </t>
  </si>
  <si>
    <t>https://www.mouser.com/ProductDetail/Vishay-Dale/CRCW020124K9FNED?qs=1%252BOKmYoxJmmdkU6hFjgQKw%3D%3D</t>
  </si>
  <si>
    <t>2K</t>
  </si>
  <si>
    <t>400K</t>
  </si>
  <si>
    <t>!!! 400k with no components; closest value 402k</t>
  </si>
  <si>
    <t>https://www.mouser.com/ProductDetail/Panasonic/ERJ-1GNF4023C?qs=nuXzIS8loXEbQPSAbJd09Q%3D%3D</t>
  </si>
  <si>
    <t>37K</t>
  </si>
  <si>
    <t xml:space="preserve">!!! 37k with no components; closest value 37.4k </t>
  </si>
  <si>
    <t>https://www.mouser.com/ProductDetail/Panasonic/ERJ-1GNF3742C?qs=nuXzIS8loXEad9H565qrAg%3D%3D</t>
  </si>
  <si>
    <t>!!! Wich R value?</t>
  </si>
  <si>
    <t>https://www.mouser.com/ProductDetail/Panasonic/ERJ-1GNF1801C?qs=nuXzIS8loXFbe74U%252BSCR0Q%3D%3D</t>
  </si>
  <si>
    <t>1K8</t>
  </si>
  <si>
    <t>10K</t>
  </si>
  <si>
    <t>1.25M</t>
  </si>
  <si>
    <t>1.25M only witn non-standard package; 1.2M - as option</t>
  </si>
  <si>
    <t>HV892K7-G   https://www.digikey.com/en/products/detail/microchip-technology/HV892K7-G/4902801?s=N4IgTCBcDaIBIDUAcBOMBpA7AWgOIgF0BfIA</t>
  </si>
  <si>
    <t>ATSAMD51J20A-UUT-EFP   https://www.digikey.com/en/products/detail/microchip-technology/atsamd51j20a-uut-efp/11476389 - Check with Federico</t>
  </si>
  <si>
    <t>OEPS PN</t>
  </si>
  <si>
    <t>OEPS010038</t>
  </si>
  <si>
    <t>OEPS010036</t>
  </si>
  <si>
    <t xml:space="preserve">  885012206112 _</t>
  </si>
  <si>
    <t>OEPS010014</t>
  </si>
  <si>
    <t>TBD</t>
  </si>
  <si>
    <t>GRM0335C1H270GA01D</t>
  </si>
  <si>
    <t>OEPS010029</t>
  </si>
  <si>
    <t>OEPS010060</t>
  </si>
  <si>
    <t>OEPS010042</t>
  </si>
  <si>
    <t>OEPS010035</t>
  </si>
  <si>
    <t>0475710001 https://www.digikey.com/en/products/detail/molex/0475710001/3262277</t>
  </si>
  <si>
    <t>FH19C-4S-0.5SH(10)</t>
  </si>
  <si>
    <t>OEPS040014</t>
  </si>
  <si>
    <t>OEPS060014</t>
  </si>
  <si>
    <t>OEPS020067</t>
  </si>
  <si>
    <t>OEPS020065</t>
  </si>
  <si>
    <t>n.a.</t>
  </si>
  <si>
    <t>OEPS020072</t>
  </si>
  <si>
    <t>OEPS020074</t>
  </si>
  <si>
    <t>OEPS020071</t>
  </si>
  <si>
    <t>OEPS020075</t>
  </si>
  <si>
    <t>CRCW02012M05FNED   https://www.digikey.com/en/products/detail/vishay-dale/CRCW02012M05FNED/10458998?s=N4IgjCBcpgbFoDGUBmBDANgZwKYBoQB7KAbRAGYBOABgHYAOEAXQIAcAXKEAZXYCcAlgDsA5iAC%2BBMJXqUEIZJHTZ8RUiGrNJIAEzV6AVnmLluAsUhkdAOmoGABAFkA8gAsAtlmZtOkEAFUhAXZnFEccNCwAVz4cCQIAWh1jKH4o1QsyIyZxXKA</t>
  </si>
  <si>
    <t>LTC3218EDDB#TRMPBF</t>
  </si>
  <si>
    <t>OEPS080069</t>
  </si>
  <si>
    <t>OEPSJ1008</t>
  </si>
  <si>
    <t>ATSAMD51J20A-UUT-EFP   https://www.digikey.com/en/products/detail/microchip-technology/atsamd51j20a-uut-efp/11476389</t>
  </si>
  <si>
    <t>OEPS080076</t>
  </si>
  <si>
    <t>NOIP1SN0480A</t>
  </si>
  <si>
    <t>!!! Which component?</t>
  </si>
  <si>
    <t>OEPS080068</t>
  </si>
  <si>
    <t>Crystal</t>
  </si>
  <si>
    <t>Which Crystal PN?</t>
  </si>
  <si>
    <t>Qty as SENT</t>
  </si>
  <si>
    <t>Reference as SENT</t>
  </si>
  <si>
    <t>Value as SENT</t>
  </si>
  <si>
    <t>Description as SENT</t>
  </si>
  <si>
    <t>MPN as SENT</t>
  </si>
  <si>
    <t>OEPS PN as SENT</t>
  </si>
  <si>
    <t>Footprint as SENT</t>
  </si>
  <si>
    <t>GRM035R60J475ME15D</t>
  </si>
  <si>
    <t>SMD CER 0201 4.7UF 6.3V ±20%  X5R</t>
  </si>
  <si>
    <t>https://www.mouser.com/ProductDetail/onsemi/NOIP1SN0480A-STI?qs=HXFqYaX1Q2zMhdOT2uyy1g%3D%3D</t>
  </si>
  <si>
    <t>Qty as RETURNED</t>
  </si>
  <si>
    <t>Reference as RETURNED</t>
  </si>
  <si>
    <t>Value as RETURNED</t>
  </si>
  <si>
    <t>Description as RETURNED</t>
  </si>
  <si>
    <t>MPN as RETURNED</t>
  </si>
  <si>
    <t>Footprint as RETURNED</t>
  </si>
  <si>
    <t>Desc</t>
  </si>
  <si>
    <t>Parts</t>
  </si>
  <si>
    <t xml:space="preserve">    C16</t>
  </si>
  <si>
    <t xml:space="preserve">    R12</t>
  </si>
  <si>
    <t>OEPS030020</t>
  </si>
  <si>
    <t>24.9K</t>
  </si>
  <si>
    <t>SMD 0201 24.9kΩ ±1% 0.050W (OEPS Q20 008)</t>
  </si>
  <si>
    <t>LED SMD Blue 470nm 500mA</t>
  </si>
  <si>
    <t>SMD 0201 402kΩ ±1% 0.050W (OEPS Q20 008)</t>
  </si>
  <si>
    <t>TBD OK</t>
  </si>
  <si>
    <t>ERJ-1GNF3742C</t>
  </si>
  <si>
    <t>37.4K</t>
  </si>
  <si>
    <t>SMD 0201 37.4kΩ ±1% 0.050W (OEPS Q20 008)</t>
  </si>
  <si>
    <t>SMD 0201 1.8kkΩ ±1% 0.050W (OEPS Q20 008)</t>
  </si>
  <si>
    <t>MAX13030EETE+T</t>
  </si>
  <si>
    <t>IC TRANSLTR BIDIRECTIONAL 16TQFN</t>
  </si>
  <si>
    <t>MAX13030EETE+BGA ?? BGA??</t>
  </si>
  <si>
    <t>DNP</t>
  </si>
  <si>
    <t>FIXED IND 10UH 300MA 600MOHM SMD</t>
  </si>
  <si>
    <t>MLZ1608N100LT000</t>
  </si>
  <si>
    <t>MOSFET N-CH 20V 750MA SOT723</t>
  </si>
  <si>
    <t>SMD 0201 1.27MΩ ±1% 0.050W</t>
  </si>
  <si>
    <t>CRCW02011M00FNED</t>
  </si>
  <si>
    <t>RC0201FR-07649KL</t>
  </si>
  <si>
    <t>RC0201FR-072K2L</t>
  </si>
  <si>
    <t>ERJ-1GNF8201C</t>
  </si>
  <si>
    <t>LTC3554EUD#PBF</t>
  </si>
  <si>
    <t>HV892K7-G</t>
  </si>
  <si>
    <t>CRYSTAL 32.7680KHZ 12.5PF SMD</t>
  </si>
  <si>
    <t>Recommended NEW PN:
ASMCI-0805-4R7M-T</t>
  </si>
  <si>
    <t>TBD: existing OEPS040017 Obsolete
OK</t>
  </si>
  <si>
    <t>component reference leads to a diferent package from the one in project:
- reference EETE=TQFN
- project is reference EEBE = BGA/UCSP</t>
  </si>
  <si>
    <t>Red 624nm LED  - Discrete 2V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</si>
</sst>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8" fillId="0" borderId="0" xfId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3" fillId="0" borderId="0" xfId="1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" fillId="2" borderId="0" xfId="1" applyFill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3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13026-4C21-4A1A-A02E-5D92EE9FA29B}" name="Table13" displayName="Table13" ref="B5:N53" totalsRowShown="0" headerRowDxfId="22" dataDxfId="21">
  <autoFilter ref="B5:N53" xr:uid="{71C13026-4C21-4A1A-A02E-5D92EE9FA29B}"/>
  <sortState xmlns:xlrd2="http://schemas.microsoft.com/office/spreadsheetml/2017/richdata2" ref="B6:N53">
    <sortCondition ref="L5:L53"/>
  </sortState>
  <tableColumns count="13">
    <tableColumn id="7" xr3:uid="{CB02E51E-3482-466F-B5EB-B5718BE7F682}" name="Qty as SENT" dataDxfId="20"/>
    <tableColumn id="1" xr3:uid="{E74284D1-CB56-4AD4-AA5C-07C9D1BD6162}" name="Reference as SENT" dataDxfId="19"/>
    <tableColumn id="2" xr3:uid="{6BA8BB55-6441-4E42-A3AF-38CAAC9A62BF}" name="Value as SENT" dataDxfId="18"/>
    <tableColumn id="4" xr3:uid="{91912784-D7FC-4314-8301-E8A3AAD86DF5}" name="Description as SENT" dataDxfId="17"/>
    <tableColumn id="5" xr3:uid="{CD5BDB47-7709-4C35-B6C4-2B4E286110B8}" name="MPN as SENT" dataDxfId="16"/>
    <tableColumn id="6" xr3:uid="{43ABAA4E-15C5-42E6-ABD1-0D15134F2199}" name="OEPS PN as SENT" dataDxfId="15"/>
    <tableColumn id="3" xr3:uid="{6DCF960C-52D5-45B1-8D12-51D1804AA413}" name="Footprint as SENT" dataDxfId="14"/>
    <tableColumn id="12" xr3:uid="{96BB330C-F558-47D4-B59C-CBA1615A31B6}" name="Qty as RETURNED" dataDxfId="13"/>
    <tableColumn id="11" xr3:uid="{BE803162-4BB4-42E4-8ABB-4A7B77E653A8}" name="Reference as RETURNED" dataDxfId="12"/>
    <tableColumn id="10" xr3:uid="{28B4C41F-3529-4049-82B2-181376CF0EEC}" name="Value as RETURNED" dataDxfId="11"/>
    <tableColumn id="14" xr3:uid="{73DFC64A-CC8C-492B-8611-71E4E7D86F95}" name="Description as RETURNED" dataDxfId="10"/>
    <tableColumn id="13" xr3:uid="{57B62F92-20ED-49C2-B3A7-DE2875791647}" name="MPN as RETURNED" dataDxfId="9"/>
    <tableColumn id="9" xr3:uid="{9479594E-56D0-4434-96CB-A3715B6308E8}" name="Footprint as RETURNED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93D260-3B3C-4907-8340-0FF9B276CE33}" name="Table1" displayName="Table1" ref="D5:I53" totalsRowShown="0" headerRowDxfId="7" dataDxfId="6">
  <autoFilter ref="D5:I53" xr:uid="{ED93D260-3B3C-4907-8340-0FF9B276CE33}"/>
  <sortState xmlns:xlrd2="http://schemas.microsoft.com/office/spreadsheetml/2017/richdata2" ref="D6:I53">
    <sortCondition ref="E5:E53"/>
  </sortState>
  <tableColumns count="6">
    <tableColumn id="7" xr3:uid="{F06EEBA7-5037-4936-B436-96D69D41A181}" name="Qty as RETURNED" dataDxfId="5"/>
    <tableColumn id="1" xr3:uid="{83874201-74E0-4EBD-B059-616633CC4659}" name="Reference as RETURNED" dataDxfId="4"/>
    <tableColumn id="2" xr3:uid="{5A053D73-2980-4637-87D4-56C1641394BF}" name="Value as RETURNED" dataDxfId="3"/>
    <tableColumn id="4" xr3:uid="{CADF4427-18F2-40C8-9D75-DCCE6D3AFCBD}" name="Description as RETURNED" dataDxfId="2"/>
    <tableColumn id="5" xr3:uid="{EE996D8B-F077-4426-8C61-507B691ED81B}" name="MPN as RETURNED" dataDxfId="1"/>
    <tableColumn id="3" xr3:uid="{8AE9D2F1-1EE9-4D9E-9F56-B08E3ADF0C10}" name="Footprint as RETURNE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anasonic/ERJ-1GNF1801C?qs=nuXzIS8loXFbe74U%252BSCR0Q%3D%3D" TargetMode="External"/><Relationship Id="rId13" Type="http://schemas.openxmlformats.org/officeDocument/2006/relationships/hyperlink" Target="https://www.mouser.com/ProductDetail/Analog-Devices/LTC3554EUDPBF?qs=hVkxg5c3xu8NPrxFfQr5RA%3D%3D" TargetMode="External"/><Relationship Id="rId18" Type="http://schemas.openxmlformats.org/officeDocument/2006/relationships/hyperlink" Target="https://www.digikey.com/en/products/detail/vishay-semiconductor-opto-division/TSOP57438TT1/3789832?s=N4IgTCBcDaICoGUDyAFArAdgCwGYAcccAjCALoC%2BQA" TargetMode="External"/><Relationship Id="rId26" Type="http://schemas.openxmlformats.org/officeDocument/2006/relationships/hyperlink" Target="https://www.mouser.com/ProductDetail/Vishay-Dale/CRCW02018K20FKED?qs=NYScm%2FwlDDa%2FRwgDREuaZw%3D%3D" TargetMode="External"/><Relationship Id="rId3" Type="http://schemas.openxmlformats.org/officeDocument/2006/relationships/hyperlink" Target="https://www.mouser.com/ProductDetail/Panasonic/ERJ-1GNF3742C?qs=nuXzIS8loXEad9H565qrAg%3D%3D" TargetMode="External"/><Relationship Id="rId21" Type="http://schemas.openxmlformats.org/officeDocument/2006/relationships/hyperlink" Target="https://www.mouser.com/ProductDetail/Murata-Electronics/BLM18PG471SN1D?qs=EYzdjubb4S%2FN1Ip39GrHyg%3D%3D" TargetMode="External"/><Relationship Id="rId7" Type="http://schemas.openxmlformats.org/officeDocument/2006/relationships/hyperlink" Target="https://www.mouser.com/ProductDetail/Lite-On/LTST-C191KEKT?qs=xb8aMrBSZRK1p5%2FsrI8%2FSg%3D%3D" TargetMode="External"/><Relationship Id="rId12" Type="http://schemas.openxmlformats.org/officeDocument/2006/relationships/hyperlink" Target="https://www.mouser.com/ProductDetail/Murata-Electronics/GRM035R60J475ME15D?qs=I53XXhTNm8vhFCgPvCZ%252BPQ%3D%3D" TargetMode="External"/><Relationship Id="rId17" Type="http://schemas.openxmlformats.org/officeDocument/2006/relationships/hyperlink" Target="https://www.digikey.com/en/products/detail/txc-corporation/9HT11-32-768KBZF-T/3053029?s=N4IgTCBcDaIJwAkAqBGFBaAzGAdAdgDYAOAaQCEAtAMXSRAF0BfIA" TargetMode="External"/><Relationship Id="rId25" Type="http://schemas.openxmlformats.org/officeDocument/2006/relationships/hyperlink" Target="https://www.mouser.com/ProductDetail/Panasonic/ERJ-1GNF2201C?qs=nuXzIS8loXGlDB6P9lEHtg%3D%3D" TargetMode="External"/><Relationship Id="rId2" Type="http://schemas.openxmlformats.org/officeDocument/2006/relationships/hyperlink" Target="https://www.mouser.com/ProductDetail/onsemi/NOIP1SN0480A-STI?qs=HXFqYaX1Q2zMhdOT2uyy1g%3D%3D" TargetMode="External"/><Relationship Id="rId16" Type="http://schemas.openxmlformats.org/officeDocument/2006/relationships/hyperlink" Target="https://www.mouser.com/ProductDetail/E-Switch/TL3780AF330QG?qs=367PjNmvCmlSRI7etKLFtg%3D%3D" TargetMode="External"/><Relationship Id="rId20" Type="http://schemas.openxmlformats.org/officeDocument/2006/relationships/hyperlink" Target="https://www.mouser.com/ProductDetail/Lumileds/LXZ1-PB01?qs=7Vwje68bFtP7mJVEHF0omw%3D%3D" TargetMode="External"/><Relationship Id="rId1" Type="http://schemas.openxmlformats.org/officeDocument/2006/relationships/hyperlink" Target="https://www.mouser.com/ProductDetail/Analog-Devices-Maxim-Integrated/MAX13030EETE%2BT?qs=LHmEVA8xxfbAlDW0WkJ9rQ%3D%3D" TargetMode="External"/><Relationship Id="rId6" Type="http://schemas.openxmlformats.org/officeDocument/2006/relationships/hyperlink" Target="https://www.mouser.com/ProductDetail/Murata-Electronics/BLM18PG471SN1D?qs=EYzdjubb4S%2FN1Ip39GrHyg%3D%3D" TargetMode="External"/><Relationship Id="rId11" Type="http://schemas.openxmlformats.org/officeDocument/2006/relationships/hyperlink" Target="https://www.mouser.com/ProductDetail/Hirose-Connector/FH19C-4S-0.5SH10?qs=kDD%2FdQe9TTfQLo%2FESDaBIA%3D%3D" TargetMode="External"/><Relationship Id="rId24" Type="http://schemas.openxmlformats.org/officeDocument/2006/relationships/hyperlink" Target="https://www.mouser.com/ProductDetail/TDK/MLZ1608N100LT000?qs=%2FPzWLGNeQ%252BjWztxz0ZUthw%3D%3D" TargetMode="External"/><Relationship Id="rId5" Type="http://schemas.openxmlformats.org/officeDocument/2006/relationships/hyperlink" Target="https://www.mouser.com/ProductDetail/Vishay-Dale/CRCW020124K9FNED?qs=1%252BOKmYoxJmmdkU6hFjgQKw%3D%3D" TargetMode="External"/><Relationship Id="rId15" Type="http://schemas.openxmlformats.org/officeDocument/2006/relationships/hyperlink" Target="https://www.mouser.com/ProductDetail/Vishay-Dale/CRCW0201649KFNED?qs=DyUWGjl%252BcVtoZ0qspUmtCg%3D%3D" TargetMode="External"/><Relationship Id="rId23" Type="http://schemas.openxmlformats.org/officeDocument/2006/relationships/hyperlink" Target="https://www.digikey.com/en/products/detail/molex/0475710001/3262277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mouser.com/ProductDetail/Vishay-Dale/CRCW02011M27FNED?qs=wt73SADzcbNIaxtY%2F8DKtw%3D%3D" TargetMode="External"/><Relationship Id="rId19" Type="http://schemas.openxmlformats.org/officeDocument/2006/relationships/hyperlink" Target="https://www.digikey.com/en/products/detail/onsemi/NCP163AMX330TBG/6684805?s=N4IgTCBcDaIHIGEAKBGAbAZgIIFkAaGGADACoBCA4iALoC%2BQA" TargetMode="External"/><Relationship Id="rId4" Type="http://schemas.openxmlformats.org/officeDocument/2006/relationships/hyperlink" Target="https://www.mouser.com/ProductDetail/Panasonic/ERJ-1GNF4023C?qs=nuXzIS8loXEbQPSAbJd09Q%3D%3D" TargetMode="External"/><Relationship Id="rId9" Type="http://schemas.openxmlformats.org/officeDocument/2006/relationships/hyperlink" Target="https://www.mouser.com/ProductDetail/Vishay-Dale/CRCW02011M00FNED?qs=IQLUlsvFoXuHvDoPzVgdvg%3D%3D" TargetMode="External"/><Relationship Id="rId14" Type="http://schemas.openxmlformats.org/officeDocument/2006/relationships/hyperlink" Target="https://www.mouser.com/ProductDetail/onsemi/NTK3134NT1G?qs=g97OBWmz8%2FXjV%2Fg5rjrz3Q%3D%3D" TargetMode="External"/><Relationship Id="rId22" Type="http://schemas.openxmlformats.org/officeDocument/2006/relationships/hyperlink" Target="https://www.mouser.com/ProductDetail/ABRACON/ASMCI-0805-4R7M-T?qs=BLmuIjeT3qFrHkOk%2FOhLUA%3D%3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anasonic/ERJ-1GNF1801C?qs=nuXzIS8loXFbe74U%252BSCR0Q%3D%3D" TargetMode="External"/><Relationship Id="rId13" Type="http://schemas.openxmlformats.org/officeDocument/2006/relationships/hyperlink" Target="https://www.mouser.com/ProductDetail/Analog-Devices/LTC3554EUDPBF?qs=hVkxg5c3xu8NPrxFfQr5RA%3D%3D" TargetMode="External"/><Relationship Id="rId18" Type="http://schemas.openxmlformats.org/officeDocument/2006/relationships/hyperlink" Target="https://www.digikey.com/en/products/detail/vishay-semiconductor-opto-division/TSOP57438TT1/3789832?s=N4IgTCBcDaICoGUDyAFArAdgCwGYAcccAjCALoC%2BQA" TargetMode="External"/><Relationship Id="rId3" Type="http://schemas.openxmlformats.org/officeDocument/2006/relationships/hyperlink" Target="https://www.mouser.com/ProductDetail/Panasonic/ERJ-1GNF3742C?qs=nuXzIS8loXEad9H565qrAg%3D%3D" TargetMode="External"/><Relationship Id="rId21" Type="http://schemas.openxmlformats.org/officeDocument/2006/relationships/hyperlink" Target="https://www.mouser.com/ProductDetail/Murata-Electronics/BLM18PG471SN1D?qs=EYzdjubb4S%2FN1Ip39GrHyg%3D%3D" TargetMode="External"/><Relationship Id="rId7" Type="http://schemas.openxmlformats.org/officeDocument/2006/relationships/hyperlink" Target="https://www.mouser.com/ProductDetail/Lite-On/LTST-C191KEKT?qs=xb8aMrBSZRK1p5%2FsrI8%2FSg%3D%3D" TargetMode="External"/><Relationship Id="rId12" Type="http://schemas.openxmlformats.org/officeDocument/2006/relationships/hyperlink" Target="https://www.mouser.com/ProductDetail/Murata-Electronics/GRM035R60J475ME15D?qs=I53XXhTNm8vhFCgPvCZ%252BPQ%3D%3D" TargetMode="External"/><Relationship Id="rId17" Type="http://schemas.openxmlformats.org/officeDocument/2006/relationships/hyperlink" Target="https://www.digikey.com/en/products/detail/txc-corporation/9HT11-32-768KBZF-T/3053029?s=N4IgTCBcDaIJwAkAqBGFBaAzGAdAdgDYAOAaQCEAtAMXSRAF0BfIA" TargetMode="External"/><Relationship Id="rId2" Type="http://schemas.openxmlformats.org/officeDocument/2006/relationships/hyperlink" Target="https://www.mouser.com/ProductDetail/onsemi/NOIP1SN0480A-STI?qs=HXFqYaX1Q2zMhdOT2uyy1g%3D%3D" TargetMode="External"/><Relationship Id="rId16" Type="http://schemas.openxmlformats.org/officeDocument/2006/relationships/hyperlink" Target="https://www.mouser.com/ProductDetail/E-Switch/TL3780AF330QG?qs=367PjNmvCmlSRI7etKLFtg%3D%3D" TargetMode="External"/><Relationship Id="rId20" Type="http://schemas.openxmlformats.org/officeDocument/2006/relationships/hyperlink" Target="https://www.mouser.com/ProductDetail/Lumileds/LXZ1-PB01?qs=7Vwje68bFtP7mJVEHF0omw%3D%3D" TargetMode="External"/><Relationship Id="rId1" Type="http://schemas.openxmlformats.org/officeDocument/2006/relationships/hyperlink" Target="https://www.mouser.com/ProductDetail/Analog-Devices-Maxim-Integrated/MAX13030EETE%2BT?qs=LHmEVA8xxfbAlDW0WkJ9rQ%3D%3D" TargetMode="External"/><Relationship Id="rId6" Type="http://schemas.openxmlformats.org/officeDocument/2006/relationships/hyperlink" Target="https://www.mouser.com/ProductDetail/Murata-Electronics/BLM18PG471SN1D?qs=EYzdjubb4S%2FN1Ip39GrHyg%3D%3D" TargetMode="External"/><Relationship Id="rId11" Type="http://schemas.openxmlformats.org/officeDocument/2006/relationships/hyperlink" Target="https://www.mouser.com/ProductDetail/Hirose-Connector/FH19C-4S-0.5SH10?qs=kDD%2FdQe9TTfQLo%2FESDaBIA%3D%3D" TargetMode="External"/><Relationship Id="rId5" Type="http://schemas.openxmlformats.org/officeDocument/2006/relationships/hyperlink" Target="https://www.mouser.com/ProductDetail/Vishay-Dale/CRCW020124K9FNED?qs=1%252BOKmYoxJmmdkU6hFjgQKw%3D%3D" TargetMode="External"/><Relationship Id="rId15" Type="http://schemas.openxmlformats.org/officeDocument/2006/relationships/hyperlink" Target="https://www.mouser.com/ProductDetail/Vishay-Dale/CRCW0201649KFNED?qs=DyUWGjl%252BcVtoZ0qspUmtCg%3D%3D" TargetMode="External"/><Relationship Id="rId10" Type="http://schemas.openxmlformats.org/officeDocument/2006/relationships/hyperlink" Target="https://www.mouser.com/ProductDetail/Vishay-Dale/CRCW02011M27FNED?qs=wt73SADzcbNIaxtY%2F8DKtw%3D%3D" TargetMode="External"/><Relationship Id="rId19" Type="http://schemas.openxmlformats.org/officeDocument/2006/relationships/hyperlink" Target="https://www.digikey.com/en/products/detail/onsemi/NCP163AMX330TBG/6684805?s=N4IgTCBcDaIHIGEAKBGAbAZgIIFkAaGGADACoBCA4iALoC%2BQA" TargetMode="External"/><Relationship Id="rId4" Type="http://schemas.openxmlformats.org/officeDocument/2006/relationships/hyperlink" Target="https://www.mouser.com/ProductDetail/Panasonic/ERJ-1GNF4023C?qs=nuXzIS8loXEbQPSAbJd09Q%3D%3D" TargetMode="External"/><Relationship Id="rId9" Type="http://schemas.openxmlformats.org/officeDocument/2006/relationships/hyperlink" Target="https://www.mouser.com/ProductDetail/Vishay-Dale/CRCW02011M00FNED?qs=IQLUlsvFoXuHvDoPzVgdvg%3D%3D" TargetMode="External"/><Relationship Id="rId14" Type="http://schemas.openxmlformats.org/officeDocument/2006/relationships/hyperlink" Target="https://www.mouser.com/ProductDetail/onsemi/NTK3134NT1G?qs=g97OBWmz8%2FXjV%2Fg5rjrz3Q%3D%3D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374B-12BF-4EDE-BDEA-7F0D2587543D}">
  <dimension ref="A3:AS53"/>
  <sheetViews>
    <sheetView topLeftCell="G46" zoomScale="70" zoomScaleNormal="70" workbookViewId="0">
      <selection activeCell="Q7" sqref="K7:Q8"/>
    </sheetView>
  </sheetViews>
  <sheetFormatPr defaultRowHeight="14.4" x14ac:dyDescent="0.3"/>
  <cols>
    <col min="1" max="1" width="22" style="15" customWidth="1"/>
    <col min="2" max="2" width="9.6640625" style="15" customWidth="1"/>
    <col min="3" max="3" width="18.21875" style="15" customWidth="1"/>
    <col min="4" max="4" width="22.6640625" style="15" customWidth="1"/>
    <col min="5" max="5" width="31.88671875" style="15" customWidth="1"/>
    <col min="6" max="6" width="29.33203125" style="15" customWidth="1"/>
    <col min="7" max="7" width="20.6640625" style="15" customWidth="1"/>
    <col min="8" max="8" width="32" style="15" customWidth="1"/>
    <col min="9" max="9" width="18.44140625" style="15" customWidth="1"/>
    <col min="10" max="10" width="19.44140625" style="15" customWidth="1"/>
    <col min="11" max="11" width="30.6640625" style="15" customWidth="1"/>
    <col min="12" max="12" width="34.21875" style="15" customWidth="1"/>
    <col min="13" max="13" width="29.21875" style="15" customWidth="1"/>
    <col min="14" max="14" width="20.77734375" style="15" customWidth="1"/>
    <col min="15" max="15" width="12.33203125" style="15" customWidth="1"/>
    <col min="16" max="16" width="10.33203125" style="15" customWidth="1"/>
    <col min="17" max="17" width="9" style="15" customWidth="1"/>
    <col min="18" max="18" width="12" style="15" customWidth="1"/>
    <col min="19" max="24" width="8.88671875" style="15"/>
    <col min="25" max="25" width="15" style="15" customWidth="1"/>
    <col min="26" max="26" width="21.77734375" style="15" bestFit="1" customWidth="1"/>
    <col min="27" max="27" width="24.88671875" style="15" customWidth="1"/>
    <col min="28" max="28" width="45.5546875" style="15" customWidth="1"/>
    <col min="29" max="29" width="25.109375" style="15" customWidth="1"/>
    <col min="30" max="30" width="23.21875" style="15" customWidth="1"/>
    <col min="31" max="31" width="9.109375" style="15" customWidth="1"/>
    <col min="32" max="32" width="15.5546875" style="15" customWidth="1"/>
    <col min="33" max="16384" width="8.88671875" style="15"/>
  </cols>
  <sheetData>
    <row r="3" spans="1:45" ht="59.4" customHeight="1" x14ac:dyDescent="0.6">
      <c r="A3" s="21" t="s">
        <v>123</v>
      </c>
    </row>
    <row r="5" spans="1:45" ht="28.8" x14ac:dyDescent="0.3">
      <c r="A5" s="16"/>
      <c r="B5" s="16" t="s">
        <v>255</v>
      </c>
      <c r="C5" s="16" t="s">
        <v>256</v>
      </c>
      <c r="D5" s="16" t="s">
        <v>257</v>
      </c>
      <c r="E5" s="16" t="s">
        <v>258</v>
      </c>
      <c r="F5" s="16" t="s">
        <v>259</v>
      </c>
      <c r="G5" s="16" t="s">
        <v>260</v>
      </c>
      <c r="H5" s="16" t="s">
        <v>261</v>
      </c>
      <c r="I5" s="16" t="s">
        <v>265</v>
      </c>
      <c r="J5" s="15" t="s">
        <v>266</v>
      </c>
      <c r="K5" s="16" t="s">
        <v>267</v>
      </c>
      <c r="L5" s="16" t="s">
        <v>268</v>
      </c>
      <c r="M5" s="16" t="s">
        <v>269</v>
      </c>
      <c r="N5" s="16" t="s">
        <v>270</v>
      </c>
      <c r="P5" s="4" t="s">
        <v>272</v>
      </c>
      <c r="Q5" s="4" t="s">
        <v>108</v>
      </c>
      <c r="R5" s="4" t="s">
        <v>271</v>
      </c>
      <c r="S5" s="4" t="s">
        <v>110</v>
      </c>
      <c r="T5" s="4" t="s">
        <v>222</v>
      </c>
      <c r="U5" s="4" t="s">
        <v>109</v>
      </c>
    </row>
    <row r="6" spans="1:45" s="19" customFormat="1" ht="28.8" x14ac:dyDescent="0.3">
      <c r="A6" s="10"/>
      <c r="B6" s="2">
        <v>1</v>
      </c>
      <c r="C6" s="2" t="s">
        <v>169</v>
      </c>
      <c r="D6" s="2" t="s">
        <v>67</v>
      </c>
      <c r="E6" s="2" t="s">
        <v>68</v>
      </c>
      <c r="F6" s="2" t="s">
        <v>68</v>
      </c>
      <c r="G6" s="2" t="s">
        <v>239</v>
      </c>
      <c r="H6" s="2" t="s">
        <v>49</v>
      </c>
      <c r="I6" s="2">
        <v>1</v>
      </c>
      <c r="J6" s="1" t="s">
        <v>169</v>
      </c>
      <c r="K6" s="2" t="s">
        <v>67</v>
      </c>
      <c r="L6" s="2" t="s">
        <v>68</v>
      </c>
      <c r="M6" s="2" t="s">
        <v>68</v>
      </c>
      <c r="N6" s="2" t="s">
        <v>49</v>
      </c>
      <c r="P6" s="4" t="str">
        <f>IF(Table13[[#This Row],[Reference as SENT]]=Table13[[#This Row],[Reference as RETURNED]],"OK","!!!!!!!")</f>
        <v>OK</v>
      </c>
      <c r="Q6" s="4" t="str">
        <f>IF(Table13[[#This Row],[Value as SENT]]=Table13[[#This Row],[Value as RETURNED]],"OK","!!!!!!!")</f>
        <v>OK</v>
      </c>
      <c r="R6" s="4" t="str">
        <f>IF(Table13[[#This Row],[Description as SENT]]=Table13[[#This Row],[Description as RETURNED]],"OK","!!!!!!!")</f>
        <v>OK</v>
      </c>
      <c r="S6" s="4" t="str">
        <f>IF(Table13[[#This Row],[MPN as SENT]]=Table13[[#This Row],[MPN as RETURNED]],"OK","!!!!!!!")</f>
        <v>OK</v>
      </c>
      <c r="T6" s="4"/>
      <c r="U6" s="4" t="str">
        <f>IF(Table13[[#This Row],[Footprint as SENT]]=Table13[[#This Row],[Footprint as RETURNED]],"OK","!!!!!!!")</f>
        <v>OK</v>
      </c>
      <c r="AE6" s="4"/>
      <c r="AO6" s="4"/>
      <c r="AP6" s="4"/>
      <c r="AQ6" s="4"/>
      <c r="AR6" s="4"/>
      <c r="AS6" s="4"/>
    </row>
    <row r="7" spans="1:45" s="19" customFormat="1" ht="72" x14ac:dyDescent="0.3">
      <c r="A7" s="10"/>
      <c r="B7" s="5">
        <v>2</v>
      </c>
      <c r="C7" s="5" t="s">
        <v>116</v>
      </c>
      <c r="D7" s="5" t="s">
        <v>276</v>
      </c>
      <c r="E7" s="5" t="s">
        <v>277</v>
      </c>
      <c r="F7" s="5" t="s">
        <v>192</v>
      </c>
      <c r="G7" s="5" t="s">
        <v>280</v>
      </c>
      <c r="H7" s="5" t="s">
        <v>49</v>
      </c>
      <c r="I7" s="20">
        <v>2</v>
      </c>
      <c r="J7" s="22" t="s">
        <v>116</v>
      </c>
      <c r="K7" s="20" t="s">
        <v>204</v>
      </c>
      <c r="L7" s="20" t="s">
        <v>205</v>
      </c>
      <c r="M7" s="23" t="s">
        <v>206</v>
      </c>
      <c r="N7" s="20" t="s">
        <v>49</v>
      </c>
      <c r="P7" s="4" t="str">
        <f>IF(Table13[[#This Row],[Reference as SENT]]=Table13[[#This Row],[Reference as RETURNED]],"OK","!!!!!!!")</f>
        <v>OK</v>
      </c>
      <c r="Q7" s="4" t="str">
        <f>IF(Table13[[#This Row],[Value as SENT]]=Table13[[#This Row],[Value as RETURNED]],"OK","!!!!!!!")</f>
        <v>!!!!!!!</v>
      </c>
      <c r="R7" s="4" t="str">
        <f>IF(Table13[[#This Row],[Description as SENT]]=Table13[[#This Row],[Description as RETURNED]],"OK","!!!!!!!")</f>
        <v>!!!!!!!</v>
      </c>
      <c r="S7" s="4" t="str">
        <f>IF(Table13[[#This Row],[MPN as SENT]]=Table13[[#This Row],[MPN as RETURNED]],"OK","!!!!!!!")</f>
        <v>!!!!!!!</v>
      </c>
      <c r="T7" s="4"/>
      <c r="U7" s="4" t="str">
        <f>IF(Table13[[#This Row],[Footprint as SENT]]=Table13[[#This Row],[Footprint as RETURNED]],"OK","!!!!!!!")</f>
        <v>OK</v>
      </c>
      <c r="AC7" s="4"/>
      <c r="AD7" s="4"/>
      <c r="AE7" s="4"/>
      <c r="AO7" s="4"/>
      <c r="AP7" s="4"/>
      <c r="AQ7" s="4"/>
      <c r="AR7" s="4"/>
      <c r="AS7" s="4"/>
    </row>
    <row r="8" spans="1:45" s="19" customFormat="1" ht="57.6" x14ac:dyDescent="0.3">
      <c r="A8" s="10"/>
      <c r="B8" s="5">
        <v>1</v>
      </c>
      <c r="C8" s="5" t="s">
        <v>114</v>
      </c>
      <c r="D8" s="5" t="s">
        <v>282</v>
      </c>
      <c r="E8" s="5" t="s">
        <v>283</v>
      </c>
      <c r="F8" s="5" t="s">
        <v>281</v>
      </c>
      <c r="G8" s="5" t="s">
        <v>280</v>
      </c>
      <c r="H8" s="5" t="s">
        <v>49</v>
      </c>
      <c r="I8" s="20">
        <v>1</v>
      </c>
      <c r="J8" s="22" t="s">
        <v>114</v>
      </c>
      <c r="K8" s="20" t="s">
        <v>211</v>
      </c>
      <c r="L8" s="20" t="s">
        <v>212</v>
      </c>
      <c r="M8" s="23" t="s">
        <v>213</v>
      </c>
      <c r="N8" s="20" t="s">
        <v>49</v>
      </c>
      <c r="P8" s="4" t="str">
        <f>IF(Table13[[#This Row],[Reference as SENT]]=Table13[[#This Row],[Reference as RETURNED]],"OK","!!!!!!!")</f>
        <v>OK</v>
      </c>
      <c r="Q8" s="4" t="str">
        <f>IF(Table13[[#This Row],[Value as SENT]]=Table13[[#This Row],[Value as RETURNED]],"OK","!!!!!!!")</f>
        <v>!!!!!!!</v>
      </c>
      <c r="R8" s="4" t="str">
        <f>IF(Table13[[#This Row],[Description as SENT]]=Table13[[#This Row],[Description as RETURNED]],"OK","!!!!!!!")</f>
        <v>!!!!!!!</v>
      </c>
      <c r="S8" s="4" t="str">
        <f>IF(Table13[[#This Row],[MPN as SENT]]=Table13[[#This Row],[MPN as RETURNED]],"OK","!!!!!!!")</f>
        <v>!!!!!!!</v>
      </c>
      <c r="T8" s="4"/>
      <c r="U8" s="4" t="str">
        <f>IF(Table13[[#This Row],[Footprint as SENT]]=Table13[[#This Row],[Footprint as RETURNED]],"OK","!!!!!!!")</f>
        <v>OK</v>
      </c>
      <c r="AC8" s="4"/>
      <c r="AD8" s="4"/>
      <c r="AE8" s="4"/>
      <c r="AO8" s="4"/>
      <c r="AP8" s="4"/>
      <c r="AQ8" s="4"/>
      <c r="AR8" s="4"/>
      <c r="AS8" s="4"/>
    </row>
    <row r="9" spans="1:45" s="4" customFormat="1" ht="57.6" x14ac:dyDescent="0.3">
      <c r="A9" s="5"/>
      <c r="B9" s="5">
        <v>1</v>
      </c>
      <c r="C9" s="5" t="s">
        <v>115</v>
      </c>
      <c r="D9" s="5" t="s">
        <v>193</v>
      </c>
      <c r="E9" s="5" t="s">
        <v>279</v>
      </c>
      <c r="F9" s="5" t="s">
        <v>194</v>
      </c>
      <c r="G9" s="5" t="s">
        <v>280</v>
      </c>
      <c r="H9" s="5" t="s">
        <v>49</v>
      </c>
      <c r="I9" s="20">
        <v>1</v>
      </c>
      <c r="J9" s="22" t="s">
        <v>115</v>
      </c>
      <c r="K9" s="20" t="s">
        <v>208</v>
      </c>
      <c r="L9" s="20" t="s">
        <v>209</v>
      </c>
      <c r="M9" s="23" t="s">
        <v>210</v>
      </c>
      <c r="N9" s="20" t="s">
        <v>49</v>
      </c>
      <c r="P9" s="4" t="str">
        <f>IF(Table13[[#This Row],[Reference as SENT]]=Table13[[#This Row],[Reference as RETURNED]],"OK","!!!!!!!")</f>
        <v>OK</v>
      </c>
      <c r="Q9" s="4" t="str">
        <f>IF(Table13[[#This Row],[Value as SENT]]=Table13[[#This Row],[Value as RETURNED]],"OK","!!!!!!!")</f>
        <v>!!!!!!!</v>
      </c>
      <c r="R9" s="4" t="str">
        <f>IF(Table13[[#This Row],[Description as SENT]]=Table13[[#This Row],[Description as RETURNED]],"OK","!!!!!!!")</f>
        <v>!!!!!!!</v>
      </c>
      <c r="S9" s="4" t="str">
        <f>IF(Table13[[#This Row],[MPN as SENT]]=Table13[[#This Row],[MPN as RETURNED]],"OK","!!!!!!!")</f>
        <v>!!!!!!!</v>
      </c>
      <c r="U9" s="4" t="str">
        <f>IF(Table13[[#This Row],[Footprint as SENT]]=Table13[[#This Row],[Footprint as RETURNED]],"OK","!!!!!!!")</f>
        <v>OK</v>
      </c>
    </row>
    <row r="10" spans="1:45" s="19" customFormat="1" ht="100.8" x14ac:dyDescent="0.3">
      <c r="A10" s="10"/>
      <c r="B10" s="26">
        <v>1</v>
      </c>
      <c r="C10" s="26" t="s">
        <v>112</v>
      </c>
      <c r="D10" s="26" t="s">
        <v>287</v>
      </c>
      <c r="E10" s="26" t="s">
        <v>286</v>
      </c>
      <c r="F10" s="26" t="s">
        <v>285</v>
      </c>
      <c r="G10" s="26" t="s">
        <v>302</v>
      </c>
      <c r="H10" s="26" t="s">
        <v>92</v>
      </c>
      <c r="I10" s="27">
        <v>1</v>
      </c>
      <c r="J10" s="28" t="s">
        <v>112</v>
      </c>
      <c r="K10" s="27" t="s">
        <v>91</v>
      </c>
      <c r="L10" s="27" t="s">
        <v>93</v>
      </c>
      <c r="M10" s="29" t="s">
        <v>124</v>
      </c>
      <c r="N10" s="27" t="s">
        <v>92</v>
      </c>
      <c r="P10" s="4" t="str">
        <f>IF(Table13[[#This Row],[Reference as SENT]]=Table13[[#This Row],[Reference as RETURNED]],"OK","!!!!!!!")</f>
        <v>OK</v>
      </c>
      <c r="Q10" s="4" t="str">
        <f>IF(Table13[[#This Row],[Value as SENT]]=Table13[[#This Row],[Value as RETURNED]],"OK","!!!!!!!")</f>
        <v>!!!!!!!</v>
      </c>
      <c r="R10" s="4" t="str">
        <f>IF(Table13[[#This Row],[Description as SENT]]=Table13[[#This Row],[Description as RETURNED]],"OK","!!!!!!!")</f>
        <v>!!!!!!!</v>
      </c>
      <c r="S10" s="4" t="str">
        <f>IF(Table13[[#This Row],[MPN as SENT]]=Table13[[#This Row],[MPN as RETURNED]],"OK","!!!!!!!")</f>
        <v>!!!!!!!</v>
      </c>
      <c r="T10" s="4"/>
      <c r="U10" s="4" t="str">
        <f>IF(Table13[[#This Row],[Footprint as SENT]]=Table13[[#This Row],[Footprint as RETURNED]],"OK","!!!!!!!")</f>
        <v>OK</v>
      </c>
      <c r="AC10" s="4"/>
      <c r="AD10" s="4"/>
      <c r="AE10" s="4"/>
      <c r="AO10" s="4"/>
      <c r="AP10" s="4"/>
      <c r="AQ10" s="4"/>
      <c r="AR10" s="4"/>
      <c r="AS10" s="4"/>
    </row>
    <row r="11" spans="1:45" s="19" customFormat="1" ht="72" x14ac:dyDescent="0.3">
      <c r="A11" s="10"/>
      <c r="B11" s="5">
        <v>1</v>
      </c>
      <c r="C11" s="5" t="s">
        <v>113</v>
      </c>
      <c r="D11" s="5" t="s">
        <v>187</v>
      </c>
      <c r="E11" s="5" t="s">
        <v>188</v>
      </c>
      <c r="F11" s="5" t="s">
        <v>187</v>
      </c>
      <c r="G11" s="5" t="s">
        <v>280</v>
      </c>
      <c r="H11" s="5" t="s">
        <v>103</v>
      </c>
      <c r="I11" s="20">
        <v>1</v>
      </c>
      <c r="J11" s="22" t="s">
        <v>113</v>
      </c>
      <c r="K11" s="20" t="s">
        <v>250</v>
      </c>
      <c r="L11" s="20" t="s">
        <v>251</v>
      </c>
      <c r="M11" s="23" t="s">
        <v>264</v>
      </c>
      <c r="N11" s="20" t="s">
        <v>103</v>
      </c>
      <c r="P11" s="4" t="str">
        <f>IF(Table13[[#This Row],[Reference as SENT]]=Table13[[#This Row],[Reference as RETURNED]],"OK","!!!!!!!")</f>
        <v>OK</v>
      </c>
      <c r="Q11" s="4" t="str">
        <f>IF(Table13[[#This Row],[Value as SENT]]=Table13[[#This Row],[Value as RETURNED]],"OK","!!!!!!!")</f>
        <v>!!!!!!!</v>
      </c>
      <c r="R11" s="4" t="str">
        <f>IF(Table13[[#This Row],[Description as SENT]]=Table13[[#This Row],[Description as RETURNED]],"OK","!!!!!!!")</f>
        <v>!!!!!!!</v>
      </c>
      <c r="S11" s="4" t="str">
        <f>IF(Table13[[#This Row],[MPN as SENT]]=Table13[[#This Row],[MPN as RETURNED]],"OK","!!!!!!!")</f>
        <v>!!!!!!!</v>
      </c>
      <c r="T11" s="4"/>
      <c r="U11" s="4" t="str">
        <f>IF(Table13[[#This Row],[Footprint as SENT]]=Table13[[#This Row],[Footprint as RETURNED]],"OK","!!!!!!!")</f>
        <v>OK</v>
      </c>
      <c r="AC11" s="4"/>
      <c r="AD11" s="4"/>
      <c r="AE11" s="4"/>
      <c r="AO11" s="4"/>
      <c r="AP11" s="4"/>
      <c r="AQ11" s="4"/>
      <c r="AR11" s="4"/>
      <c r="AS11" s="4"/>
    </row>
    <row r="12" spans="1:45" s="19" customFormat="1" x14ac:dyDescent="0.3">
      <c r="A12" s="10"/>
      <c r="B12" s="5">
        <v>1</v>
      </c>
      <c r="C12" s="5" t="s">
        <v>117</v>
      </c>
      <c r="D12" s="5" t="s">
        <v>29</v>
      </c>
      <c r="E12" s="5" t="s">
        <v>67</v>
      </c>
      <c r="F12" s="5" t="s">
        <v>67</v>
      </c>
      <c r="G12" s="5" t="s">
        <v>68</v>
      </c>
      <c r="H12" s="5" t="s">
        <v>30</v>
      </c>
      <c r="I12" s="20">
        <v>1</v>
      </c>
      <c r="J12" s="22" t="s">
        <v>117</v>
      </c>
      <c r="K12" s="20" t="s">
        <v>29</v>
      </c>
      <c r="L12" s="20" t="s">
        <v>199</v>
      </c>
      <c r="M12" s="20" t="s">
        <v>199</v>
      </c>
      <c r="N12" s="20" t="s">
        <v>30</v>
      </c>
      <c r="P12" s="4" t="str">
        <f>IF(Table13[[#This Row],[Reference as SENT]]=Table13[[#This Row],[Reference as RETURNED]],"OK","!!!!!!!")</f>
        <v>OK</v>
      </c>
      <c r="Q12" s="4" t="str">
        <f>IF(Table13[[#This Row],[Value as SENT]]=Table13[[#This Row],[Value as RETURNED]],"OK","!!!!!!!")</f>
        <v>OK</v>
      </c>
      <c r="R12" s="4" t="str">
        <f>IF(Table13[[#This Row],[Description as SENT]]=Table13[[#This Row],[Description as RETURNED]],"OK","!!!!!!!")</f>
        <v>!!!!!!!</v>
      </c>
      <c r="S12" s="4" t="str">
        <f>IF(Table13[[#This Row],[MPN as SENT]]=Table13[[#This Row],[MPN as RETURNED]],"OK","!!!!!!!")</f>
        <v>!!!!!!!</v>
      </c>
      <c r="T12" s="4"/>
      <c r="U12" s="4" t="str">
        <f>IF(Table13[[#This Row],[Footprint as SENT]]=Table13[[#This Row],[Footprint as RETURNED]],"OK","!!!!!!!")</f>
        <v>OK</v>
      </c>
      <c r="AC12" s="4"/>
      <c r="AD12" s="4"/>
      <c r="AE12" s="4"/>
      <c r="AO12" s="4"/>
      <c r="AP12" s="4"/>
      <c r="AQ12" s="4"/>
      <c r="AR12" s="4"/>
      <c r="AS12" s="4"/>
    </row>
    <row r="13" spans="1:45" s="19" customFormat="1" ht="28.8" x14ac:dyDescent="0.3">
      <c r="A13" s="10"/>
      <c r="B13" s="5">
        <v>23</v>
      </c>
      <c r="C13" s="5" t="s">
        <v>159</v>
      </c>
      <c r="D13" s="5" t="s">
        <v>33</v>
      </c>
      <c r="E13" s="5" t="s">
        <v>288</v>
      </c>
      <c r="F13" s="5" t="s">
        <v>239</v>
      </c>
      <c r="G13" s="5" t="s">
        <v>280</v>
      </c>
      <c r="H13" s="5" t="s">
        <v>34</v>
      </c>
      <c r="I13" s="20">
        <v>23</v>
      </c>
      <c r="J13" s="22" t="s">
        <v>159</v>
      </c>
      <c r="K13" s="20" t="s">
        <v>33</v>
      </c>
      <c r="L13" s="20" t="s">
        <v>199</v>
      </c>
      <c r="M13" s="20" t="s">
        <v>125</v>
      </c>
      <c r="N13" s="20" t="s">
        <v>34</v>
      </c>
      <c r="P13" s="4" t="str">
        <f>IF(Table13[[#This Row],[Reference as SENT]]=Table13[[#This Row],[Reference as RETURNED]],"OK","!!!!!!!")</f>
        <v>OK</v>
      </c>
      <c r="Q13" s="4" t="str">
        <f>IF(Table13[[#This Row],[Value as SENT]]=Table13[[#This Row],[Value as RETURNED]],"OK","!!!!!!!")</f>
        <v>OK</v>
      </c>
      <c r="R13" s="4" t="str">
        <f>IF(Table13[[#This Row],[Description as SENT]]=Table13[[#This Row],[Description as RETURNED]],"OK","!!!!!!!")</f>
        <v>!!!!!!!</v>
      </c>
      <c r="S13" s="4" t="str">
        <f>IF(Table13[[#This Row],[MPN as SENT]]=Table13[[#This Row],[MPN as RETURNED]],"OK","!!!!!!!")</f>
        <v>!!!!!!!</v>
      </c>
      <c r="T13" s="4"/>
      <c r="U13" s="4" t="str">
        <f>IF(Table13[[#This Row],[Footprint as SENT]]=Table13[[#This Row],[Footprint as RETURNED]],"OK","!!!!!!!")</f>
        <v>OK</v>
      </c>
      <c r="AC13" s="4"/>
      <c r="AD13" s="4"/>
      <c r="AE13" s="4"/>
      <c r="AO13" s="4"/>
      <c r="AP13" s="4"/>
      <c r="AQ13" s="4"/>
      <c r="AR13" s="4"/>
      <c r="AS13" s="4"/>
    </row>
    <row r="14" spans="1:45" s="4" customFormat="1" ht="72" x14ac:dyDescent="0.3">
      <c r="A14" s="5"/>
      <c r="B14" s="5">
        <v>1</v>
      </c>
      <c r="C14" s="5" t="s">
        <v>200</v>
      </c>
      <c r="D14" s="5" t="s">
        <v>39</v>
      </c>
      <c r="E14" s="5" t="s">
        <v>40</v>
      </c>
      <c r="F14" s="5" t="s">
        <v>39</v>
      </c>
      <c r="G14" s="5" t="s">
        <v>235</v>
      </c>
      <c r="H14" s="5" t="s">
        <v>38</v>
      </c>
      <c r="I14" s="20">
        <v>1</v>
      </c>
      <c r="J14" s="22" t="s">
        <v>200</v>
      </c>
      <c r="K14" s="20" t="s">
        <v>201</v>
      </c>
      <c r="L14" s="20" t="s">
        <v>202</v>
      </c>
      <c r="M14" s="23" t="s">
        <v>126</v>
      </c>
      <c r="N14" s="20" t="s">
        <v>38</v>
      </c>
      <c r="P14" s="4" t="str">
        <f>IF(Table13[[#This Row],[Reference as SENT]]=Table13[[#This Row],[Reference as RETURNED]],"OK","!!!!!!!")</f>
        <v>OK</v>
      </c>
      <c r="Q14" s="4" t="str">
        <f>IF(Table13[[#This Row],[Value as SENT]]=Table13[[#This Row],[Value as RETURNED]],"OK","!!!!!!!")</f>
        <v>!!!!!!!</v>
      </c>
      <c r="R14" s="4" t="str">
        <f>IF(Table13[[#This Row],[Description as SENT]]=Table13[[#This Row],[Description as RETURNED]],"OK","!!!!!!!")</f>
        <v>!!!!!!!</v>
      </c>
      <c r="S14" s="4" t="str">
        <f>IF(Table13[[#This Row],[MPN as SENT]]=Table13[[#This Row],[MPN as RETURNED]],"OK","!!!!!!!")</f>
        <v>!!!!!!!</v>
      </c>
      <c r="U14" s="4" t="str">
        <f>IF(Table13[[#This Row],[Footprint as SENT]]=Table13[[#This Row],[Footprint as RETURNED]],"OK","!!!!!!!")</f>
        <v>OK</v>
      </c>
    </row>
    <row r="15" spans="1:45" s="4" customFormat="1" ht="57.6" x14ac:dyDescent="0.3">
      <c r="A15" s="5"/>
      <c r="B15" s="5">
        <v>2</v>
      </c>
      <c r="C15" s="5" t="s">
        <v>119</v>
      </c>
      <c r="D15" s="5" t="s">
        <v>191</v>
      </c>
      <c r="E15" s="5" t="s">
        <v>303</v>
      </c>
      <c r="F15" s="5" t="s">
        <v>191</v>
      </c>
      <c r="G15" s="5" t="s">
        <v>280</v>
      </c>
      <c r="H15" s="5" t="s">
        <v>26</v>
      </c>
      <c r="I15" s="20">
        <v>2</v>
      </c>
      <c r="J15" s="22" t="s">
        <v>119</v>
      </c>
      <c r="K15" s="20" t="s">
        <v>25</v>
      </c>
      <c r="L15" s="20" t="s">
        <v>198</v>
      </c>
      <c r="M15" s="23" t="s">
        <v>127</v>
      </c>
      <c r="N15" s="20" t="s">
        <v>26</v>
      </c>
      <c r="P15" s="4" t="str">
        <f>IF(Table13[[#This Row],[Reference as SENT]]=Table13[[#This Row],[Reference as RETURNED]],"OK","!!!!!!!")</f>
        <v>OK</v>
      </c>
      <c r="Q15" s="4" t="str">
        <f>IF(Table13[[#This Row],[Value as SENT]]=Table13[[#This Row],[Value as RETURNED]],"OK","!!!!!!!")</f>
        <v>!!!!!!!</v>
      </c>
      <c r="R15" s="4" t="str">
        <f>IF(Table13[[#This Row],[Description as SENT]]=Table13[[#This Row],[Description as RETURNED]],"OK","!!!!!!!")</f>
        <v>!!!!!!!</v>
      </c>
      <c r="S15" s="4" t="str">
        <f>IF(Table13[[#This Row],[MPN as SENT]]=Table13[[#This Row],[MPN as RETURNED]],"OK","!!!!!!!")</f>
        <v>!!!!!!!</v>
      </c>
      <c r="U15" s="4" t="str">
        <f>IF(Table13[[#This Row],[Footprint as SENT]]=Table13[[#This Row],[Footprint as RETURNED]],"OK","!!!!!!!")</f>
        <v>OK</v>
      </c>
    </row>
    <row r="16" spans="1:45" s="4" customFormat="1" ht="57.6" x14ac:dyDescent="0.3">
      <c r="A16" s="5"/>
      <c r="B16" s="5">
        <v>1</v>
      </c>
      <c r="C16" s="5" t="s">
        <v>118</v>
      </c>
      <c r="D16" s="5" t="s">
        <v>195</v>
      </c>
      <c r="E16" s="5" t="s">
        <v>284</v>
      </c>
      <c r="F16" s="5" t="s">
        <v>51</v>
      </c>
      <c r="G16" s="5" t="s">
        <v>280</v>
      </c>
      <c r="H16" s="5" t="s">
        <v>49</v>
      </c>
      <c r="I16" s="20">
        <v>1</v>
      </c>
      <c r="J16" s="22" t="s">
        <v>118</v>
      </c>
      <c r="K16" s="20" t="s">
        <v>72</v>
      </c>
      <c r="L16" s="20" t="s">
        <v>214</v>
      </c>
      <c r="M16" s="23" t="s">
        <v>215</v>
      </c>
      <c r="N16" s="20" t="s">
        <v>49</v>
      </c>
      <c r="P16" s="4" t="str">
        <f>IF(Table13[[#This Row],[Reference as SENT]]=Table13[[#This Row],[Reference as RETURNED]],"OK","!!!!!!!")</f>
        <v>OK</v>
      </c>
      <c r="Q16" s="4" t="str">
        <f>IF(Table13[[#This Row],[Value as SENT]]=Table13[[#This Row],[Value as RETURNED]],"OK","!!!!!!!")</f>
        <v>!!!!!!!</v>
      </c>
      <c r="R16" s="4" t="str">
        <f>IF(Table13[[#This Row],[Description as SENT]]=Table13[[#This Row],[Description as RETURNED]],"OK","!!!!!!!")</f>
        <v>!!!!!!!</v>
      </c>
      <c r="S16" s="4" t="str">
        <f>IF(Table13[[#This Row],[MPN as SENT]]=Table13[[#This Row],[MPN as RETURNED]],"OK","!!!!!!!")</f>
        <v>!!!!!!!</v>
      </c>
      <c r="U16" s="4" t="str">
        <f>IF(Table13[[#This Row],[Footprint as SENT]]=Table13[[#This Row],[Footprint as RETURNED]],"OK","!!!!!!!")</f>
        <v>OK</v>
      </c>
    </row>
    <row r="17" spans="1:45" s="4" customFormat="1" ht="72" x14ac:dyDescent="0.3">
      <c r="A17" s="5"/>
      <c r="B17" s="5">
        <v>1</v>
      </c>
      <c r="C17" s="5" t="s">
        <v>173</v>
      </c>
      <c r="D17" s="5" t="s">
        <v>197</v>
      </c>
      <c r="E17" s="5" t="s">
        <v>292</v>
      </c>
      <c r="F17" s="5" t="s">
        <v>196</v>
      </c>
      <c r="G17" s="5" t="s">
        <v>280</v>
      </c>
      <c r="H17" s="5" t="s">
        <v>49</v>
      </c>
      <c r="I17" s="20">
        <v>1</v>
      </c>
      <c r="J17" s="22" t="s">
        <v>173</v>
      </c>
      <c r="K17" s="20" t="s">
        <v>218</v>
      </c>
      <c r="L17" s="20" t="s">
        <v>219</v>
      </c>
      <c r="M17" s="3" t="s">
        <v>131</v>
      </c>
      <c r="N17" s="20" t="s">
        <v>49</v>
      </c>
      <c r="P17" s="4" t="str">
        <f>IF(Table13[[#This Row],[Reference as SENT]]=Table13[[#This Row],[Reference as RETURNED]],"OK","!!!!!!!")</f>
        <v>OK</v>
      </c>
      <c r="Q17" s="4" t="str">
        <f>IF(Table13[[#This Row],[Value as SENT]]=Table13[[#This Row],[Value as RETURNED]],"OK","!!!!!!!")</f>
        <v>!!!!!!!</v>
      </c>
      <c r="R17" s="4" t="str">
        <f>IF(Table13[[#This Row],[Description as SENT]]=Table13[[#This Row],[Description as RETURNED]],"OK","!!!!!!!")</f>
        <v>!!!!!!!</v>
      </c>
      <c r="S17" s="4" t="str">
        <f>IF(Table13[[#This Row],[MPN as SENT]]=Table13[[#This Row],[MPN as RETURNED]],"OK","!!!!!!!")</f>
        <v>!!!!!!!</v>
      </c>
      <c r="U17" s="4" t="str">
        <f>IF(Table13[[#This Row],[Footprint as SENT]]=Table13[[#This Row],[Footprint as RETURNED]],"OK","!!!!!!!")</f>
        <v>OK</v>
      </c>
    </row>
    <row r="18" spans="1:45" s="4" customFormat="1" ht="72" x14ac:dyDescent="0.3">
      <c r="A18" s="5"/>
      <c r="B18" s="14">
        <v>1</v>
      </c>
      <c r="C18" s="14" t="s">
        <v>167</v>
      </c>
      <c r="D18" s="14" t="s">
        <v>46</v>
      </c>
      <c r="E18" s="14" t="s">
        <v>48</v>
      </c>
      <c r="F18" s="14" t="s">
        <v>46</v>
      </c>
      <c r="G18" s="14" t="s">
        <v>236</v>
      </c>
      <c r="H18" s="14" t="s">
        <v>47</v>
      </c>
      <c r="I18" s="2">
        <v>1</v>
      </c>
      <c r="J18" s="1" t="s">
        <v>167</v>
      </c>
      <c r="K18" s="2" t="s">
        <v>46</v>
      </c>
      <c r="L18" s="2" t="s">
        <v>48</v>
      </c>
      <c r="M18" s="2" t="s">
        <v>145</v>
      </c>
      <c r="N18" s="2" t="s">
        <v>47</v>
      </c>
      <c r="P18" s="4" t="str">
        <f>IF(Table13[[#This Row],[Reference as SENT]]=Table13[[#This Row],[Reference as RETURNED]],"OK","!!!!!!!")</f>
        <v>OK</v>
      </c>
      <c r="Q18" s="4" t="str">
        <f>IF(Table13[[#This Row],[Value as SENT]]=Table13[[#This Row],[Value as RETURNED]],"OK","!!!!!!!")</f>
        <v>OK</v>
      </c>
      <c r="R18" s="4" t="str">
        <f>IF(Table13[[#This Row],[Description as SENT]]=Table13[[#This Row],[Description as RETURNED]],"OK","!!!!!!!")</f>
        <v>OK</v>
      </c>
      <c r="S18" s="4" t="str">
        <f>IF(Table13[[#This Row],[MPN as SENT]]=Table13[[#This Row],[MPN as RETURNED]],"OK","!!!!!!!")</f>
        <v>!!!!!!!</v>
      </c>
      <c r="U18" s="4" t="str">
        <f>IF(Table13[[#This Row],[Footprint as SENT]]=Table13[[#This Row],[Footprint as RETURNED]],"OK","!!!!!!!")</f>
        <v>OK</v>
      </c>
    </row>
    <row r="19" spans="1:45" s="4" customFormat="1" ht="72" x14ac:dyDescent="0.3">
      <c r="A19" s="5"/>
      <c r="B19" s="5">
        <v>1</v>
      </c>
      <c r="C19" s="5" t="s">
        <v>165</v>
      </c>
      <c r="D19" s="5" t="s">
        <v>29</v>
      </c>
      <c r="E19" s="5" t="s">
        <v>32</v>
      </c>
      <c r="F19" s="5" t="s">
        <v>234</v>
      </c>
      <c r="G19" s="5" t="s">
        <v>280</v>
      </c>
      <c r="H19" s="5" t="s">
        <v>31</v>
      </c>
      <c r="I19" s="20">
        <v>1</v>
      </c>
      <c r="J19" s="22" t="s">
        <v>165</v>
      </c>
      <c r="K19" s="30" t="s">
        <v>29</v>
      </c>
      <c r="L19" s="20" t="s">
        <v>32</v>
      </c>
      <c r="M19" s="23" t="s">
        <v>133</v>
      </c>
      <c r="N19" s="20" t="s">
        <v>31</v>
      </c>
      <c r="P19" s="4" t="str">
        <f>IF(Table13[[#This Row],[Reference as SENT]]=Table13[[#This Row],[Reference as RETURNED]],"OK","!!!!!!!")</f>
        <v>OK</v>
      </c>
      <c r="Q19" s="4" t="str">
        <f>IF(Table13[[#This Row],[Value as SENT]]=Table13[[#This Row],[Value as RETURNED]],"OK","!!!!!!!")</f>
        <v>OK</v>
      </c>
      <c r="R19" s="4" t="str">
        <f>IF(Table13[[#This Row],[Description as SENT]]=Table13[[#This Row],[Description as RETURNED]],"OK","!!!!!!!")</f>
        <v>OK</v>
      </c>
      <c r="S19" s="4" t="str">
        <f>IF(Table13[[#This Row],[MPN as SENT]]=Table13[[#This Row],[MPN as RETURNED]],"OK","!!!!!!!")</f>
        <v>!!!!!!!</v>
      </c>
      <c r="U19" s="4" t="str">
        <f>IF(Table13[[#This Row],[Footprint as SENT]]=Table13[[#This Row],[Footprint as RETURNED]],"OK","!!!!!!!")</f>
        <v>OK</v>
      </c>
    </row>
    <row r="20" spans="1:45" s="17" customFormat="1" ht="57.6" x14ac:dyDescent="0.3">
      <c r="A20" s="14"/>
      <c r="B20" s="5">
        <v>1</v>
      </c>
      <c r="C20" s="5" t="s">
        <v>120</v>
      </c>
      <c r="D20" s="5">
        <v>475710001</v>
      </c>
      <c r="E20" s="5" t="s">
        <v>28</v>
      </c>
      <c r="F20" s="5" t="s">
        <v>233</v>
      </c>
      <c r="G20" s="5" t="s">
        <v>280</v>
      </c>
      <c r="H20" s="5" t="s">
        <v>27</v>
      </c>
      <c r="I20" s="20">
        <v>1</v>
      </c>
      <c r="J20" s="22" t="s">
        <v>120</v>
      </c>
      <c r="K20" s="20">
        <v>475710001</v>
      </c>
      <c r="L20" s="20" t="s">
        <v>28</v>
      </c>
      <c r="M20" s="3" t="s">
        <v>190</v>
      </c>
      <c r="N20" s="20" t="s">
        <v>27</v>
      </c>
      <c r="P20" s="17" t="str">
        <f>IF(Table13[[#This Row],[Reference as SENT]]=Table13[[#This Row],[Reference as RETURNED]],"OK","!!!!!!!")</f>
        <v>OK</v>
      </c>
      <c r="Q20" s="17" t="str">
        <f>IF(Table13[[#This Row],[Value as SENT]]=Table13[[#This Row],[Value as RETURNED]],"OK","!!!!!!!")</f>
        <v>OK</v>
      </c>
      <c r="R20" s="17" t="str">
        <f>IF(Table13[[#This Row],[Description as SENT]]=Table13[[#This Row],[Description as RETURNED]],"OK","!!!!!!!")</f>
        <v>OK</v>
      </c>
      <c r="S20" s="17" t="str">
        <f>IF(Table13[[#This Row],[MPN as SENT]]=Table13[[#This Row],[MPN as RETURNED]],"OK","!!!!!!!")</f>
        <v>!!!!!!!</v>
      </c>
      <c r="U20" s="17" t="str">
        <f>IF(Table13[[#This Row],[Footprint as SENT]]=Table13[[#This Row],[Footprint as RETURNED]],"OK","!!!!!!!")</f>
        <v>OK</v>
      </c>
    </row>
    <row r="21" spans="1:45" s="17" customFormat="1" ht="72" x14ac:dyDescent="0.3">
      <c r="A21" s="14"/>
      <c r="B21" s="5">
        <v>1</v>
      </c>
      <c r="C21" s="5" t="s">
        <v>203</v>
      </c>
      <c r="D21" s="5" t="s">
        <v>39</v>
      </c>
      <c r="E21" s="5" t="s">
        <v>40</v>
      </c>
      <c r="F21" s="5" t="s">
        <v>39</v>
      </c>
      <c r="G21" s="5" t="s">
        <v>235</v>
      </c>
      <c r="H21" s="5" t="s">
        <v>38</v>
      </c>
      <c r="I21" s="20">
        <v>1</v>
      </c>
      <c r="J21" s="22" t="s">
        <v>203</v>
      </c>
      <c r="K21" s="20" t="s">
        <v>39</v>
      </c>
      <c r="L21" s="20" t="s">
        <v>40</v>
      </c>
      <c r="M21" s="23" t="s">
        <v>126</v>
      </c>
      <c r="N21" s="20" t="s">
        <v>38</v>
      </c>
      <c r="P21" s="17" t="str">
        <f>IF(Table13[[#This Row],[Reference as SENT]]=Table13[[#This Row],[Reference as RETURNED]],"OK","!!!!!!!")</f>
        <v>OK</v>
      </c>
      <c r="Q21" s="17" t="str">
        <f>IF(Table13[[#This Row],[Value as SENT]]=Table13[[#This Row],[Value as RETURNED]],"OK","!!!!!!!")</f>
        <v>OK</v>
      </c>
      <c r="R21" s="17" t="str">
        <f>IF(Table13[[#This Row],[Description as SENT]]=Table13[[#This Row],[Description as RETURNED]],"OK","!!!!!!!")</f>
        <v>OK</v>
      </c>
      <c r="S21" s="17" t="str">
        <f>IF(Table13[[#This Row],[MPN as SENT]]=Table13[[#This Row],[MPN as RETURNED]],"OK","!!!!!!!")</f>
        <v>!!!!!!!</v>
      </c>
      <c r="U21" s="17" t="str">
        <f>IF(Table13[[#This Row],[Footprint as SENT]]=Table13[[#This Row],[Footprint as RETURNED]],"OK","!!!!!!!")</f>
        <v>OK</v>
      </c>
    </row>
    <row r="22" spans="1:45" s="4" customFormat="1" ht="57.6" x14ac:dyDescent="0.3">
      <c r="A22" s="5"/>
      <c r="B22" s="5">
        <v>2</v>
      </c>
      <c r="C22" s="5" t="s">
        <v>121</v>
      </c>
      <c r="D22" s="5" t="s">
        <v>41</v>
      </c>
      <c r="E22" s="5" t="s">
        <v>289</v>
      </c>
      <c r="F22" s="5" t="s">
        <v>290</v>
      </c>
      <c r="G22" s="5" t="s">
        <v>280</v>
      </c>
      <c r="H22" s="5" t="s">
        <v>36</v>
      </c>
      <c r="I22" s="20">
        <v>2</v>
      </c>
      <c r="J22" s="22" t="s">
        <v>121</v>
      </c>
      <c r="K22" s="20" t="s">
        <v>41</v>
      </c>
      <c r="L22" s="20" t="s">
        <v>42</v>
      </c>
      <c r="M22" s="3" t="s">
        <v>128</v>
      </c>
      <c r="N22" s="20" t="s">
        <v>36</v>
      </c>
      <c r="P22" s="4" t="str">
        <f>IF(Table13[[#This Row],[Reference as SENT]]=Table13[[#This Row],[Reference as RETURNED]],"OK","!!!!!!!")</f>
        <v>OK</v>
      </c>
      <c r="Q22" s="4" t="str">
        <f>IF(Table13[[#This Row],[Value as SENT]]=Table13[[#This Row],[Value as RETURNED]],"OK","!!!!!!!")</f>
        <v>OK</v>
      </c>
      <c r="R22" s="4" t="str">
        <f>IF(Table13[[#This Row],[Description as SENT]]=Table13[[#This Row],[Description as RETURNED]],"OK","!!!!!!!")</f>
        <v>!!!!!!!</v>
      </c>
      <c r="S22" s="4" t="str">
        <f>IF(Table13[[#This Row],[MPN as SENT]]=Table13[[#This Row],[MPN as RETURNED]],"OK","!!!!!!!")</f>
        <v>!!!!!!!</v>
      </c>
      <c r="U22" s="4" t="str">
        <f>IF(Table13[[#This Row],[Footprint as SENT]]=Table13[[#This Row],[Footprint as RETURNED]],"OK","!!!!!!!")</f>
        <v>OK</v>
      </c>
    </row>
    <row r="23" spans="1:45" s="19" customFormat="1" ht="72" x14ac:dyDescent="0.3">
      <c r="A23" s="10"/>
      <c r="B23" s="5">
        <v>1</v>
      </c>
      <c r="C23" s="5" t="s">
        <v>111</v>
      </c>
      <c r="D23" s="5" t="s">
        <v>35</v>
      </c>
      <c r="E23" s="5" t="s">
        <v>37</v>
      </c>
      <c r="F23" s="5" t="s">
        <v>300</v>
      </c>
      <c r="G23" s="5" t="s">
        <v>301</v>
      </c>
      <c r="H23" s="5" t="s">
        <v>36</v>
      </c>
      <c r="I23" s="20">
        <v>1</v>
      </c>
      <c r="J23" s="22" t="s">
        <v>111</v>
      </c>
      <c r="K23" s="20" t="s">
        <v>35</v>
      </c>
      <c r="L23" s="20" t="s">
        <v>37</v>
      </c>
      <c r="M23" s="23" t="s">
        <v>150</v>
      </c>
      <c r="N23" s="20" t="s">
        <v>36</v>
      </c>
      <c r="P23" s="4" t="str">
        <f>IF(Table13[[#This Row],[Reference as SENT]]=Table13[[#This Row],[Reference as RETURNED]],"OK","!!!!!!!")</f>
        <v>OK</v>
      </c>
      <c r="Q23" s="4" t="str">
        <f>IF(Table13[[#This Row],[Value as SENT]]=Table13[[#This Row],[Value as RETURNED]],"OK","!!!!!!!")</f>
        <v>OK</v>
      </c>
      <c r="R23" s="4" t="str">
        <f>IF(Table13[[#This Row],[Description as SENT]]=Table13[[#This Row],[Description as RETURNED]],"OK","!!!!!!!")</f>
        <v>OK</v>
      </c>
      <c r="S23" s="4" t="str">
        <f>IF(Table13[[#This Row],[MPN as SENT]]=Table13[[#This Row],[MPN as RETURNED]],"OK","!!!!!!!")</f>
        <v>!!!!!!!</v>
      </c>
      <c r="T23" s="4"/>
      <c r="U23" s="4" t="str">
        <f>IF(Table13[[#This Row],[Footprint as SENT]]=Table13[[#This Row],[Footprint as RETURNED]],"OK","!!!!!!!")</f>
        <v>OK</v>
      </c>
      <c r="AC23" s="4"/>
      <c r="AD23" s="4"/>
      <c r="AE23" s="4"/>
      <c r="AL23" s="4"/>
      <c r="AM23" s="4"/>
      <c r="AO23" s="4"/>
      <c r="AP23" s="4"/>
      <c r="AQ23" s="4"/>
      <c r="AR23" s="4"/>
      <c r="AS23" s="4"/>
    </row>
    <row r="24" spans="1:45" s="19" customFormat="1" ht="57.6" x14ac:dyDescent="0.3">
      <c r="A24" s="10"/>
      <c r="B24" s="5">
        <v>1</v>
      </c>
      <c r="C24" s="5" t="s">
        <v>164</v>
      </c>
      <c r="D24" s="8" t="s">
        <v>146</v>
      </c>
      <c r="E24" s="5" t="s">
        <v>278</v>
      </c>
      <c r="F24" s="8" t="s">
        <v>146</v>
      </c>
      <c r="G24" s="5" t="s">
        <v>275</v>
      </c>
      <c r="H24" s="5" t="s">
        <v>24</v>
      </c>
      <c r="I24" s="20">
        <v>1</v>
      </c>
      <c r="J24" s="22" t="s">
        <v>164</v>
      </c>
      <c r="K24" s="24" t="s">
        <v>146</v>
      </c>
      <c r="L24" s="20" t="s">
        <v>151</v>
      </c>
      <c r="M24" s="23" t="s">
        <v>149</v>
      </c>
      <c r="N24" s="20" t="s">
        <v>24</v>
      </c>
      <c r="P24" s="4" t="str">
        <f>IF(Table13[[#This Row],[Reference as SENT]]=Table13[[#This Row],[Reference as RETURNED]],"OK","!!!!!!!")</f>
        <v>OK</v>
      </c>
      <c r="Q24" s="4" t="str">
        <f>IF(Table13[[#This Row],[Value as SENT]]=Table13[[#This Row],[Value as RETURNED]],"OK","!!!!!!!")</f>
        <v>OK</v>
      </c>
      <c r="R24" s="4" t="str">
        <f>IF(Table13[[#This Row],[Description as SENT]]=Table13[[#This Row],[Description as RETURNED]],"OK","!!!!!!!")</f>
        <v>!!!!!!!</v>
      </c>
      <c r="S24" s="4" t="str">
        <f>IF(Table13[[#This Row],[MPN as SENT]]=Table13[[#This Row],[MPN as RETURNED]],"OK","!!!!!!!")</f>
        <v>!!!!!!!</v>
      </c>
      <c r="T24" s="4"/>
      <c r="U24" s="4" t="str">
        <f>IF(Table13[[#This Row],[Footprint as SENT]]=Table13[[#This Row],[Footprint as RETURNED]],"OK","!!!!!!!")</f>
        <v>OK</v>
      </c>
      <c r="AC24" s="4"/>
      <c r="AD24" s="4"/>
      <c r="AE24" s="4"/>
      <c r="AO24" s="4"/>
      <c r="AP24" s="4"/>
      <c r="AQ24" s="4"/>
      <c r="AR24" s="4"/>
      <c r="AS24" s="4"/>
    </row>
    <row r="25" spans="1:45" ht="86.4" x14ac:dyDescent="0.3">
      <c r="A25" s="2"/>
      <c r="B25" s="5">
        <v>1</v>
      </c>
      <c r="C25" s="5" t="s">
        <v>180</v>
      </c>
      <c r="D25" s="5" t="s">
        <v>85</v>
      </c>
      <c r="E25" s="5" t="s">
        <v>87</v>
      </c>
      <c r="F25" s="5" t="s">
        <v>298</v>
      </c>
      <c r="G25" s="5" t="s">
        <v>280</v>
      </c>
      <c r="H25" s="5" t="s">
        <v>86</v>
      </c>
      <c r="I25" s="20">
        <v>1</v>
      </c>
      <c r="J25" s="22" t="s">
        <v>180</v>
      </c>
      <c r="K25" s="20" t="s">
        <v>85</v>
      </c>
      <c r="L25" s="20" t="s">
        <v>87</v>
      </c>
      <c r="M25" s="20" t="s">
        <v>220</v>
      </c>
      <c r="N25" s="20" t="s">
        <v>86</v>
      </c>
      <c r="P25" s="18" t="str">
        <f>IF(Table13[[#This Row],[Reference as SENT]]=Table13[[#This Row],[Reference as RETURNED]],"OK","!!!!!!!")</f>
        <v>OK</v>
      </c>
      <c r="Q25" s="18" t="str">
        <f>IF(Table13[[#This Row],[Value as SENT]]=Table13[[#This Row],[Value as RETURNED]],"OK","!!!!!!!")</f>
        <v>OK</v>
      </c>
      <c r="R25" s="18" t="str">
        <f>IF(Table13[[#This Row],[Description as SENT]]=Table13[[#This Row],[Description as RETURNED]],"OK","!!!!!!!")</f>
        <v>OK</v>
      </c>
      <c r="S25" s="18" t="str">
        <f>IF(Table13[[#This Row],[MPN as SENT]]=Table13[[#This Row],[MPN as RETURNED]],"OK","!!!!!!!")</f>
        <v>!!!!!!!</v>
      </c>
      <c r="T25" s="18"/>
      <c r="U25" s="18" t="str">
        <f>IF(Table13[[#This Row],[Footprint as SENT]]=Table13[[#This Row],[Footprint as RETURNED]],"OK","!!!!!!!")</f>
        <v>OK</v>
      </c>
      <c r="AC25" s="18"/>
      <c r="AD25" s="18"/>
      <c r="AE25" s="18"/>
      <c r="AL25" s="4"/>
      <c r="AM25" s="4"/>
      <c r="AO25" s="18"/>
      <c r="AP25" s="18"/>
      <c r="AQ25" s="18"/>
      <c r="AR25" s="18"/>
      <c r="AS25" s="18"/>
    </row>
    <row r="26" spans="1:45" s="4" customFormat="1" ht="57.6" x14ac:dyDescent="0.3">
      <c r="A26" s="5"/>
      <c r="B26" s="5">
        <v>1</v>
      </c>
      <c r="C26" s="5" t="s">
        <v>179</v>
      </c>
      <c r="D26" s="5" t="s">
        <v>82</v>
      </c>
      <c r="E26" s="5" t="s">
        <v>84</v>
      </c>
      <c r="F26" s="5" t="s">
        <v>297</v>
      </c>
      <c r="G26" s="5" t="s">
        <v>280</v>
      </c>
      <c r="H26" s="5" t="s">
        <v>83</v>
      </c>
      <c r="I26" s="20">
        <v>1</v>
      </c>
      <c r="J26" s="22" t="s">
        <v>179</v>
      </c>
      <c r="K26" s="20" t="s">
        <v>82</v>
      </c>
      <c r="L26" s="20" t="s">
        <v>84</v>
      </c>
      <c r="M26" s="3" t="s">
        <v>135</v>
      </c>
      <c r="N26" s="20" t="s">
        <v>83</v>
      </c>
      <c r="P26" s="4" t="str">
        <f>IF(Table13[[#This Row],[Reference as SENT]]=Table13[[#This Row],[Reference as RETURNED]],"OK","!!!!!!!")</f>
        <v>OK</v>
      </c>
      <c r="Q26" s="4" t="str">
        <f>IF(Table13[[#This Row],[Value as SENT]]=Table13[[#This Row],[Value as RETURNED]],"OK","!!!!!!!")</f>
        <v>OK</v>
      </c>
      <c r="R26" s="4" t="str">
        <f>IF(Table13[[#This Row],[Description as SENT]]=Table13[[#This Row],[Description as RETURNED]],"OK","!!!!!!!")</f>
        <v>OK</v>
      </c>
      <c r="S26" s="4" t="str">
        <f>IF(Table13[[#This Row],[MPN as SENT]]=Table13[[#This Row],[MPN as RETURNED]],"OK","!!!!!!!")</f>
        <v>!!!!!!!</v>
      </c>
      <c r="U26" s="4" t="str">
        <f>IF(Table13[[#This Row],[Footprint as SENT]]=Table13[[#This Row],[Footprint as RETURNED]],"OK","!!!!!!!")</f>
        <v>OK</v>
      </c>
    </row>
    <row r="27" spans="1:45" ht="86.4" x14ac:dyDescent="0.3">
      <c r="A27" s="5"/>
      <c r="B27" s="2">
        <v>1</v>
      </c>
      <c r="C27" s="2" t="s">
        <v>182</v>
      </c>
      <c r="D27" s="2" t="s">
        <v>94</v>
      </c>
      <c r="E27" s="2" t="s">
        <v>96</v>
      </c>
      <c r="F27" s="2" t="s">
        <v>94</v>
      </c>
      <c r="G27" s="2" t="s">
        <v>247</v>
      </c>
      <c r="H27" s="2" t="s">
        <v>95</v>
      </c>
      <c r="I27" s="2">
        <v>1</v>
      </c>
      <c r="J27" s="1" t="s">
        <v>182</v>
      </c>
      <c r="K27" s="2" t="s">
        <v>94</v>
      </c>
      <c r="L27" s="2" t="s">
        <v>96</v>
      </c>
      <c r="M27" s="3" t="s">
        <v>141</v>
      </c>
      <c r="N27" s="2" t="s">
        <v>95</v>
      </c>
      <c r="P27" s="18" t="str">
        <f>IF(Table13[[#This Row],[Reference as SENT]]=Table13[[#This Row],[Reference as RETURNED]],"OK","!!!!!!!")</f>
        <v>OK</v>
      </c>
      <c r="Q27" s="18" t="str">
        <f>IF(Table13[[#This Row],[Value as SENT]]=Table13[[#This Row],[Value as RETURNED]],"OK","!!!!!!!")</f>
        <v>OK</v>
      </c>
      <c r="R27" s="18" t="str">
        <f>IF(Table13[[#This Row],[Description as SENT]]=Table13[[#This Row],[Description as RETURNED]],"OK","!!!!!!!")</f>
        <v>OK</v>
      </c>
      <c r="S27" s="18" t="str">
        <f>IF(Table13[[#This Row],[MPN as SENT]]=Table13[[#This Row],[MPN as RETURNED]],"OK","!!!!!!!")</f>
        <v>!!!!!!!</v>
      </c>
      <c r="T27" s="18"/>
      <c r="U27" s="18" t="str">
        <f>IF(Table13[[#This Row],[Footprint as SENT]]=Table13[[#This Row],[Footprint as RETURNED]],"OK","!!!!!!!")</f>
        <v>OK</v>
      </c>
      <c r="AC27" s="4"/>
      <c r="AD27" s="4"/>
      <c r="AE27" s="18"/>
      <c r="AL27" s="4"/>
      <c r="AM27" s="4"/>
      <c r="AO27" s="18"/>
      <c r="AP27" s="18"/>
      <c r="AQ27" s="18"/>
      <c r="AR27" s="18"/>
      <c r="AS27" s="18"/>
    </row>
    <row r="28" spans="1:45" ht="72" x14ac:dyDescent="0.3">
      <c r="A28" s="2"/>
      <c r="B28" s="2">
        <v>1</v>
      </c>
      <c r="C28" s="2" t="s">
        <v>183</v>
      </c>
      <c r="D28" s="2" t="s">
        <v>100</v>
      </c>
      <c r="E28" s="2" t="s">
        <v>102</v>
      </c>
      <c r="F28" s="2" t="s">
        <v>100</v>
      </c>
      <c r="G28" s="2" t="s">
        <v>249</v>
      </c>
      <c r="H28" s="2" t="s">
        <v>101</v>
      </c>
      <c r="I28" s="2">
        <v>1</v>
      </c>
      <c r="J28" s="1" t="s">
        <v>183</v>
      </c>
      <c r="K28" s="2" t="s">
        <v>100</v>
      </c>
      <c r="L28" s="2" t="s">
        <v>102</v>
      </c>
      <c r="M28" s="3" t="s">
        <v>142</v>
      </c>
      <c r="N28" s="2" t="s">
        <v>101</v>
      </c>
      <c r="P28" s="18" t="str">
        <f>IF(Table13[[#This Row],[Reference as SENT]]=Table13[[#This Row],[Reference as RETURNED]],"OK","!!!!!!!")</f>
        <v>OK</v>
      </c>
      <c r="Q28" s="18" t="str">
        <f>IF(Table13[[#This Row],[Value as SENT]]=Table13[[#This Row],[Value as RETURNED]],"OK","!!!!!!!")</f>
        <v>OK</v>
      </c>
      <c r="R28" s="18" t="str">
        <f>IF(Table13[[#This Row],[Description as SENT]]=Table13[[#This Row],[Description as RETURNED]],"OK","!!!!!!!")</f>
        <v>OK</v>
      </c>
      <c r="S28" s="18" t="str">
        <f>IF(Table13[[#This Row],[MPN as SENT]]=Table13[[#This Row],[MPN as RETURNED]],"OK","!!!!!!!")</f>
        <v>!!!!!!!</v>
      </c>
      <c r="T28" s="18"/>
      <c r="U28" s="18" t="str">
        <f>IF(Table13[[#This Row],[Footprint as SENT]]=Table13[[#This Row],[Footprint as RETURNED]],"OK","!!!!!!!")</f>
        <v>OK</v>
      </c>
      <c r="AC28" s="4"/>
      <c r="AD28" s="4"/>
      <c r="AE28" s="18"/>
      <c r="AL28" s="4"/>
      <c r="AM28" s="4"/>
      <c r="AO28" s="18"/>
      <c r="AP28" s="18"/>
      <c r="AQ28" s="18"/>
      <c r="AR28" s="18"/>
      <c r="AS28" s="18"/>
    </row>
    <row r="29" spans="1:45" s="19" customFormat="1" ht="57.6" x14ac:dyDescent="0.3">
      <c r="A29" s="10"/>
      <c r="B29" s="2">
        <v>1</v>
      </c>
      <c r="C29" s="2" t="s">
        <v>181</v>
      </c>
      <c r="D29" s="2" t="s">
        <v>88</v>
      </c>
      <c r="E29" s="2" t="s">
        <v>90</v>
      </c>
      <c r="F29" s="2" t="s">
        <v>245</v>
      </c>
      <c r="G29" s="2" t="s">
        <v>246</v>
      </c>
      <c r="H29" s="2" t="s">
        <v>89</v>
      </c>
      <c r="I29" s="2">
        <v>1</v>
      </c>
      <c r="J29" s="1" t="s">
        <v>181</v>
      </c>
      <c r="K29" s="2" t="s">
        <v>88</v>
      </c>
      <c r="L29" s="2" t="s">
        <v>90</v>
      </c>
      <c r="M29" s="2" t="s">
        <v>143</v>
      </c>
      <c r="N29" s="2" t="s">
        <v>89</v>
      </c>
      <c r="P29" s="4" t="str">
        <f>IF(Table13[[#This Row],[Reference as SENT]]=Table13[[#This Row],[Reference as RETURNED]],"OK","!!!!!!!")</f>
        <v>OK</v>
      </c>
      <c r="Q29" s="4" t="str">
        <f>IF(Table13[[#This Row],[Value as SENT]]=Table13[[#This Row],[Value as RETURNED]],"OK","!!!!!!!")</f>
        <v>OK</v>
      </c>
      <c r="R29" s="4" t="str">
        <f>IF(Table13[[#This Row],[Description as SENT]]=Table13[[#This Row],[Description as RETURNED]],"OK","!!!!!!!")</f>
        <v>OK</v>
      </c>
      <c r="S29" s="4" t="str">
        <f>IF(Table13[[#This Row],[MPN as SENT]]=Table13[[#This Row],[MPN as RETURNED]],"OK","!!!!!!!")</f>
        <v>!!!!!!!</v>
      </c>
      <c r="T29" s="4"/>
      <c r="U29" s="4" t="str">
        <f>IF(Table13[[#This Row],[Footprint as SENT]]=Table13[[#This Row],[Footprint as RETURNED]],"OK","!!!!!!!")</f>
        <v>OK</v>
      </c>
      <c r="AC29" s="4"/>
      <c r="AD29" s="4"/>
      <c r="AE29" s="4"/>
      <c r="AO29" s="4"/>
      <c r="AP29" s="4"/>
      <c r="AQ29" s="4"/>
      <c r="AR29" s="4"/>
      <c r="AS29" s="4"/>
    </row>
    <row r="30" spans="1:45" s="4" customFormat="1" ht="86.4" x14ac:dyDescent="0.3">
      <c r="A30" s="5"/>
      <c r="B30" s="26">
        <v>1</v>
      </c>
      <c r="C30" s="26" t="s">
        <v>122</v>
      </c>
      <c r="D30" s="26" t="s">
        <v>97</v>
      </c>
      <c r="E30" s="26" t="s">
        <v>99</v>
      </c>
      <c r="F30" s="26" t="s">
        <v>248</v>
      </c>
      <c r="G30" s="26" t="s">
        <v>227</v>
      </c>
      <c r="H30" s="26" t="s">
        <v>98</v>
      </c>
      <c r="I30" s="27">
        <v>1</v>
      </c>
      <c r="J30" s="28" t="s">
        <v>122</v>
      </c>
      <c r="K30" s="27" t="s">
        <v>97</v>
      </c>
      <c r="L30" s="27" t="s">
        <v>99</v>
      </c>
      <c r="M30" s="27" t="s">
        <v>221</v>
      </c>
      <c r="N30" s="27" t="s">
        <v>98</v>
      </c>
      <c r="P30" s="4" t="str">
        <f>IF(Table13[[#This Row],[Reference as SENT]]=Table13[[#This Row],[Reference as RETURNED]],"OK","!!!!!!!")</f>
        <v>OK</v>
      </c>
      <c r="Q30" s="4" t="str">
        <f>IF(Table13[[#This Row],[Value as SENT]]=Table13[[#This Row],[Value as RETURNED]],"OK","!!!!!!!")</f>
        <v>OK</v>
      </c>
      <c r="R30" s="4" t="str">
        <f>IF(Table13[[#This Row],[Description as SENT]]=Table13[[#This Row],[Description as RETURNED]],"OK","!!!!!!!")</f>
        <v>OK</v>
      </c>
      <c r="S30" s="4" t="str">
        <f>IF(Table13[[#This Row],[MPN as SENT]]=Table13[[#This Row],[MPN as RETURNED]],"OK","!!!!!!!")</f>
        <v>!!!!!!!</v>
      </c>
      <c r="U30" s="4" t="str">
        <f>IF(Table13[[#This Row],[Footprint as SENT]]=Table13[[#This Row],[Footprint as RETURNED]],"OK","!!!!!!!")</f>
        <v>OK</v>
      </c>
    </row>
    <row r="31" spans="1:45" s="4" customFormat="1" ht="57.6" x14ac:dyDescent="0.3">
      <c r="A31" s="5"/>
      <c r="B31" s="2">
        <v>1</v>
      </c>
      <c r="C31" s="2" t="s">
        <v>184</v>
      </c>
      <c r="D31" s="2" t="s">
        <v>104</v>
      </c>
      <c r="E31" s="2" t="s">
        <v>106</v>
      </c>
      <c r="F31" s="2" t="s">
        <v>104</v>
      </c>
      <c r="G31" s="2" t="s">
        <v>252</v>
      </c>
      <c r="H31" s="2" t="s">
        <v>105</v>
      </c>
      <c r="I31" s="2">
        <v>1</v>
      </c>
      <c r="J31" s="1" t="s">
        <v>184</v>
      </c>
      <c r="K31" s="2" t="s">
        <v>104</v>
      </c>
      <c r="L31" s="2" t="s">
        <v>106</v>
      </c>
      <c r="M31" s="2" t="s">
        <v>144</v>
      </c>
      <c r="N31" s="2" t="s">
        <v>105</v>
      </c>
      <c r="P31" s="4" t="str">
        <f>IF(Table13[[#This Row],[Reference as SENT]]=Table13[[#This Row],[Reference as RETURNED]],"OK","!!!!!!!")</f>
        <v>OK</v>
      </c>
      <c r="Q31" s="4" t="str">
        <f>IF(Table13[[#This Row],[Value as SENT]]=Table13[[#This Row],[Value as RETURNED]],"OK","!!!!!!!")</f>
        <v>OK</v>
      </c>
      <c r="R31" s="4" t="str">
        <f>IF(Table13[[#This Row],[Description as SENT]]=Table13[[#This Row],[Description as RETURNED]],"OK","!!!!!!!")</f>
        <v>OK</v>
      </c>
      <c r="S31" s="4" t="str">
        <f>IF(Table13[[#This Row],[MPN as SENT]]=Table13[[#This Row],[MPN as RETURNED]],"OK","!!!!!!!")</f>
        <v>!!!!!!!</v>
      </c>
      <c r="U31" s="4" t="str">
        <f>IF(Table13[[#This Row],[Footprint as SENT]]=Table13[[#This Row],[Footprint as RETURNED]],"OK","!!!!!!!")</f>
        <v>OK</v>
      </c>
    </row>
    <row r="32" spans="1:45" s="4" customFormat="1" ht="57.6" x14ac:dyDescent="0.3">
      <c r="A32" s="5"/>
      <c r="B32" s="5">
        <v>1</v>
      </c>
      <c r="C32" s="5" t="s">
        <v>166</v>
      </c>
      <c r="D32" s="5" t="s">
        <v>43</v>
      </c>
      <c r="E32" s="5" t="s">
        <v>291</v>
      </c>
      <c r="F32" s="5" t="s">
        <v>43</v>
      </c>
      <c r="G32" s="5" t="s">
        <v>280</v>
      </c>
      <c r="H32" s="5" t="s">
        <v>44</v>
      </c>
      <c r="I32" s="20">
        <v>1</v>
      </c>
      <c r="J32" s="22" t="s">
        <v>166</v>
      </c>
      <c r="K32" s="20" t="s">
        <v>43</v>
      </c>
      <c r="L32" s="20" t="s">
        <v>45</v>
      </c>
      <c r="M32" s="3" t="s">
        <v>136</v>
      </c>
      <c r="N32" s="20" t="s">
        <v>44</v>
      </c>
      <c r="P32" s="4" t="str">
        <f>IF(Table13[[#This Row],[Reference as SENT]]=Table13[[#This Row],[Reference as RETURNED]],"OK","!!!!!!!")</f>
        <v>OK</v>
      </c>
      <c r="Q32" s="4" t="str">
        <f>IF(Table13[[#This Row],[Value as SENT]]=Table13[[#This Row],[Value as RETURNED]],"OK","!!!!!!!")</f>
        <v>OK</v>
      </c>
      <c r="R32" s="4" t="str">
        <f>IF(Table13[[#This Row],[Description as SENT]]=Table13[[#This Row],[Description as RETURNED]],"OK","!!!!!!!")</f>
        <v>!!!!!!!</v>
      </c>
      <c r="S32" s="4" t="str">
        <f>IF(Table13[[#This Row],[MPN as SENT]]=Table13[[#This Row],[MPN as RETURNED]],"OK","!!!!!!!")</f>
        <v>!!!!!!!</v>
      </c>
      <c r="U32" s="4" t="str">
        <f>IF(Table13[[#This Row],[Footprint as SENT]]=Table13[[#This Row],[Footprint as RETURNED]],"OK","!!!!!!!")</f>
        <v>OK</v>
      </c>
    </row>
    <row r="33" spans="1:45" s="4" customFormat="1" ht="28.8" x14ac:dyDescent="0.3">
      <c r="A33" s="5"/>
      <c r="B33" s="2">
        <v>1</v>
      </c>
      <c r="C33" s="2" t="s">
        <v>170</v>
      </c>
      <c r="D33" s="2" t="s">
        <v>216</v>
      </c>
      <c r="E33" s="2" t="s">
        <v>50</v>
      </c>
      <c r="F33" s="2" t="s">
        <v>51</v>
      </c>
      <c r="G33" s="2" t="s">
        <v>241</v>
      </c>
      <c r="H33" s="2" t="s">
        <v>49</v>
      </c>
      <c r="I33" s="2">
        <v>1</v>
      </c>
      <c r="J33" s="1" t="s">
        <v>170</v>
      </c>
      <c r="K33" s="2" t="s">
        <v>216</v>
      </c>
      <c r="L33" s="2" t="s">
        <v>50</v>
      </c>
      <c r="M33" s="2" t="s">
        <v>51</v>
      </c>
      <c r="N33" s="2" t="s">
        <v>49</v>
      </c>
      <c r="P33" s="4" t="str">
        <f>IF(Table13[[#This Row],[Reference as SENT]]=Table13[[#This Row],[Reference as RETURNED]],"OK","!!!!!!!")</f>
        <v>OK</v>
      </c>
      <c r="Q33" s="4" t="str">
        <f>IF(Table13[[#This Row],[Value as SENT]]=Table13[[#This Row],[Value as RETURNED]],"OK","!!!!!!!")</f>
        <v>OK</v>
      </c>
      <c r="R33" s="4" t="str">
        <f>IF(Table13[[#This Row],[Description as SENT]]=Table13[[#This Row],[Description as RETURNED]],"OK","!!!!!!!")</f>
        <v>OK</v>
      </c>
      <c r="S33" s="4" t="str">
        <f>IF(Table13[[#This Row],[MPN as SENT]]=Table13[[#This Row],[MPN as RETURNED]],"OK","!!!!!!!")</f>
        <v>OK</v>
      </c>
      <c r="U33" s="4" t="str">
        <f>IF(Table13[[#This Row],[Footprint as SENT]]=Table13[[#This Row],[Footprint as RETURNED]],"OK","!!!!!!!")</f>
        <v>OK</v>
      </c>
    </row>
    <row r="34" spans="1:45" ht="28.8" x14ac:dyDescent="0.3">
      <c r="A34" s="2"/>
      <c r="B34" s="2">
        <v>3</v>
      </c>
      <c r="C34" s="2" t="s">
        <v>161</v>
      </c>
      <c r="D34" s="2" t="s">
        <v>69</v>
      </c>
      <c r="E34" s="2" t="s">
        <v>70</v>
      </c>
      <c r="F34" s="2" t="s">
        <v>71</v>
      </c>
      <c r="G34" s="2" t="s">
        <v>240</v>
      </c>
      <c r="H34" s="2" t="s">
        <v>49</v>
      </c>
      <c r="I34" s="2">
        <v>3</v>
      </c>
      <c r="J34" s="1" t="s">
        <v>161</v>
      </c>
      <c r="K34" s="2" t="s">
        <v>69</v>
      </c>
      <c r="L34" s="2" t="s">
        <v>70</v>
      </c>
      <c r="M34" s="2" t="s">
        <v>71</v>
      </c>
      <c r="N34" s="2" t="s">
        <v>49</v>
      </c>
      <c r="P34" s="18" t="str">
        <f>IF(Table13[[#This Row],[Reference as SENT]]=Table13[[#This Row],[Reference as RETURNED]],"OK","!!!!!!!")</f>
        <v>OK</v>
      </c>
      <c r="Q34" s="18" t="str">
        <f>IF(Table13[[#This Row],[Value as SENT]]=Table13[[#This Row],[Value as RETURNED]],"OK","!!!!!!!")</f>
        <v>OK</v>
      </c>
      <c r="R34" s="18" t="str">
        <f>IF(Table13[[#This Row],[Description as SENT]]=Table13[[#This Row],[Description as RETURNED]],"OK","!!!!!!!")</f>
        <v>OK</v>
      </c>
      <c r="S34" s="18" t="str">
        <f>IF(Table13[[#This Row],[MPN as SENT]]=Table13[[#This Row],[MPN as RETURNED]],"OK","!!!!!!!")</f>
        <v>OK</v>
      </c>
      <c r="T34" s="18"/>
      <c r="U34" s="18" t="str">
        <f>IF(Table13[[#This Row],[Footprint as SENT]]=Table13[[#This Row],[Footprint as RETURNED]],"OK","!!!!!!!")</f>
        <v>OK</v>
      </c>
      <c r="AC34" s="18"/>
      <c r="AD34" s="18"/>
      <c r="AE34" s="18"/>
      <c r="AO34" s="18"/>
      <c r="AP34" s="18"/>
      <c r="AQ34" s="18"/>
      <c r="AR34" s="18"/>
      <c r="AS34" s="18"/>
    </row>
    <row r="35" spans="1:45" ht="28.8" x14ac:dyDescent="0.3">
      <c r="A35" s="2"/>
      <c r="B35" s="2">
        <v>1</v>
      </c>
      <c r="C35" s="2" t="s">
        <v>171</v>
      </c>
      <c r="D35" s="2" t="s">
        <v>217</v>
      </c>
      <c r="E35" s="2" t="s">
        <v>74</v>
      </c>
      <c r="F35" s="2" t="s">
        <v>75</v>
      </c>
      <c r="G35" s="2" t="s">
        <v>242</v>
      </c>
      <c r="H35" s="2" t="s">
        <v>73</v>
      </c>
      <c r="I35" s="2">
        <v>1</v>
      </c>
      <c r="J35" s="1" t="s">
        <v>171</v>
      </c>
      <c r="K35" s="2" t="s">
        <v>217</v>
      </c>
      <c r="L35" s="2" t="s">
        <v>74</v>
      </c>
      <c r="M35" s="2" t="s">
        <v>75</v>
      </c>
      <c r="N35" s="2" t="s">
        <v>73</v>
      </c>
      <c r="P35" s="18" t="str">
        <f>IF(Table13[[#This Row],[Reference as SENT]]=Table13[[#This Row],[Reference as RETURNED]],"OK","!!!!!!!")</f>
        <v>OK</v>
      </c>
      <c r="Q35" s="18" t="str">
        <f>IF(Table13[[#This Row],[Value as SENT]]=Table13[[#This Row],[Value as RETURNED]],"OK","!!!!!!!")</f>
        <v>OK</v>
      </c>
      <c r="R35" s="18" t="str">
        <f>IF(Table13[[#This Row],[Description as SENT]]=Table13[[#This Row],[Description as RETURNED]],"OK","!!!!!!!")</f>
        <v>OK</v>
      </c>
      <c r="S35" s="18" t="str">
        <f>IF(Table13[[#This Row],[MPN as SENT]]=Table13[[#This Row],[MPN as RETURNED]],"OK","!!!!!!!")</f>
        <v>OK</v>
      </c>
      <c r="T35" s="18"/>
      <c r="U35" s="18" t="str">
        <f>IF(Table13[[#This Row],[Footprint as SENT]]=Table13[[#This Row],[Footprint as RETURNED]],"OK","!!!!!!!")</f>
        <v>OK</v>
      </c>
      <c r="AC35" s="18"/>
      <c r="AD35" s="18"/>
      <c r="AE35" s="18"/>
      <c r="AO35" s="18"/>
      <c r="AP35" s="18"/>
      <c r="AQ35" s="18"/>
      <c r="AR35" s="18"/>
      <c r="AS35" s="18"/>
    </row>
    <row r="36" spans="1:45" ht="28.8" x14ac:dyDescent="0.3">
      <c r="A36" s="2"/>
      <c r="B36" s="14">
        <v>2</v>
      </c>
      <c r="C36" s="14" t="s">
        <v>160</v>
      </c>
      <c r="D36" s="14" t="s">
        <v>64</v>
      </c>
      <c r="E36" s="14" t="s">
        <v>65</v>
      </c>
      <c r="F36" s="14" t="s">
        <v>66</v>
      </c>
      <c r="G36" s="14" t="s">
        <v>238</v>
      </c>
      <c r="H36" s="14" t="s">
        <v>49</v>
      </c>
      <c r="I36" s="2">
        <v>2</v>
      </c>
      <c r="J36" s="1" t="s">
        <v>160</v>
      </c>
      <c r="K36" s="2" t="s">
        <v>64</v>
      </c>
      <c r="L36" s="2" t="s">
        <v>65</v>
      </c>
      <c r="M36" s="2" t="s">
        <v>66</v>
      </c>
      <c r="N36" s="2" t="s">
        <v>49</v>
      </c>
      <c r="P36" s="18" t="str">
        <f>IF(Table13[[#This Row],[Reference as SENT]]=Table13[[#This Row],[Reference as RETURNED]],"OK","!!!!!!!")</f>
        <v>OK</v>
      </c>
      <c r="Q36" s="18" t="str">
        <f>IF(Table13[[#This Row],[Value as SENT]]=Table13[[#This Row],[Value as RETURNED]],"OK","!!!!!!!")</f>
        <v>OK</v>
      </c>
      <c r="R36" s="18" t="str">
        <f>IF(Table13[[#This Row],[Description as SENT]]=Table13[[#This Row],[Description as RETURNED]],"OK","!!!!!!!")</f>
        <v>OK</v>
      </c>
      <c r="S36" s="18" t="str">
        <f>IF(Table13[[#This Row],[MPN as SENT]]=Table13[[#This Row],[MPN as RETURNED]],"OK","!!!!!!!")</f>
        <v>OK</v>
      </c>
      <c r="T36" s="18"/>
      <c r="U36" s="18" t="str">
        <f>IF(Table13[[#This Row],[Footprint as SENT]]=Table13[[#This Row],[Footprint as RETURNED]],"OK","!!!!!!!")</f>
        <v>OK</v>
      </c>
      <c r="AC36" s="18"/>
      <c r="AD36" s="18"/>
      <c r="AE36" s="18"/>
      <c r="AO36" s="18"/>
      <c r="AP36" s="18"/>
      <c r="AQ36" s="18"/>
      <c r="AR36" s="18"/>
      <c r="AS36" s="18"/>
    </row>
    <row r="37" spans="1:45" s="4" customFormat="1" ht="72" x14ac:dyDescent="0.3">
      <c r="A37" s="5"/>
      <c r="B37" s="5">
        <v>1</v>
      </c>
      <c r="C37" s="5" t="s">
        <v>175</v>
      </c>
      <c r="D37" s="5" t="s">
        <v>54</v>
      </c>
      <c r="E37" s="5" t="s">
        <v>55</v>
      </c>
      <c r="F37" s="5" t="s">
        <v>293</v>
      </c>
      <c r="G37" s="5" t="s">
        <v>280</v>
      </c>
      <c r="H37" s="5" t="s">
        <v>49</v>
      </c>
      <c r="I37" s="20">
        <v>1</v>
      </c>
      <c r="J37" s="22" t="s">
        <v>175</v>
      </c>
      <c r="K37" s="20" t="s">
        <v>54</v>
      </c>
      <c r="L37" s="20" t="s">
        <v>55</v>
      </c>
      <c r="M37" s="3" t="s">
        <v>130</v>
      </c>
      <c r="N37" s="20" t="s">
        <v>49</v>
      </c>
      <c r="P37" s="4" t="str">
        <f>IF(Table13[[#This Row],[Reference as SENT]]=Table13[[#This Row],[Reference as RETURNED]],"OK","!!!!!!!")</f>
        <v>OK</v>
      </c>
      <c r="Q37" s="4" t="str">
        <f>IF(Table13[[#This Row],[Value as SENT]]=Table13[[#This Row],[Value as RETURNED]],"OK","!!!!!!!")</f>
        <v>OK</v>
      </c>
      <c r="R37" s="4" t="str">
        <f>IF(Table13[[#This Row],[Description as SENT]]=Table13[[#This Row],[Description as RETURNED]],"OK","!!!!!!!")</f>
        <v>OK</v>
      </c>
      <c r="S37" s="4" t="str">
        <f>IF(Table13[[#This Row],[MPN as SENT]]=Table13[[#This Row],[MPN as RETURNED]],"OK","!!!!!!!")</f>
        <v>!!!!!!!</v>
      </c>
      <c r="U37" s="4" t="str">
        <f>IF(Table13[[#This Row],[Footprint as SENT]]=Table13[[#This Row],[Footprint as RETURNED]],"OK","!!!!!!!")</f>
        <v>OK</v>
      </c>
    </row>
    <row r="38" spans="1:45" s="19" customFormat="1" ht="61.2" customHeight="1" x14ac:dyDescent="0.3">
      <c r="A38" s="10"/>
      <c r="B38" s="5">
        <v>1</v>
      </c>
      <c r="C38" s="5" t="s">
        <v>174</v>
      </c>
      <c r="D38" s="5" t="s">
        <v>52</v>
      </c>
      <c r="E38" s="5" t="s">
        <v>53</v>
      </c>
      <c r="F38" s="5" t="s">
        <v>189</v>
      </c>
      <c r="G38" s="5" t="s">
        <v>280</v>
      </c>
      <c r="H38" s="5" t="s">
        <v>49</v>
      </c>
      <c r="I38" s="20">
        <v>1</v>
      </c>
      <c r="J38" s="22" t="s">
        <v>174</v>
      </c>
      <c r="K38" s="20" t="s">
        <v>52</v>
      </c>
      <c r="L38" s="20" t="s">
        <v>53</v>
      </c>
      <c r="M38" s="20" t="s">
        <v>244</v>
      </c>
      <c r="N38" s="20" t="s">
        <v>49</v>
      </c>
      <c r="P38" s="4" t="str">
        <f>IF(Table13[[#This Row],[Reference as SENT]]=Table13[[#This Row],[Reference as RETURNED]],"OK","!!!!!!!")</f>
        <v>OK</v>
      </c>
      <c r="Q38" s="4" t="str">
        <f>IF(Table13[[#This Row],[Value as SENT]]=Table13[[#This Row],[Value as RETURNED]],"OK","!!!!!!!")</f>
        <v>OK</v>
      </c>
      <c r="R38" s="4" t="str">
        <f>IF(Table13[[#This Row],[Description as SENT]]=Table13[[#This Row],[Description as RETURNED]],"OK","!!!!!!!")</f>
        <v>OK</v>
      </c>
      <c r="S38" s="4" t="str">
        <f>IF(Table13[[#This Row],[MPN as SENT]]=Table13[[#This Row],[MPN as RETURNED]],"OK","!!!!!!!")</f>
        <v>!!!!!!!</v>
      </c>
      <c r="T38" s="4"/>
      <c r="U38" s="4" t="str">
        <f>IF(Table13[[#This Row],[Footprint as SENT]]=Table13[[#This Row],[Footprint as RETURNED]],"OK","!!!!!!!")</f>
        <v>OK</v>
      </c>
      <c r="AC38" s="4"/>
      <c r="AD38" s="4"/>
      <c r="AE38" s="4"/>
      <c r="AO38" s="4"/>
      <c r="AP38" s="4"/>
      <c r="AQ38" s="4"/>
      <c r="AR38" s="4"/>
      <c r="AS38" s="4"/>
    </row>
    <row r="39" spans="1:45" s="19" customFormat="1" ht="57.6" x14ac:dyDescent="0.3">
      <c r="A39" s="10"/>
      <c r="B39" s="5">
        <v>2</v>
      </c>
      <c r="C39" s="5" t="s">
        <v>162</v>
      </c>
      <c r="D39" s="5" t="s">
        <v>58</v>
      </c>
      <c r="E39" s="5" t="s">
        <v>59</v>
      </c>
      <c r="F39" s="5" t="s">
        <v>295</v>
      </c>
      <c r="G39" s="5" t="s">
        <v>280</v>
      </c>
      <c r="H39" s="5" t="s">
        <v>49</v>
      </c>
      <c r="I39" s="20">
        <v>2</v>
      </c>
      <c r="J39" s="22" t="s">
        <v>162</v>
      </c>
      <c r="K39" s="25" t="s">
        <v>58</v>
      </c>
      <c r="L39" s="20" t="s">
        <v>59</v>
      </c>
      <c r="M39" s="3" t="s">
        <v>137</v>
      </c>
      <c r="N39" s="20" t="s">
        <v>49</v>
      </c>
      <c r="P39" s="4" t="str">
        <f>IF(Table13[[#This Row],[Reference as SENT]]=Table13[[#This Row],[Reference as RETURNED]],"OK","!!!!!!!")</f>
        <v>OK</v>
      </c>
      <c r="Q39" s="4" t="str">
        <f>IF(Table13[[#This Row],[Value as SENT]]=Table13[[#This Row],[Value as RETURNED]],"OK","!!!!!!!")</f>
        <v>OK</v>
      </c>
      <c r="R39" s="4" t="str">
        <f>IF(Table13[[#This Row],[Description as SENT]]=Table13[[#This Row],[Description as RETURNED]],"OK","!!!!!!!")</f>
        <v>OK</v>
      </c>
      <c r="S39" s="4" t="str">
        <f>IF(Table13[[#This Row],[MPN as SENT]]=Table13[[#This Row],[MPN as RETURNED]],"OK","!!!!!!!")</f>
        <v>!!!!!!!</v>
      </c>
      <c r="T39" s="4"/>
      <c r="U39" s="4" t="str">
        <f>IF(Table13[[#This Row],[Footprint as SENT]]=Table13[[#This Row],[Footprint as RETURNED]],"OK","!!!!!!!")</f>
        <v>OK</v>
      </c>
      <c r="AC39" s="4"/>
      <c r="AD39" s="4"/>
      <c r="AE39" s="4"/>
      <c r="AO39" s="4"/>
      <c r="AP39" s="4"/>
      <c r="AQ39" s="4"/>
      <c r="AR39" s="4"/>
      <c r="AS39" s="4"/>
    </row>
    <row r="40" spans="1:45" s="4" customFormat="1" ht="28.8" x14ac:dyDescent="0.3">
      <c r="A40" s="5"/>
      <c r="B40" s="14">
        <v>1</v>
      </c>
      <c r="C40" s="14" t="s">
        <v>168</v>
      </c>
      <c r="D40" s="14" t="s">
        <v>207</v>
      </c>
      <c r="E40" s="14" t="s">
        <v>62</v>
      </c>
      <c r="F40" s="14" t="s">
        <v>63</v>
      </c>
      <c r="G40" s="14" t="s">
        <v>237</v>
      </c>
      <c r="H40" s="14" t="s">
        <v>49</v>
      </c>
      <c r="I40" s="2">
        <v>1</v>
      </c>
      <c r="J40" s="1" t="s">
        <v>168</v>
      </c>
      <c r="K40" s="2" t="s">
        <v>207</v>
      </c>
      <c r="L40" s="2" t="s">
        <v>62</v>
      </c>
      <c r="M40" s="2" t="s">
        <v>63</v>
      </c>
      <c r="N40" s="2" t="s">
        <v>49</v>
      </c>
      <c r="P40" s="4" t="str">
        <f>IF(Table13[[#This Row],[Reference as SENT]]=Table13[[#This Row],[Reference as RETURNED]],"OK","!!!!!!!")</f>
        <v>OK</v>
      </c>
      <c r="Q40" s="4" t="str">
        <f>IF(Table13[[#This Row],[Value as SENT]]=Table13[[#This Row],[Value as RETURNED]],"OK","!!!!!!!")</f>
        <v>OK</v>
      </c>
      <c r="R40" s="4" t="str">
        <f>IF(Table13[[#This Row],[Description as SENT]]=Table13[[#This Row],[Description as RETURNED]],"OK","!!!!!!!")</f>
        <v>OK</v>
      </c>
      <c r="S40" s="4" t="str">
        <f>IF(Table13[[#This Row],[MPN as SENT]]=Table13[[#This Row],[MPN as RETURNED]],"OK","!!!!!!!")</f>
        <v>OK</v>
      </c>
      <c r="U40" s="4" t="str">
        <f>IF(Table13[[#This Row],[Footprint as SENT]]=Table13[[#This Row],[Footprint as RETURNED]],"OK","!!!!!!!")</f>
        <v>OK</v>
      </c>
    </row>
    <row r="41" spans="1:45" s="19" customFormat="1" ht="28.8" x14ac:dyDescent="0.3">
      <c r="A41" s="10"/>
      <c r="B41" s="2">
        <v>1</v>
      </c>
      <c r="C41" s="2" t="s">
        <v>172</v>
      </c>
      <c r="D41" s="2" t="s">
        <v>76</v>
      </c>
      <c r="E41" s="2" t="s">
        <v>77</v>
      </c>
      <c r="F41" s="2" t="s">
        <v>78</v>
      </c>
      <c r="G41" s="2" t="s">
        <v>243</v>
      </c>
      <c r="H41" s="2" t="s">
        <v>73</v>
      </c>
      <c r="I41" s="2">
        <v>1</v>
      </c>
      <c r="J41" s="1" t="s">
        <v>172</v>
      </c>
      <c r="K41" s="2" t="s">
        <v>76</v>
      </c>
      <c r="L41" s="2" t="s">
        <v>77</v>
      </c>
      <c r="M41" s="2" t="s">
        <v>78</v>
      </c>
      <c r="N41" s="2" t="s">
        <v>73</v>
      </c>
      <c r="P41" s="4" t="str">
        <f>IF(Table13[[#This Row],[Reference as SENT]]=Table13[[#This Row],[Reference as RETURNED]],"OK","!!!!!!!")</f>
        <v>OK</v>
      </c>
      <c r="Q41" s="4" t="str">
        <f>IF(Table13[[#This Row],[Value as SENT]]=Table13[[#This Row],[Value as RETURNED]],"OK","!!!!!!!")</f>
        <v>OK</v>
      </c>
      <c r="R41" s="4" t="str">
        <f>IF(Table13[[#This Row],[Description as SENT]]=Table13[[#This Row],[Description as RETURNED]],"OK","!!!!!!!")</f>
        <v>OK</v>
      </c>
      <c r="S41" s="4" t="str">
        <f>IF(Table13[[#This Row],[MPN as SENT]]=Table13[[#This Row],[MPN as RETURNED]],"OK","!!!!!!!")</f>
        <v>OK</v>
      </c>
      <c r="T41" s="4"/>
      <c r="U41" s="4" t="str">
        <f>IF(Table13[[#This Row],[Footprint as SENT]]=Table13[[#This Row],[Footprint as RETURNED]],"OK","!!!!!!!")</f>
        <v>OK</v>
      </c>
      <c r="AC41" s="4"/>
      <c r="AD41" s="4"/>
      <c r="AE41" s="4"/>
      <c r="AO41" s="4"/>
      <c r="AP41" s="4"/>
      <c r="AQ41" s="4"/>
      <c r="AR41" s="4"/>
      <c r="AS41" s="4"/>
    </row>
    <row r="42" spans="1:45" s="19" customFormat="1" ht="72" x14ac:dyDescent="0.3">
      <c r="A42" s="10"/>
      <c r="B42" s="5">
        <v>1</v>
      </c>
      <c r="C42" s="5" t="s">
        <v>176</v>
      </c>
      <c r="D42" s="5" t="s">
        <v>56</v>
      </c>
      <c r="E42" s="5" t="s">
        <v>57</v>
      </c>
      <c r="F42" s="5" t="s">
        <v>294</v>
      </c>
      <c r="G42" s="5" t="s">
        <v>280</v>
      </c>
      <c r="H42" s="5" t="s">
        <v>49</v>
      </c>
      <c r="I42" s="20">
        <v>1</v>
      </c>
      <c r="J42" s="22" t="s">
        <v>176</v>
      </c>
      <c r="K42" s="20" t="s">
        <v>56</v>
      </c>
      <c r="L42" s="20" t="s">
        <v>57</v>
      </c>
      <c r="M42" s="23" t="s">
        <v>138</v>
      </c>
      <c r="N42" s="20" t="s">
        <v>49</v>
      </c>
      <c r="P42" s="4" t="str">
        <f>IF(Table13[[#This Row],[Reference as SENT]]=Table13[[#This Row],[Reference as RETURNED]],"OK","!!!!!!!")</f>
        <v>OK</v>
      </c>
      <c r="Q42" s="4" t="str">
        <f>IF(Table13[[#This Row],[Value as SENT]]=Table13[[#This Row],[Value as RETURNED]],"OK","!!!!!!!")</f>
        <v>OK</v>
      </c>
      <c r="R42" s="4" t="str">
        <f>IF(Table13[[#This Row],[Description as SENT]]=Table13[[#This Row],[Description as RETURNED]],"OK","!!!!!!!")</f>
        <v>OK</v>
      </c>
      <c r="S42" s="4" t="str">
        <f>IF(Table13[[#This Row],[MPN as SENT]]=Table13[[#This Row],[MPN as RETURNED]],"OK","!!!!!!!")</f>
        <v>!!!!!!!</v>
      </c>
      <c r="T42" s="4"/>
      <c r="U42" s="4" t="str">
        <f>IF(Table13[[#This Row],[Footprint as SENT]]=Table13[[#This Row],[Footprint as RETURNED]],"OK","!!!!!!!")</f>
        <v>OK</v>
      </c>
      <c r="AC42" s="4"/>
      <c r="AD42" s="4"/>
      <c r="AE42" s="4"/>
      <c r="AO42" s="4"/>
      <c r="AP42" s="4"/>
      <c r="AQ42" s="4"/>
      <c r="AR42" s="4"/>
      <c r="AS42" s="4"/>
    </row>
    <row r="43" spans="1:45" s="19" customFormat="1" ht="83.4" customHeight="1" x14ac:dyDescent="0.3">
      <c r="A43" s="10"/>
      <c r="B43" s="5">
        <v>1</v>
      </c>
      <c r="C43" s="5" t="s">
        <v>177</v>
      </c>
      <c r="D43" s="5" t="s">
        <v>60</v>
      </c>
      <c r="E43" s="5" t="s">
        <v>61</v>
      </c>
      <c r="F43" s="5" t="s">
        <v>296</v>
      </c>
      <c r="G43" s="5" t="s">
        <v>280</v>
      </c>
      <c r="H43" s="5" t="s">
        <v>49</v>
      </c>
      <c r="I43" s="20">
        <v>1</v>
      </c>
      <c r="J43" s="22" t="s">
        <v>177</v>
      </c>
      <c r="K43" s="20" t="s">
        <v>60</v>
      </c>
      <c r="L43" s="20" t="s">
        <v>61</v>
      </c>
      <c r="M43" s="3" t="s">
        <v>132</v>
      </c>
      <c r="N43" s="20" t="s">
        <v>49</v>
      </c>
      <c r="P43" s="4" t="str">
        <f>IF(Table13[[#This Row],[Reference as SENT]]=Table13[[#This Row],[Reference as RETURNED]],"OK","!!!!!!!")</f>
        <v>OK</v>
      </c>
      <c r="Q43" s="4" t="str">
        <f>IF(Table13[[#This Row],[Value as SENT]]=Table13[[#This Row],[Value as RETURNED]],"OK","!!!!!!!")</f>
        <v>OK</v>
      </c>
      <c r="R43" s="4" t="str">
        <f>IF(Table13[[#This Row],[Description as SENT]]=Table13[[#This Row],[Description as RETURNED]],"OK","!!!!!!!")</f>
        <v>OK</v>
      </c>
      <c r="S43" s="4" t="str">
        <f>IF(Table13[[#This Row],[MPN as SENT]]=Table13[[#This Row],[MPN as RETURNED]],"OK","!!!!!!!")</f>
        <v>!!!!!!!</v>
      </c>
      <c r="T43" s="4"/>
      <c r="U43" s="4" t="str">
        <f>IF(Table13[[#This Row],[Footprint as SENT]]=Table13[[#This Row],[Footprint as RETURNED]],"OK","!!!!!!!")</f>
        <v>OK</v>
      </c>
      <c r="AC43" s="4"/>
      <c r="AD43" s="4"/>
      <c r="AE43" s="4"/>
      <c r="AO43" s="4"/>
      <c r="AP43" s="4"/>
      <c r="AQ43" s="4"/>
      <c r="AR43" s="4"/>
      <c r="AS43" s="4"/>
    </row>
    <row r="44" spans="1:45" s="19" customFormat="1" ht="43.2" x14ac:dyDescent="0.3">
      <c r="A44" s="10"/>
      <c r="B44" s="2">
        <v>22</v>
      </c>
      <c r="C44" s="2" t="s">
        <v>158</v>
      </c>
      <c r="D44" s="2" t="s">
        <v>17</v>
      </c>
      <c r="E44" s="2" t="s">
        <v>18</v>
      </c>
      <c r="F44" s="2" t="s">
        <v>19</v>
      </c>
      <c r="G44" s="2" t="s">
        <v>232</v>
      </c>
      <c r="H44" s="2" t="s">
        <v>1</v>
      </c>
      <c r="I44" s="2">
        <v>22</v>
      </c>
      <c r="J44" s="1" t="s">
        <v>158</v>
      </c>
      <c r="K44" s="2" t="s">
        <v>17</v>
      </c>
      <c r="L44" s="2" t="s">
        <v>18</v>
      </c>
      <c r="M44" s="2" t="s">
        <v>19</v>
      </c>
      <c r="N44" s="2" t="s">
        <v>1</v>
      </c>
      <c r="P44" s="4" t="str">
        <f>IF(Table13[[#This Row],[Reference as SENT]]=Table13[[#This Row],[Reference as RETURNED]],"OK","!!!!!!!")</f>
        <v>OK</v>
      </c>
      <c r="Q44" s="4" t="str">
        <f>IF(Table13[[#This Row],[Value as SENT]]=Table13[[#This Row],[Value as RETURNED]],"OK","!!!!!!!")</f>
        <v>OK</v>
      </c>
      <c r="R44" s="4" t="str">
        <f>IF(Table13[[#This Row],[Description as SENT]]=Table13[[#This Row],[Description as RETURNED]],"OK","!!!!!!!")</f>
        <v>OK</v>
      </c>
      <c r="S44" s="4" t="str">
        <f>IF(Table13[[#This Row],[MPN as SENT]]=Table13[[#This Row],[MPN as RETURNED]],"OK","!!!!!!!")</f>
        <v>OK</v>
      </c>
      <c r="T44" s="4"/>
      <c r="U44" s="4" t="str">
        <f>IF(Table13[[#This Row],[Footprint as SENT]]=Table13[[#This Row],[Footprint as RETURNED]],"OK","!!!!!!!")</f>
        <v>OK</v>
      </c>
      <c r="AC44" s="4"/>
      <c r="AD44" s="4"/>
      <c r="AE44" s="4"/>
      <c r="AO44" s="4"/>
      <c r="AP44" s="4"/>
      <c r="AQ44" s="4"/>
      <c r="AR44" s="4"/>
      <c r="AS44" s="4"/>
    </row>
    <row r="45" spans="1:45" s="19" customFormat="1" ht="28.8" x14ac:dyDescent="0.3">
      <c r="A45" s="5"/>
      <c r="B45" s="2">
        <v>2</v>
      </c>
      <c r="C45" s="2" t="s">
        <v>156</v>
      </c>
      <c r="D45" s="2" t="s">
        <v>0</v>
      </c>
      <c r="E45" s="2" t="s">
        <v>2</v>
      </c>
      <c r="F45" s="2" t="s">
        <v>3</v>
      </c>
      <c r="G45" s="2" t="s">
        <v>230</v>
      </c>
      <c r="H45" s="2" t="s">
        <v>1</v>
      </c>
      <c r="I45" s="2">
        <v>2</v>
      </c>
      <c r="J45" s="1" t="s">
        <v>156</v>
      </c>
      <c r="K45" s="2" t="s">
        <v>0</v>
      </c>
      <c r="L45" s="2" t="s">
        <v>2</v>
      </c>
      <c r="M45" s="2" t="s">
        <v>3</v>
      </c>
      <c r="N45" s="2" t="s">
        <v>1</v>
      </c>
      <c r="P45" s="4" t="str">
        <f>IF(Table13[[#This Row],[Reference as SENT]]=Table13[[#This Row],[Reference as RETURNED]],"OK","!!!!!!!")</f>
        <v>OK</v>
      </c>
      <c r="Q45" s="4" t="str">
        <f>IF(Table13[[#This Row],[Value as SENT]]=Table13[[#This Row],[Value as RETURNED]],"OK","!!!!!!!")</f>
        <v>OK</v>
      </c>
      <c r="R45" s="4" t="str">
        <f>IF(Table13[[#This Row],[Description as SENT]]=Table13[[#This Row],[Description as RETURNED]],"OK","!!!!!!!")</f>
        <v>OK</v>
      </c>
      <c r="S45" s="4" t="str">
        <f>IF(Table13[[#This Row],[MPN as SENT]]=Table13[[#This Row],[MPN as RETURNED]],"OK","!!!!!!!")</f>
        <v>OK</v>
      </c>
      <c r="T45" s="4"/>
      <c r="U45" s="4" t="str">
        <f>IF(Table13[[#This Row],[Footprint as SENT]]=Table13[[#This Row],[Footprint as RETURNED]],"OK","!!!!!!!")</f>
        <v>OK</v>
      </c>
      <c r="AC45" s="4"/>
      <c r="AD45" s="4"/>
      <c r="AE45" s="4"/>
      <c r="AL45" s="4"/>
      <c r="AM45" s="4"/>
      <c r="AO45" s="4"/>
      <c r="AP45" s="4"/>
      <c r="AQ45" s="4"/>
      <c r="AR45" s="4"/>
      <c r="AS45" s="4"/>
    </row>
    <row r="46" spans="1:45" ht="28.8" x14ac:dyDescent="0.3">
      <c r="A46" s="2"/>
      <c r="B46" s="2">
        <v>2</v>
      </c>
      <c r="C46" s="2" t="s">
        <v>153</v>
      </c>
      <c r="D46" s="2" t="s">
        <v>4</v>
      </c>
      <c r="E46" s="2" t="s">
        <v>5</v>
      </c>
      <c r="F46" s="2" t="s">
        <v>6</v>
      </c>
      <c r="G46" s="2" t="s">
        <v>224</v>
      </c>
      <c r="H46" s="2" t="s">
        <v>1</v>
      </c>
      <c r="I46" s="2">
        <v>2</v>
      </c>
      <c r="J46" s="1" t="s">
        <v>153</v>
      </c>
      <c r="K46" s="2" t="s">
        <v>4</v>
      </c>
      <c r="L46" s="2" t="s">
        <v>5</v>
      </c>
      <c r="M46" s="2" t="s">
        <v>6</v>
      </c>
      <c r="N46" s="2" t="s">
        <v>1</v>
      </c>
      <c r="P46" s="18" t="str">
        <f>IF(Table13[[#This Row],[Reference as SENT]]=Table13[[#This Row],[Reference as RETURNED]],"OK","!!!!!!!")</f>
        <v>OK</v>
      </c>
      <c r="Q46" s="18" t="str">
        <f>IF(Table13[[#This Row],[Value as SENT]]=Table13[[#This Row],[Value as RETURNED]],"OK","!!!!!!!")</f>
        <v>OK</v>
      </c>
      <c r="R46" s="18" t="str">
        <f>IF(Table13[[#This Row],[Description as SENT]]=Table13[[#This Row],[Description as RETURNED]],"OK","!!!!!!!")</f>
        <v>OK</v>
      </c>
      <c r="S46" s="18" t="str">
        <f>IF(Table13[[#This Row],[MPN as SENT]]=Table13[[#This Row],[MPN as RETURNED]],"OK","!!!!!!!")</f>
        <v>OK</v>
      </c>
      <c r="T46" s="18"/>
      <c r="U46" s="18" t="str">
        <f>IF(Table13[[#This Row],[Footprint as SENT]]=Table13[[#This Row],[Footprint as RETURNED]],"OK","!!!!!!!")</f>
        <v>OK</v>
      </c>
      <c r="AC46" s="4"/>
      <c r="AD46" s="4"/>
      <c r="AE46" s="18"/>
      <c r="AO46" s="18"/>
      <c r="AP46" s="18"/>
      <c r="AQ46" s="18"/>
      <c r="AR46" s="18"/>
      <c r="AS46" s="18"/>
    </row>
    <row r="47" spans="1:45" s="4" customFormat="1" ht="28.8" x14ac:dyDescent="0.3">
      <c r="A47" s="5"/>
      <c r="B47" s="2">
        <v>5</v>
      </c>
      <c r="C47" s="2" t="s">
        <v>157</v>
      </c>
      <c r="D47" s="2" t="s">
        <v>7</v>
      </c>
      <c r="E47" s="2" t="s">
        <v>8</v>
      </c>
      <c r="F47" s="2" t="s">
        <v>9</v>
      </c>
      <c r="G47" s="2" t="s">
        <v>231</v>
      </c>
      <c r="H47" s="2" t="s">
        <v>1</v>
      </c>
      <c r="I47" s="2">
        <v>5</v>
      </c>
      <c r="J47" s="1" t="s">
        <v>157</v>
      </c>
      <c r="K47" s="2" t="s">
        <v>7</v>
      </c>
      <c r="L47" s="2" t="s">
        <v>8</v>
      </c>
      <c r="M47" s="2" t="s">
        <v>9</v>
      </c>
      <c r="N47" s="2" t="s">
        <v>1</v>
      </c>
      <c r="P47" s="4" t="str">
        <f>IF(Table13[[#This Row],[Reference as SENT]]=Table13[[#This Row],[Reference as RETURNED]],"OK","!!!!!!!")</f>
        <v>OK</v>
      </c>
      <c r="Q47" s="4" t="str">
        <f>IF(Table13[[#This Row],[Value as SENT]]=Table13[[#This Row],[Value as RETURNED]],"OK","!!!!!!!")</f>
        <v>OK</v>
      </c>
      <c r="R47" s="4" t="str">
        <f>IF(Table13[[#This Row],[Description as SENT]]=Table13[[#This Row],[Description as RETURNED]],"OK","!!!!!!!")</f>
        <v>OK</v>
      </c>
      <c r="S47" s="4" t="str">
        <f>IF(Table13[[#This Row],[MPN as SENT]]=Table13[[#This Row],[MPN as RETURNED]],"OK","!!!!!!!")</f>
        <v>OK</v>
      </c>
      <c r="U47" s="4" t="str">
        <f>IF(Table13[[#This Row],[Footprint as SENT]]=Table13[[#This Row],[Footprint as RETURNED]],"OK","!!!!!!!")</f>
        <v>OK</v>
      </c>
    </row>
    <row r="48" spans="1:45" ht="72" x14ac:dyDescent="0.3">
      <c r="A48" s="2"/>
      <c r="B48" s="2">
        <v>2</v>
      </c>
      <c r="C48" s="2" t="s">
        <v>155</v>
      </c>
      <c r="D48" s="2" t="s">
        <v>15</v>
      </c>
      <c r="E48" s="2" t="s">
        <v>16</v>
      </c>
      <c r="F48" s="2" t="s">
        <v>228</v>
      </c>
      <c r="G48" s="2" t="s">
        <v>229</v>
      </c>
      <c r="H48" s="2" t="s">
        <v>1</v>
      </c>
      <c r="I48" s="2">
        <v>2</v>
      </c>
      <c r="J48" s="1" t="s">
        <v>155</v>
      </c>
      <c r="K48" s="2" t="s">
        <v>15</v>
      </c>
      <c r="L48" s="2" t="s">
        <v>16</v>
      </c>
      <c r="M48" s="2" t="s">
        <v>147</v>
      </c>
      <c r="N48" s="2" t="s">
        <v>1</v>
      </c>
      <c r="P48" s="18" t="str">
        <f>IF(Table13[[#This Row],[Reference as SENT]]=Table13[[#This Row],[Reference as RETURNED]],"OK","!!!!!!!")</f>
        <v>OK</v>
      </c>
      <c r="Q48" s="18" t="str">
        <f>IF(Table13[[#This Row],[Value as SENT]]=Table13[[#This Row],[Value as RETURNED]],"OK","!!!!!!!")</f>
        <v>OK</v>
      </c>
      <c r="R48" s="18" t="str">
        <f>IF(Table13[[#This Row],[Description as SENT]]=Table13[[#This Row],[Description as RETURNED]],"OK","!!!!!!!")</f>
        <v>OK</v>
      </c>
      <c r="S48" s="18" t="str">
        <f>IF(Table13[[#This Row],[MPN as SENT]]=Table13[[#This Row],[MPN as RETURNED]],"OK","!!!!!!!")</f>
        <v>!!!!!!!</v>
      </c>
      <c r="T48" s="18"/>
      <c r="U48" s="18" t="str">
        <f>IF(Table13[[#This Row],[Footprint as SENT]]=Table13[[#This Row],[Footprint as RETURNED]],"OK","!!!!!!!")</f>
        <v>OK</v>
      </c>
      <c r="AC48" s="4"/>
      <c r="AD48" s="4"/>
      <c r="AE48" s="18"/>
      <c r="AO48" s="18"/>
      <c r="AP48" s="18"/>
      <c r="AQ48" s="18"/>
      <c r="AR48" s="18"/>
      <c r="AS48" s="18"/>
    </row>
    <row r="49" spans="1:45" s="19" customFormat="1" ht="72" x14ac:dyDescent="0.3">
      <c r="A49" s="5"/>
      <c r="B49" s="5">
        <v>3</v>
      </c>
      <c r="C49" s="5" t="s">
        <v>154</v>
      </c>
      <c r="D49" s="5" t="s">
        <v>13</v>
      </c>
      <c r="E49" s="5" t="s">
        <v>263</v>
      </c>
      <c r="F49" s="5" t="s">
        <v>262</v>
      </c>
      <c r="G49" s="5" t="s">
        <v>280</v>
      </c>
      <c r="H49" s="5" t="s">
        <v>1</v>
      </c>
      <c r="I49" s="20">
        <v>3</v>
      </c>
      <c r="J49" s="22" t="s">
        <v>154</v>
      </c>
      <c r="K49" s="20" t="s">
        <v>13</v>
      </c>
      <c r="L49" s="20" t="s">
        <v>14</v>
      </c>
      <c r="M49" s="23" t="s">
        <v>134</v>
      </c>
      <c r="N49" s="20" t="s">
        <v>1</v>
      </c>
      <c r="P49" s="4" t="str">
        <f>IF(Table13[[#This Row],[Reference as SENT]]=Table13[[#This Row],[Reference as RETURNED]],"OK","!!!!!!!")</f>
        <v>OK</v>
      </c>
      <c r="Q49" s="4" t="str">
        <f>IF(Table13[[#This Row],[Value as SENT]]=Table13[[#This Row],[Value as RETURNED]],"OK","!!!!!!!")</f>
        <v>OK</v>
      </c>
      <c r="R49" s="4" t="str">
        <f>IF(Table13[[#This Row],[Description as SENT]]=Table13[[#This Row],[Description as RETURNED]],"OK","!!!!!!!")</f>
        <v>!!!!!!!</v>
      </c>
      <c r="S49" s="4" t="str">
        <f>IF(Table13[[#This Row],[MPN as SENT]]=Table13[[#This Row],[MPN as RETURNED]],"OK","!!!!!!!")</f>
        <v>!!!!!!!</v>
      </c>
      <c r="T49" s="4"/>
      <c r="U49" s="4" t="str">
        <f>IF(Table13[[#This Row],[Footprint as SENT]]=Table13[[#This Row],[Footprint as RETURNED]],"OK","!!!!!!!")</f>
        <v>OK</v>
      </c>
      <c r="AC49" s="4"/>
      <c r="AD49" s="4"/>
      <c r="AE49" s="4"/>
      <c r="AL49" s="4"/>
      <c r="AM49" s="4"/>
      <c r="AO49" s="4"/>
      <c r="AP49" s="4"/>
      <c r="AQ49" s="4"/>
      <c r="AR49" s="4"/>
      <c r="AS49" s="4"/>
    </row>
    <row r="50" spans="1:45" ht="28.8" x14ac:dyDescent="0.3">
      <c r="A50" s="2"/>
      <c r="B50" s="2">
        <v>9</v>
      </c>
      <c r="C50" s="2" t="s">
        <v>152</v>
      </c>
      <c r="D50" s="2" t="s">
        <v>20</v>
      </c>
      <c r="E50" s="2" t="s">
        <v>22</v>
      </c>
      <c r="F50" s="2" t="s">
        <v>23</v>
      </c>
      <c r="G50" s="2" t="s">
        <v>223</v>
      </c>
      <c r="H50" s="2" t="s">
        <v>21</v>
      </c>
      <c r="I50" s="2">
        <v>9</v>
      </c>
      <c r="J50" s="1" t="s">
        <v>152</v>
      </c>
      <c r="K50" s="2" t="s">
        <v>20</v>
      </c>
      <c r="L50" s="2" t="s">
        <v>22</v>
      </c>
      <c r="M50" s="2" t="s">
        <v>23</v>
      </c>
      <c r="N50" s="2" t="s">
        <v>21</v>
      </c>
      <c r="P50" s="18" t="str">
        <f>IF(Table13[[#This Row],[Reference as SENT]]=Table13[[#This Row],[Reference as RETURNED]],"OK","!!!!!!!")</f>
        <v>OK</v>
      </c>
      <c r="Q50" s="18" t="str">
        <f>IF(Table13[[#This Row],[Value as SENT]]=Table13[[#This Row],[Value as RETURNED]],"OK","!!!!!!!")</f>
        <v>OK</v>
      </c>
      <c r="R50" s="18" t="str">
        <f>IF(Table13[[#This Row],[Description as SENT]]=Table13[[#This Row],[Description as RETURNED]],"OK","!!!!!!!")</f>
        <v>OK</v>
      </c>
      <c r="S50" s="18" t="str">
        <f>IF(Table13[[#This Row],[MPN as SENT]]=Table13[[#This Row],[MPN as RETURNED]],"OK","!!!!!!!")</f>
        <v>OK</v>
      </c>
      <c r="T50" s="18"/>
      <c r="U50" s="18" t="str">
        <f>IF(Table13[[#This Row],[Footprint as SENT]]=Table13[[#This Row],[Footprint as RETURNED]],"OK","!!!!!!!")</f>
        <v>OK</v>
      </c>
      <c r="AC50" s="4"/>
      <c r="AD50" s="4"/>
      <c r="AE50" s="18"/>
      <c r="AO50" s="18"/>
      <c r="AP50" s="18"/>
      <c r="AQ50" s="18"/>
      <c r="AR50" s="18"/>
      <c r="AS50" s="18"/>
    </row>
    <row r="51" spans="1:45" s="4" customFormat="1" ht="72" x14ac:dyDescent="0.3">
      <c r="A51" s="5"/>
      <c r="B51" s="2">
        <v>1</v>
      </c>
      <c r="C51" s="2" t="s">
        <v>163</v>
      </c>
      <c r="D51" s="2" t="s">
        <v>10</v>
      </c>
      <c r="E51" s="2" t="s">
        <v>12</v>
      </c>
      <c r="F51" s="2" t="s">
        <v>225</v>
      </c>
      <c r="G51" s="2" t="s">
        <v>226</v>
      </c>
      <c r="H51" s="2" t="s">
        <v>11</v>
      </c>
      <c r="I51" s="2">
        <v>1</v>
      </c>
      <c r="J51" s="1" t="s">
        <v>163</v>
      </c>
      <c r="K51" s="2" t="s">
        <v>10</v>
      </c>
      <c r="L51" s="2" t="s">
        <v>12</v>
      </c>
      <c r="M51" s="2" t="s">
        <v>148</v>
      </c>
      <c r="N51" s="2" t="s">
        <v>11</v>
      </c>
      <c r="P51" s="18" t="str">
        <f>IF(Table13[[#This Row],[Reference as SENT]]=Table13[[#This Row],[Reference as RETURNED]],"OK","!!!!!!!")</f>
        <v>OK</v>
      </c>
      <c r="Q51" s="18" t="str">
        <f>IF(Table13[[#This Row],[Value as SENT]]=Table13[[#This Row],[Value as RETURNED]],"OK","!!!!!!!")</f>
        <v>OK</v>
      </c>
      <c r="R51" s="18" t="str">
        <f>IF(Table13[[#This Row],[Description as SENT]]=Table13[[#This Row],[Description as RETURNED]],"OK","!!!!!!!")</f>
        <v>OK</v>
      </c>
      <c r="S51" s="18" t="str">
        <f>IF(Table13[[#This Row],[MPN as SENT]]=Table13[[#This Row],[MPN as RETURNED]],"OK","!!!!!!!")</f>
        <v>!!!!!!!</v>
      </c>
      <c r="U51" s="18" t="str">
        <f>IF(Table13[[#This Row],[Footprint as SENT]]=Table13[[#This Row],[Footprint as RETURNED]],"OK","!!!!!!!")</f>
        <v>OK</v>
      </c>
    </row>
    <row r="52" spans="1:45" ht="57.6" x14ac:dyDescent="0.3">
      <c r="A52" s="2"/>
      <c r="B52" s="5">
        <v>1</v>
      </c>
      <c r="C52" s="5" t="s">
        <v>178</v>
      </c>
      <c r="D52" s="5" t="s">
        <v>79</v>
      </c>
      <c r="E52" s="5" t="s">
        <v>81</v>
      </c>
      <c r="F52" s="5" t="s">
        <v>79</v>
      </c>
      <c r="G52" s="5" t="s">
        <v>280</v>
      </c>
      <c r="H52" s="5" t="s">
        <v>80</v>
      </c>
      <c r="I52" s="20">
        <v>1</v>
      </c>
      <c r="J52" s="22" t="s">
        <v>178</v>
      </c>
      <c r="K52" s="20" t="s">
        <v>79</v>
      </c>
      <c r="L52" s="20" t="s">
        <v>81</v>
      </c>
      <c r="M52" s="3" t="s">
        <v>139</v>
      </c>
      <c r="N52" s="20" t="s">
        <v>80</v>
      </c>
      <c r="P52" s="18" t="str">
        <f>IF(Table13[[#This Row],[Reference as SENT]]=Table13[[#This Row],[Reference as RETURNED]],"OK","!!!!!!!")</f>
        <v>OK</v>
      </c>
      <c r="Q52" s="18" t="str">
        <f>IF(Table13[[#This Row],[Value as SENT]]=Table13[[#This Row],[Value as RETURNED]],"OK","!!!!!!!")</f>
        <v>OK</v>
      </c>
      <c r="R52" s="18" t="str">
        <f>IF(Table13[[#This Row],[Description as SENT]]=Table13[[#This Row],[Description as RETURNED]],"OK","!!!!!!!")</f>
        <v>OK</v>
      </c>
      <c r="S52" s="18" t="str">
        <f>IF(Table13[[#This Row],[MPN as SENT]]=Table13[[#This Row],[MPN as RETURNED]],"OK","!!!!!!!")</f>
        <v>!!!!!!!</v>
      </c>
      <c r="T52" s="18"/>
      <c r="U52" s="18" t="str">
        <f>IF(Table13[[#This Row],[Footprint as SENT]]=Table13[[#This Row],[Footprint as RETURNED]],"OK","!!!!!!!")</f>
        <v>OK</v>
      </c>
      <c r="AC52" s="4"/>
      <c r="AD52" s="4"/>
      <c r="AE52" s="18"/>
      <c r="AO52" s="18"/>
      <c r="AP52" s="18"/>
      <c r="AQ52" s="18"/>
      <c r="AR52" s="18"/>
      <c r="AS52" s="18"/>
    </row>
    <row r="53" spans="1:45" s="4" customFormat="1" ht="86.4" x14ac:dyDescent="0.3">
      <c r="A53" s="5"/>
      <c r="B53" s="5">
        <v>1</v>
      </c>
      <c r="C53" s="5" t="s">
        <v>185</v>
      </c>
      <c r="D53" s="5" t="s">
        <v>253</v>
      </c>
      <c r="E53" s="5" t="s">
        <v>299</v>
      </c>
      <c r="F53" s="5" t="s">
        <v>186</v>
      </c>
      <c r="G53" s="5" t="s">
        <v>280</v>
      </c>
      <c r="H53" s="5" t="s">
        <v>107</v>
      </c>
      <c r="I53" s="20">
        <v>1</v>
      </c>
      <c r="J53" s="22" t="s">
        <v>185</v>
      </c>
      <c r="K53" s="20" t="s">
        <v>253</v>
      </c>
      <c r="L53" s="20" t="s">
        <v>254</v>
      </c>
      <c r="M53" s="3" t="s">
        <v>140</v>
      </c>
      <c r="N53" s="20" t="s">
        <v>107</v>
      </c>
      <c r="P53" s="18" t="str">
        <f>IF(Table13[[#This Row],[Reference as SENT]]=Table13[[#This Row],[Reference as RETURNED]],"OK","!!!!!!!")</f>
        <v>OK</v>
      </c>
      <c r="Q53" s="18" t="str">
        <f>IF(Table13[[#This Row],[Value as SENT]]=Table13[[#This Row],[Value as RETURNED]],"OK","!!!!!!!")</f>
        <v>OK</v>
      </c>
      <c r="R53" s="18" t="str">
        <f>IF(Table13[[#This Row],[Description as SENT]]=Table13[[#This Row],[Description as RETURNED]],"OK","!!!!!!!")</f>
        <v>!!!!!!!</v>
      </c>
      <c r="S53" s="18" t="str">
        <f>IF(Table13[[#This Row],[MPN as SENT]]=Table13[[#This Row],[MPN as RETURNED]],"OK","!!!!!!!")</f>
        <v>!!!!!!!</v>
      </c>
      <c r="U53" s="18" t="str">
        <f>IF(Table13[[#This Row],[Footprint as SENT]]=Table13[[#This Row],[Footprint as RETURNED]],"OK","!!!!!!!")</f>
        <v>OK</v>
      </c>
    </row>
  </sheetData>
  <phoneticPr fontId="5" type="noConversion"/>
  <hyperlinks>
    <hyperlink ref="M10" r:id="rId1" xr:uid="{CDF70712-4453-4CCB-8CD2-179F7D23A6CD}"/>
    <hyperlink ref="M11" r:id="rId2" xr:uid="{AA539A32-9B8E-4E7A-BD7C-C3F2BB49BBA6}"/>
    <hyperlink ref="M8" r:id="rId3" xr:uid="{8C3AD8CD-5E5C-4789-AC04-0EDFF5FB53D1}"/>
    <hyperlink ref="M9" r:id="rId4" xr:uid="{B4055EBB-73E7-4BA6-9B3E-79FD7DF91E98}"/>
    <hyperlink ref="M7" r:id="rId5" xr:uid="{574DEB43-A876-4E0D-B984-F4468086118D}"/>
    <hyperlink ref="M14" r:id="rId6" xr:uid="{18483ABD-CB4C-4ECD-A78C-E76166CF002F}"/>
    <hyperlink ref="M15" r:id="rId7" xr:uid="{3C58C7B4-BE38-410F-B17D-937406943B2D}"/>
    <hyperlink ref="M16" r:id="rId8" xr:uid="{EB4C577B-02F6-49E6-BA67-6470FB7E05BB}"/>
    <hyperlink ref="M37" r:id="rId9" xr:uid="{9647DED6-D1AB-4E40-9556-573D3297D458}"/>
    <hyperlink ref="M17" r:id="rId10" xr:uid="{B45718F3-F78C-405F-B2DB-98CD66FB3591}"/>
    <hyperlink ref="M19" r:id="rId11" xr:uid="{CAA710A7-46F3-4343-82D8-3C314C10FA57}"/>
    <hyperlink ref="M49" r:id="rId12" xr:uid="{67D915F9-8E92-4992-B47E-A29E67B0E69A}"/>
    <hyperlink ref="M26" r:id="rId13" xr:uid="{0624A796-5281-4139-A6C9-6EDBC00F3458}"/>
    <hyperlink ref="M32" r:id="rId14" xr:uid="{01DBBC52-B738-4B85-928E-18DA1D1447A2}"/>
    <hyperlink ref="M42" r:id="rId15" xr:uid="{CF5EB30B-BC6F-490F-A43E-EE22EF579930}"/>
    <hyperlink ref="M52" r:id="rId16" xr:uid="{3DC96B82-659F-43BF-978D-EAF9FA8EB654}"/>
    <hyperlink ref="M53" r:id="rId17" xr:uid="{A4580B9D-7AB2-41E6-9A6D-A3B7FFCE0D3A}"/>
    <hyperlink ref="M27" r:id="rId18" xr:uid="{067BE67A-CA8D-4223-8609-5488CC13CEAD}"/>
    <hyperlink ref="M28" r:id="rId19" xr:uid="{B4D71C63-C71A-4EFF-9EA4-C7840BF72AB8}"/>
    <hyperlink ref="M24" r:id="rId20" xr:uid="{3A4F8F3F-BF40-440B-961E-6AB54E980265}"/>
    <hyperlink ref="M21" r:id="rId21" xr:uid="{8AE004D9-BAC4-43B5-A6FF-393F45B10E83}"/>
    <hyperlink ref="M23" r:id="rId22" xr:uid="{75D02478-9D9E-4713-899C-E9F60FFBA769}"/>
    <hyperlink ref="M20" r:id="rId23" xr:uid="{8185F85A-752E-488F-B188-40A3C1B8D6A7}"/>
    <hyperlink ref="M22" r:id="rId24" xr:uid="{1920B582-F8BF-4384-9EC3-2A238B0E6B34}"/>
    <hyperlink ref="M39" r:id="rId25" xr:uid="{5086A14C-7A14-470F-904B-2C86BB6E32E2}"/>
    <hyperlink ref="M43" r:id="rId26" xr:uid="{2789C017-A141-4B6D-A63F-2AC1C3C562EB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6F15-EBAC-42D4-A940-CBFF56985F1C}">
  <dimension ref="D5:I55"/>
  <sheetViews>
    <sheetView tabSelected="1" zoomScale="55" zoomScaleNormal="55" workbookViewId="0">
      <selection activeCell="A26" sqref="A26"/>
    </sheetView>
  </sheetViews>
  <sheetFormatPr defaultRowHeight="14.4" x14ac:dyDescent="0.3"/>
  <cols>
    <col min="7" max="7" width="78.5546875" bestFit="1" customWidth="1"/>
    <col min="8" max="8" width="255.77734375" bestFit="1" customWidth="1"/>
  </cols>
  <sheetData>
    <row r="5" spans="4:9" ht="57.6" x14ac:dyDescent="0.3">
      <c r="D5" s="16" t="s">
        <v>265</v>
      </c>
      <c r="E5" s="15" t="s">
        <v>266</v>
      </c>
      <c r="F5" s="16" t="s">
        <v>267</v>
      </c>
      <c r="G5" s="16" t="s">
        <v>268</v>
      </c>
      <c r="H5" s="16" t="s">
        <v>269</v>
      </c>
      <c r="I5" s="16" t="s">
        <v>270</v>
      </c>
    </row>
    <row r="6" spans="4:9" ht="57.6" x14ac:dyDescent="0.3">
      <c r="D6" s="2">
        <v>9</v>
      </c>
      <c r="E6" s="1" t="s">
        <v>152</v>
      </c>
      <c r="F6" s="2" t="s">
        <v>20</v>
      </c>
      <c r="G6" s="2" t="s">
        <v>22</v>
      </c>
      <c r="H6" s="2" t="s">
        <v>23</v>
      </c>
      <c r="I6" s="2" t="s">
        <v>21</v>
      </c>
    </row>
    <row r="7" spans="4:9" ht="57.6" x14ac:dyDescent="0.3">
      <c r="D7" s="2">
        <v>2</v>
      </c>
      <c r="E7" s="1" t="s">
        <v>153</v>
      </c>
      <c r="F7" s="2" t="s">
        <v>4</v>
      </c>
      <c r="G7" s="2" t="s">
        <v>5</v>
      </c>
      <c r="H7" s="2" t="s">
        <v>6</v>
      </c>
      <c r="I7" s="2" t="s">
        <v>1</v>
      </c>
    </row>
    <row r="8" spans="4:9" ht="57.6" x14ac:dyDescent="0.3">
      <c r="D8" s="2">
        <v>1</v>
      </c>
      <c r="E8" s="1" t="s">
        <v>163</v>
      </c>
      <c r="F8" s="2" t="s">
        <v>10</v>
      </c>
      <c r="G8" s="2" t="s">
        <v>12</v>
      </c>
      <c r="H8" s="2" t="s">
        <v>148</v>
      </c>
      <c r="I8" s="2" t="s">
        <v>11</v>
      </c>
    </row>
    <row r="9" spans="4:9" ht="57.6" x14ac:dyDescent="0.3">
      <c r="D9" s="2">
        <v>3</v>
      </c>
      <c r="E9" s="1" t="s">
        <v>154</v>
      </c>
      <c r="F9" s="2" t="s">
        <v>13</v>
      </c>
      <c r="G9" s="2" t="s">
        <v>14</v>
      </c>
      <c r="H9" s="3" t="s">
        <v>134</v>
      </c>
      <c r="I9" s="2" t="s">
        <v>1</v>
      </c>
    </row>
    <row r="10" spans="4:9" ht="57.6" x14ac:dyDescent="0.3">
      <c r="D10" s="2">
        <v>2</v>
      </c>
      <c r="E10" s="1" t="s">
        <v>155</v>
      </c>
      <c r="F10" s="2" t="s">
        <v>15</v>
      </c>
      <c r="G10" s="2" t="s">
        <v>16</v>
      </c>
      <c r="H10" s="2" t="s">
        <v>147</v>
      </c>
      <c r="I10" s="2" t="s">
        <v>1</v>
      </c>
    </row>
    <row r="11" spans="4:9" ht="57.6" x14ac:dyDescent="0.3">
      <c r="D11" s="2">
        <v>2</v>
      </c>
      <c r="E11" s="1" t="s">
        <v>156</v>
      </c>
      <c r="F11" s="2" t="s">
        <v>0</v>
      </c>
      <c r="G11" s="2" t="s">
        <v>2</v>
      </c>
      <c r="H11" s="2" t="s">
        <v>3</v>
      </c>
      <c r="I11" s="2" t="s">
        <v>1</v>
      </c>
    </row>
    <row r="12" spans="4:9" ht="57.6" x14ac:dyDescent="0.3">
      <c r="D12" s="2">
        <v>5</v>
      </c>
      <c r="E12" s="1" t="s">
        <v>157</v>
      </c>
      <c r="F12" s="2" t="s">
        <v>7</v>
      </c>
      <c r="G12" s="2" t="s">
        <v>8</v>
      </c>
      <c r="H12" s="2" t="s">
        <v>9</v>
      </c>
      <c r="I12" s="2" t="s">
        <v>1</v>
      </c>
    </row>
    <row r="13" spans="4:9" ht="86.4" x14ac:dyDescent="0.3">
      <c r="D13" s="2">
        <v>22</v>
      </c>
      <c r="E13" s="1" t="s">
        <v>158</v>
      </c>
      <c r="F13" s="2" t="s">
        <v>17</v>
      </c>
      <c r="G13" s="2" t="s">
        <v>18</v>
      </c>
      <c r="H13" s="2" t="s">
        <v>19</v>
      </c>
      <c r="I13" s="2" t="s">
        <v>1</v>
      </c>
    </row>
    <row r="14" spans="4:9" ht="43.2" x14ac:dyDescent="0.3">
      <c r="D14" s="5">
        <v>1</v>
      </c>
      <c r="E14" s="8" t="s">
        <v>164</v>
      </c>
      <c r="F14" s="4" t="s">
        <v>146</v>
      </c>
      <c r="G14" s="5" t="s">
        <v>151</v>
      </c>
      <c r="H14" s="7" t="s">
        <v>149</v>
      </c>
      <c r="I14" s="5" t="s">
        <v>24</v>
      </c>
    </row>
    <row r="15" spans="4:9" ht="57.6" x14ac:dyDescent="0.3">
      <c r="D15" s="5">
        <v>2</v>
      </c>
      <c r="E15" s="8" t="s">
        <v>119</v>
      </c>
      <c r="F15" s="5" t="s">
        <v>25</v>
      </c>
      <c r="G15" s="5" t="s">
        <v>198</v>
      </c>
      <c r="H15" s="9" t="s">
        <v>127</v>
      </c>
      <c r="I15" s="5" t="s">
        <v>26</v>
      </c>
    </row>
    <row r="16" spans="4:9" ht="43.2" x14ac:dyDescent="0.3">
      <c r="D16" s="2">
        <v>1</v>
      </c>
      <c r="E16" s="1" t="s">
        <v>120</v>
      </c>
      <c r="F16" s="2">
        <v>475710001</v>
      </c>
      <c r="G16" s="2" t="s">
        <v>28</v>
      </c>
      <c r="H16" s="2" t="s">
        <v>233</v>
      </c>
      <c r="I16" s="2" t="s">
        <v>27</v>
      </c>
    </row>
    <row r="17" spans="4:9" ht="43.2" x14ac:dyDescent="0.3">
      <c r="D17" s="5">
        <v>1</v>
      </c>
      <c r="E17" s="8" t="s">
        <v>117</v>
      </c>
      <c r="F17" s="5" t="s">
        <v>29</v>
      </c>
      <c r="G17" s="5" t="s">
        <v>199</v>
      </c>
      <c r="H17" s="5" t="s">
        <v>67</v>
      </c>
      <c r="I17" s="5" t="s">
        <v>30</v>
      </c>
    </row>
    <row r="18" spans="4:9" ht="57.6" x14ac:dyDescent="0.3">
      <c r="D18" s="2">
        <v>1</v>
      </c>
      <c r="E18" s="1" t="s">
        <v>165</v>
      </c>
      <c r="F18" s="2" t="s">
        <v>29</v>
      </c>
      <c r="G18" s="2" t="s">
        <v>32</v>
      </c>
      <c r="H18" s="3" t="s">
        <v>133</v>
      </c>
      <c r="I18" s="2" t="s">
        <v>31</v>
      </c>
    </row>
    <row r="19" spans="4:9" ht="72" x14ac:dyDescent="0.3">
      <c r="D19" s="5">
        <v>23</v>
      </c>
      <c r="E19" s="8" t="s">
        <v>159</v>
      </c>
      <c r="F19" s="5" t="s">
        <v>33</v>
      </c>
      <c r="G19" s="5" t="s">
        <v>199</v>
      </c>
      <c r="H19" s="5" t="s">
        <v>125</v>
      </c>
      <c r="I19" s="5" t="s">
        <v>34</v>
      </c>
    </row>
    <row r="20" spans="4:9" ht="57.6" x14ac:dyDescent="0.3">
      <c r="D20" s="2">
        <v>2</v>
      </c>
      <c r="E20" s="1" t="s">
        <v>121</v>
      </c>
      <c r="F20" s="2" t="s">
        <v>41</v>
      </c>
      <c r="G20" s="2" t="s">
        <v>42</v>
      </c>
      <c r="H20" s="2" t="s">
        <v>128</v>
      </c>
      <c r="I20" s="2" t="s">
        <v>36</v>
      </c>
    </row>
    <row r="21" spans="4:9" ht="57.6" x14ac:dyDescent="0.3">
      <c r="D21" s="13">
        <v>1</v>
      </c>
      <c r="E21" s="1" t="s">
        <v>111</v>
      </c>
      <c r="F21" s="2" t="s">
        <v>35</v>
      </c>
      <c r="G21" s="2" t="s">
        <v>37</v>
      </c>
      <c r="H21" s="2" t="s">
        <v>150</v>
      </c>
      <c r="I21" s="2" t="s">
        <v>36</v>
      </c>
    </row>
    <row r="22" spans="4:9" ht="57.6" x14ac:dyDescent="0.3">
      <c r="D22" s="13">
        <v>1</v>
      </c>
      <c r="E22" s="8" t="s">
        <v>200</v>
      </c>
      <c r="F22" s="5" t="s">
        <v>201</v>
      </c>
      <c r="G22" s="5" t="s">
        <v>202</v>
      </c>
      <c r="H22" s="9" t="s">
        <v>126</v>
      </c>
      <c r="I22" s="5" t="s">
        <v>38</v>
      </c>
    </row>
    <row r="23" spans="4:9" ht="57.6" x14ac:dyDescent="0.3">
      <c r="D23" s="2">
        <v>1</v>
      </c>
      <c r="E23" s="1" t="s">
        <v>203</v>
      </c>
      <c r="F23" s="2" t="s">
        <v>39</v>
      </c>
      <c r="G23" s="2" t="s">
        <v>40</v>
      </c>
      <c r="H23" s="3" t="s">
        <v>126</v>
      </c>
      <c r="I23" s="2" t="s">
        <v>38</v>
      </c>
    </row>
    <row r="24" spans="4:9" ht="86.4" x14ac:dyDescent="0.3">
      <c r="D24" s="2">
        <v>1</v>
      </c>
      <c r="E24" s="1" t="s">
        <v>166</v>
      </c>
      <c r="F24" s="2" t="s">
        <v>43</v>
      </c>
      <c r="G24" s="2" t="s">
        <v>45</v>
      </c>
      <c r="H24" s="3" t="s">
        <v>136</v>
      </c>
      <c r="I24" s="2" t="s">
        <v>44</v>
      </c>
    </row>
    <row r="25" spans="4:9" ht="72" x14ac:dyDescent="0.3">
      <c r="D25" s="2">
        <v>1</v>
      </c>
      <c r="E25" s="1" t="s">
        <v>167</v>
      </c>
      <c r="F25" s="2" t="s">
        <v>46</v>
      </c>
      <c r="G25" s="2" t="s">
        <v>48</v>
      </c>
      <c r="H25" s="2" t="s">
        <v>145</v>
      </c>
      <c r="I25" s="2" t="s">
        <v>47</v>
      </c>
    </row>
    <row r="26" spans="4:9" ht="57.6" x14ac:dyDescent="0.3">
      <c r="D26" s="10">
        <v>2</v>
      </c>
      <c r="E26" s="11" t="s">
        <v>116</v>
      </c>
      <c r="F26" s="10" t="s">
        <v>204</v>
      </c>
      <c r="G26" s="10" t="s">
        <v>205</v>
      </c>
      <c r="H26" s="12" t="s">
        <v>206</v>
      </c>
      <c r="I26" s="10" t="s">
        <v>49</v>
      </c>
    </row>
    <row r="27" spans="4:9" ht="57.6" x14ac:dyDescent="0.3">
      <c r="D27" s="2">
        <v>1</v>
      </c>
      <c r="E27" s="1" t="s">
        <v>168</v>
      </c>
      <c r="F27" s="2" t="s">
        <v>207</v>
      </c>
      <c r="G27" s="2" t="s">
        <v>62</v>
      </c>
      <c r="H27" s="2" t="s">
        <v>63</v>
      </c>
      <c r="I27" s="2" t="s">
        <v>49</v>
      </c>
    </row>
    <row r="28" spans="4:9" ht="57.6" x14ac:dyDescent="0.3">
      <c r="D28" s="2">
        <v>2</v>
      </c>
      <c r="E28" s="1" t="s">
        <v>160</v>
      </c>
      <c r="F28" s="2" t="s">
        <v>64</v>
      </c>
      <c r="G28" s="2" t="s">
        <v>65</v>
      </c>
      <c r="H28" s="2" t="s">
        <v>66</v>
      </c>
      <c r="I28" s="2" t="s">
        <v>49</v>
      </c>
    </row>
    <row r="29" spans="4:9" ht="57.6" x14ac:dyDescent="0.3">
      <c r="D29" s="2">
        <v>1</v>
      </c>
      <c r="E29" s="1" t="s">
        <v>169</v>
      </c>
      <c r="F29" s="2" t="s">
        <v>67</v>
      </c>
      <c r="G29" s="2" t="s">
        <v>68</v>
      </c>
      <c r="H29" s="2" t="s">
        <v>68</v>
      </c>
      <c r="I29" s="2" t="s">
        <v>49</v>
      </c>
    </row>
    <row r="30" spans="4:9" ht="57.6" x14ac:dyDescent="0.3">
      <c r="D30" s="5">
        <v>1</v>
      </c>
      <c r="E30" s="8" t="s">
        <v>115</v>
      </c>
      <c r="F30" s="5" t="s">
        <v>208</v>
      </c>
      <c r="G30" s="5" t="s">
        <v>209</v>
      </c>
      <c r="H30" s="9" t="s">
        <v>210</v>
      </c>
      <c r="I30" s="5" t="s">
        <v>49</v>
      </c>
    </row>
    <row r="31" spans="4:9" ht="57.6" x14ac:dyDescent="0.3">
      <c r="D31" s="2">
        <v>3</v>
      </c>
      <c r="E31" s="1" t="s">
        <v>161</v>
      </c>
      <c r="F31" s="2" t="s">
        <v>69</v>
      </c>
      <c r="G31" s="2" t="s">
        <v>70</v>
      </c>
      <c r="H31" s="2" t="s">
        <v>71</v>
      </c>
      <c r="I31" s="2" t="s">
        <v>49</v>
      </c>
    </row>
    <row r="32" spans="4:9" ht="57.6" x14ac:dyDescent="0.3">
      <c r="D32" s="5">
        <v>1</v>
      </c>
      <c r="E32" s="8" t="s">
        <v>114</v>
      </c>
      <c r="F32" s="5" t="s">
        <v>211</v>
      </c>
      <c r="G32" s="5" t="s">
        <v>212</v>
      </c>
      <c r="H32" s="9" t="s">
        <v>213</v>
      </c>
      <c r="I32" s="5" t="s">
        <v>49</v>
      </c>
    </row>
    <row r="33" spans="4:9" ht="57.6" x14ac:dyDescent="0.3">
      <c r="D33" s="5">
        <v>1</v>
      </c>
      <c r="E33" s="8" t="s">
        <v>118</v>
      </c>
      <c r="F33" s="5" t="s">
        <v>72</v>
      </c>
      <c r="G33" s="5" t="s">
        <v>214</v>
      </c>
      <c r="H33" s="9" t="s">
        <v>215</v>
      </c>
      <c r="I33" s="5" t="s">
        <v>49</v>
      </c>
    </row>
    <row r="34" spans="4:9" ht="57.6" x14ac:dyDescent="0.3">
      <c r="D34" s="2">
        <v>1</v>
      </c>
      <c r="E34" s="1" t="s">
        <v>170</v>
      </c>
      <c r="F34" s="2" t="s">
        <v>216</v>
      </c>
      <c r="G34" s="2" t="s">
        <v>50</v>
      </c>
      <c r="H34" s="2" t="s">
        <v>51</v>
      </c>
      <c r="I34" s="2" t="s">
        <v>49</v>
      </c>
    </row>
    <row r="35" spans="4:9" ht="57.6" x14ac:dyDescent="0.3">
      <c r="D35" s="2">
        <v>1</v>
      </c>
      <c r="E35" s="1" t="s">
        <v>171</v>
      </c>
      <c r="F35" s="2" t="s">
        <v>217</v>
      </c>
      <c r="G35" s="2" t="s">
        <v>74</v>
      </c>
      <c r="H35" s="2" t="s">
        <v>75</v>
      </c>
      <c r="I35" s="2" t="s">
        <v>73</v>
      </c>
    </row>
    <row r="36" spans="4:9" ht="57.6" x14ac:dyDescent="0.3">
      <c r="D36" s="2">
        <v>1</v>
      </c>
      <c r="E36" s="1" t="s">
        <v>172</v>
      </c>
      <c r="F36" s="2" t="s">
        <v>76</v>
      </c>
      <c r="G36" s="2" t="s">
        <v>77</v>
      </c>
      <c r="H36" s="2" t="s">
        <v>78</v>
      </c>
      <c r="I36" s="2" t="s">
        <v>73</v>
      </c>
    </row>
    <row r="37" spans="4:9" ht="57.6" x14ac:dyDescent="0.3">
      <c r="D37" s="5">
        <v>1</v>
      </c>
      <c r="E37" s="8" t="s">
        <v>173</v>
      </c>
      <c r="F37" s="5" t="s">
        <v>218</v>
      </c>
      <c r="G37" s="5" t="s">
        <v>219</v>
      </c>
      <c r="H37" s="9" t="s">
        <v>131</v>
      </c>
      <c r="I37" s="5" t="s">
        <v>49</v>
      </c>
    </row>
    <row r="38" spans="4:9" ht="57.6" x14ac:dyDescent="0.3">
      <c r="D38" s="2">
        <v>1</v>
      </c>
      <c r="E38" s="1" t="s">
        <v>174</v>
      </c>
      <c r="F38" s="2" t="s">
        <v>52</v>
      </c>
      <c r="G38" s="2" t="s">
        <v>53</v>
      </c>
      <c r="H38" s="2" t="s">
        <v>244</v>
      </c>
      <c r="I38" s="2" t="s">
        <v>49</v>
      </c>
    </row>
    <row r="39" spans="4:9" ht="57.6" x14ac:dyDescent="0.3">
      <c r="D39" s="2">
        <v>1</v>
      </c>
      <c r="E39" s="1" t="s">
        <v>175</v>
      </c>
      <c r="F39" s="6" t="s">
        <v>54</v>
      </c>
      <c r="G39" s="2" t="s">
        <v>55</v>
      </c>
      <c r="H39" s="3" t="s">
        <v>130</v>
      </c>
      <c r="I39" s="2" t="s">
        <v>49</v>
      </c>
    </row>
    <row r="40" spans="4:9" ht="57.6" x14ac:dyDescent="0.3">
      <c r="D40" s="2">
        <v>1</v>
      </c>
      <c r="E40" s="1" t="s">
        <v>176</v>
      </c>
      <c r="F40" s="2" t="s">
        <v>56</v>
      </c>
      <c r="G40" s="2" t="s">
        <v>57</v>
      </c>
      <c r="H40" s="3" t="s">
        <v>138</v>
      </c>
      <c r="I40" s="2" t="s">
        <v>49</v>
      </c>
    </row>
    <row r="41" spans="4:9" ht="57.6" x14ac:dyDescent="0.3">
      <c r="D41" s="2">
        <v>2</v>
      </c>
      <c r="E41" s="1" t="s">
        <v>162</v>
      </c>
      <c r="F41" s="2" t="s">
        <v>58</v>
      </c>
      <c r="G41" s="2" t="s">
        <v>59</v>
      </c>
      <c r="H41" s="2" t="s">
        <v>137</v>
      </c>
      <c r="I41" s="2" t="s">
        <v>49</v>
      </c>
    </row>
    <row r="42" spans="4:9" ht="57.6" x14ac:dyDescent="0.3">
      <c r="D42" s="2">
        <v>1</v>
      </c>
      <c r="E42" s="1" t="s">
        <v>177</v>
      </c>
      <c r="F42" s="2" t="s">
        <v>60</v>
      </c>
      <c r="G42" s="2" t="s">
        <v>61</v>
      </c>
      <c r="H42" s="2" t="s">
        <v>132</v>
      </c>
      <c r="I42" s="2" t="s">
        <v>49</v>
      </c>
    </row>
    <row r="43" spans="4:9" ht="72" x14ac:dyDescent="0.3">
      <c r="D43" s="2">
        <v>1</v>
      </c>
      <c r="E43" s="1" t="s">
        <v>178</v>
      </c>
      <c r="F43" s="2" t="s">
        <v>79</v>
      </c>
      <c r="G43" s="2" t="s">
        <v>81</v>
      </c>
      <c r="H43" s="3" t="s">
        <v>139</v>
      </c>
      <c r="I43" s="2" t="s">
        <v>80</v>
      </c>
    </row>
    <row r="44" spans="4:9" ht="129.6" x14ac:dyDescent="0.3">
      <c r="D44" s="2">
        <v>1</v>
      </c>
      <c r="E44" s="1" t="s">
        <v>179</v>
      </c>
      <c r="F44" s="2" t="s">
        <v>82</v>
      </c>
      <c r="G44" s="2" t="s">
        <v>84</v>
      </c>
      <c r="H44" s="3" t="s">
        <v>135</v>
      </c>
      <c r="I44" s="2" t="s">
        <v>83</v>
      </c>
    </row>
    <row r="45" spans="4:9" ht="100.8" x14ac:dyDescent="0.3">
      <c r="D45" s="10">
        <v>1</v>
      </c>
      <c r="E45" s="11" t="s">
        <v>180</v>
      </c>
      <c r="F45" s="10" t="s">
        <v>85</v>
      </c>
      <c r="G45" s="10" t="s">
        <v>87</v>
      </c>
      <c r="H45" s="10" t="s">
        <v>220</v>
      </c>
      <c r="I45" s="10" t="s">
        <v>86</v>
      </c>
    </row>
    <row r="46" spans="4:9" ht="100.8" x14ac:dyDescent="0.3">
      <c r="D46" s="2">
        <v>1</v>
      </c>
      <c r="E46" s="1" t="s">
        <v>181</v>
      </c>
      <c r="F46" s="2" t="s">
        <v>88</v>
      </c>
      <c r="G46" s="2" t="s">
        <v>90</v>
      </c>
      <c r="H46" s="2" t="s">
        <v>143</v>
      </c>
      <c r="I46" s="2" t="s">
        <v>89</v>
      </c>
    </row>
    <row r="47" spans="4:9" ht="115.2" x14ac:dyDescent="0.3">
      <c r="D47" s="5">
        <v>1</v>
      </c>
      <c r="E47" s="8" t="s">
        <v>112</v>
      </c>
      <c r="F47" s="5" t="s">
        <v>91</v>
      </c>
      <c r="G47" s="5" t="s">
        <v>93</v>
      </c>
      <c r="H47" s="9" t="s">
        <v>124</v>
      </c>
      <c r="I47" s="5" t="s">
        <v>92</v>
      </c>
    </row>
    <row r="48" spans="4:9" ht="86.4" x14ac:dyDescent="0.3">
      <c r="D48" s="2">
        <v>1</v>
      </c>
      <c r="E48" s="1" t="s">
        <v>182</v>
      </c>
      <c r="F48" s="2" t="s">
        <v>94</v>
      </c>
      <c r="G48" s="2" t="s">
        <v>96</v>
      </c>
      <c r="H48" s="3" t="s">
        <v>141</v>
      </c>
      <c r="I48" s="2" t="s">
        <v>95</v>
      </c>
    </row>
    <row r="49" spans="4:9" ht="72" x14ac:dyDescent="0.3">
      <c r="D49" s="2">
        <v>1</v>
      </c>
      <c r="E49" s="1" t="s">
        <v>122</v>
      </c>
      <c r="F49" s="2" t="s">
        <v>97</v>
      </c>
      <c r="G49" s="2" t="s">
        <v>99</v>
      </c>
      <c r="H49" s="2" t="s">
        <v>129</v>
      </c>
      <c r="I49" s="2" t="s">
        <v>98</v>
      </c>
    </row>
    <row r="50" spans="4:9" ht="57.6" x14ac:dyDescent="0.3">
      <c r="D50" s="2">
        <v>1</v>
      </c>
      <c r="E50" s="1" t="s">
        <v>183</v>
      </c>
      <c r="F50" s="2" t="s">
        <v>100</v>
      </c>
      <c r="G50" s="2" t="s">
        <v>102</v>
      </c>
      <c r="H50" s="3" t="s">
        <v>142</v>
      </c>
      <c r="I50" s="2" t="s">
        <v>101</v>
      </c>
    </row>
    <row r="51" spans="4:9" ht="86.4" x14ac:dyDescent="0.3">
      <c r="D51" s="5">
        <v>1</v>
      </c>
      <c r="E51" s="8" t="s">
        <v>113</v>
      </c>
      <c r="F51" s="5" t="s">
        <v>250</v>
      </c>
      <c r="G51" s="5" t="s">
        <v>251</v>
      </c>
      <c r="H51" s="9" t="s">
        <v>264</v>
      </c>
      <c r="I51" s="5" t="s">
        <v>103</v>
      </c>
    </row>
    <row r="52" spans="4:9" ht="86.4" x14ac:dyDescent="0.3">
      <c r="D52" s="2">
        <v>1</v>
      </c>
      <c r="E52" s="1" t="s">
        <v>184</v>
      </c>
      <c r="F52" s="2" t="s">
        <v>104</v>
      </c>
      <c r="G52" s="2" t="s">
        <v>106</v>
      </c>
      <c r="H52" s="2" t="s">
        <v>144</v>
      </c>
      <c r="I52" s="2" t="s">
        <v>105</v>
      </c>
    </row>
    <row r="53" spans="4:9" ht="115.2" x14ac:dyDescent="0.3">
      <c r="D53" s="5">
        <v>1</v>
      </c>
      <c r="E53" s="8" t="s">
        <v>185</v>
      </c>
      <c r="F53" s="5" t="s">
        <v>253</v>
      </c>
      <c r="G53" s="5" t="s">
        <v>254</v>
      </c>
      <c r="H53" s="9" t="s">
        <v>140</v>
      </c>
      <c r="I53" s="5" t="s">
        <v>107</v>
      </c>
    </row>
    <row r="54" spans="4:9" x14ac:dyDescent="0.3">
      <c r="D54">
        <v>1</v>
      </c>
      <c r="E54" t="s">
        <v>273</v>
      </c>
      <c r="F54" t="s">
        <v>10</v>
      </c>
      <c r="G54" t="s">
        <v>12</v>
      </c>
      <c r="H54" t="s">
        <v>148</v>
      </c>
    </row>
    <row r="55" spans="4:9" x14ac:dyDescent="0.3">
      <c r="D55">
        <v>1</v>
      </c>
      <c r="E55" t="s">
        <v>274</v>
      </c>
      <c r="F55" t="s">
        <v>67</v>
      </c>
      <c r="G55" t="s">
        <v>68</v>
      </c>
      <c r="H55" t="s">
        <v>68</v>
      </c>
    </row>
  </sheetData>
  <hyperlinks>
    <hyperlink ref="H47" r:id="rId1" xr:uid="{6AD5EB47-F836-431D-8B49-B10C253505CE}"/>
    <hyperlink ref="H51" r:id="rId2" xr:uid="{F2BFAE5C-90B0-49FB-B3A7-D5142BA68B8D}"/>
    <hyperlink ref="H32" r:id="rId3" xr:uid="{9AA08966-FE4A-4644-BEA2-3F4B4234894C}"/>
    <hyperlink ref="H30" r:id="rId4" xr:uid="{E54F6AF2-DDDF-4BA0-9DC6-BA9D63568767}"/>
    <hyperlink ref="H26" r:id="rId5" xr:uid="{4196DFDA-48F0-4F24-B65C-ED153B91EA33}"/>
    <hyperlink ref="H22" r:id="rId6" xr:uid="{C8C4603D-EC05-4A48-8280-7EFC914498A4}"/>
    <hyperlink ref="H15" r:id="rId7" xr:uid="{AEABE393-D16C-4D11-A94F-1912FBDE4E67}"/>
    <hyperlink ref="H33" r:id="rId8" xr:uid="{6E6DE970-756A-49C6-858F-DEE33DE32906}"/>
    <hyperlink ref="H39" r:id="rId9" xr:uid="{826CC7F6-BED0-40D8-83C7-46816903F864}"/>
    <hyperlink ref="H37" r:id="rId10" xr:uid="{36954DD4-1EA4-4884-A097-532D5B26EF94}"/>
    <hyperlink ref="H18" r:id="rId11" xr:uid="{216559AC-FC3C-41AA-B773-2BC4DE331E43}"/>
    <hyperlink ref="H9" r:id="rId12" xr:uid="{6C19FA71-9033-48CF-8BCC-DD4F0FFD1F9C}"/>
    <hyperlink ref="H44" r:id="rId13" xr:uid="{BDF62309-C4A7-46D8-8CBA-3BA1EB2D7433}"/>
    <hyperlink ref="H24" r:id="rId14" xr:uid="{E8AA57F5-16DB-437A-B2A8-7A57540341A9}"/>
    <hyperlink ref="H40" r:id="rId15" xr:uid="{2CF8EBAC-6683-4AF2-B43C-F486AB6A4430}"/>
    <hyperlink ref="H43" r:id="rId16" xr:uid="{F9422FC9-4888-4E25-A669-4F71FD234FCB}"/>
    <hyperlink ref="H53" r:id="rId17" xr:uid="{EFB5EBC8-22AF-410B-B3F6-C6D6B1E9BBC3}"/>
    <hyperlink ref="H48" r:id="rId18" xr:uid="{5699D860-566C-4E61-8929-9AE2512C50A0}"/>
    <hyperlink ref="H50" r:id="rId19" xr:uid="{10B945F3-6B3E-46CB-B3BE-BF18DA49B46E}"/>
    <hyperlink ref="H14" r:id="rId20" xr:uid="{4C8C0B96-C6F1-46D7-BD7A-9A9339881180}"/>
    <hyperlink ref="H23" r:id="rId21" xr:uid="{2B37B68A-ECA7-463C-B1CF-A6F6F2877ABB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Miniscope-v4-Wire-Free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2024-06-21T15:08:03Z</dcterms:created>
  <dcterms:modified xsi:type="dcterms:W3CDTF">2024-07-08T09:21:03Z</dcterms:modified>
</cp:coreProperties>
</file>