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4" i="1" l="1"/>
  <c r="B29" i="1"/>
  <c r="C35" i="1" l="1"/>
  <c r="B25" i="1"/>
  <c r="D44" i="1"/>
  <c r="W33" i="1"/>
  <c r="W30" i="1"/>
  <c r="W29" i="1"/>
  <c r="W28" i="1"/>
  <c r="W25" i="1"/>
  <c r="W24" i="1"/>
  <c r="W23" i="1"/>
  <c r="W20" i="1"/>
  <c r="W19" i="1"/>
  <c r="W18" i="1"/>
  <c r="W15" i="1"/>
  <c r="W14" i="1"/>
  <c r="W13" i="1"/>
  <c r="W10" i="1"/>
  <c r="W9" i="1"/>
  <c r="W8" i="1"/>
  <c r="W5" i="1"/>
  <c r="W4" i="1"/>
  <c r="W3" i="1"/>
  <c r="V30" i="1"/>
  <c r="U30" i="1"/>
  <c r="U25" i="1"/>
  <c r="V29" i="1"/>
  <c r="V28" i="1"/>
  <c r="V25" i="1"/>
  <c r="V24" i="1"/>
  <c r="V23" i="1"/>
  <c r="V20" i="1"/>
  <c r="V19" i="1"/>
  <c r="V18" i="1"/>
  <c r="V15" i="1"/>
  <c r="V14" i="1"/>
  <c r="V13" i="1"/>
  <c r="V10" i="1"/>
  <c r="V9" i="1"/>
  <c r="V8" i="1"/>
  <c r="V5" i="1"/>
  <c r="V4" i="1"/>
  <c r="V3" i="1"/>
  <c r="U20" i="1"/>
  <c r="U15" i="1"/>
  <c r="U10" i="1"/>
  <c r="U5" i="1"/>
  <c r="U29" i="1"/>
  <c r="U24" i="1"/>
  <c r="U19" i="1"/>
  <c r="U14" i="1"/>
  <c r="U9" i="1"/>
  <c r="U4" i="1"/>
  <c r="U28" i="1"/>
  <c r="U23" i="1"/>
  <c r="U18" i="1"/>
  <c r="U13" i="1"/>
  <c r="U8" i="1"/>
  <c r="U3" i="1"/>
  <c r="T30" i="1"/>
  <c r="T29" i="1"/>
  <c r="T28" i="1"/>
  <c r="T25" i="1"/>
  <c r="T24" i="1"/>
  <c r="T23" i="1"/>
  <c r="T20" i="1"/>
  <c r="T19" i="1"/>
  <c r="T18" i="1"/>
  <c r="T15" i="1"/>
  <c r="T14" i="1"/>
  <c r="T13" i="1"/>
  <c r="T10" i="1"/>
  <c r="T9" i="1"/>
  <c r="T8" i="1"/>
  <c r="T5" i="1"/>
  <c r="T4" i="1"/>
  <c r="T3" i="1"/>
  <c r="L25" i="1"/>
  <c r="D13" i="1"/>
  <c r="L24" i="1" l="1"/>
  <c r="M25" i="1"/>
  <c r="L26" i="1"/>
  <c r="L22" i="1"/>
  <c r="M22" i="1" s="1"/>
  <c r="L21" i="1"/>
  <c r="M21" i="1" s="1"/>
  <c r="L20" i="1"/>
  <c r="M20" i="1" s="1"/>
  <c r="L19" i="1"/>
  <c r="M19" i="1" s="1"/>
  <c r="L18" i="1"/>
  <c r="M18" i="1"/>
  <c r="M24" i="1"/>
  <c r="L23" i="1"/>
  <c r="M23" i="1" s="1"/>
  <c r="C13" i="1"/>
  <c r="M37" i="1" l="1"/>
  <c r="N33" i="1" l="1"/>
  <c r="N29" i="1"/>
  <c r="N25" i="1"/>
  <c r="O25" i="1" s="1"/>
  <c r="N21" i="1"/>
  <c r="O21" i="1" s="1"/>
  <c r="N36" i="1"/>
  <c r="N32" i="1"/>
  <c r="N28" i="1"/>
  <c r="N24" i="1"/>
  <c r="O24" i="1" s="1"/>
  <c r="N20" i="1"/>
  <c r="O20" i="1" s="1"/>
  <c r="N31" i="1"/>
  <c r="N27" i="1"/>
  <c r="O27" i="1" s="1"/>
  <c r="N23" i="1"/>
  <c r="O23" i="1" s="1"/>
  <c r="N19" i="1"/>
  <c r="O19" i="1" s="1"/>
  <c r="N22" i="1"/>
  <c r="O22" i="1" s="1"/>
  <c r="N35" i="1"/>
  <c r="N34" i="1"/>
  <c r="N30" i="1"/>
  <c r="N26" i="1"/>
  <c r="O26" i="1" s="1"/>
  <c r="N18" i="1"/>
  <c r="O18" i="1" s="1"/>
  <c r="L13" i="1"/>
  <c r="K13" i="1"/>
  <c r="J13" i="1"/>
  <c r="I13" i="1"/>
  <c r="H13" i="1"/>
  <c r="G13" i="1"/>
  <c r="F13" i="1"/>
  <c r="E13" i="1"/>
  <c r="M8" i="1"/>
  <c r="M9" i="1"/>
  <c r="M10" i="1"/>
  <c r="M11" i="1"/>
  <c r="M12" i="1"/>
  <c r="M7" i="1" l="1"/>
  <c r="M6" i="1"/>
  <c r="M5" i="1"/>
  <c r="M4" i="1"/>
  <c r="M3" i="1"/>
  <c r="B31" i="1" l="1"/>
  <c r="O37" i="1"/>
  <c r="O38" i="1" s="1"/>
</calcChain>
</file>

<file path=xl/sharedStrings.xml><?xml version="1.0" encoding="utf-8"?>
<sst xmlns="http://schemas.openxmlformats.org/spreadsheetml/2006/main" count="60" uniqueCount="60">
  <si>
    <t>PROV. A</t>
  </si>
  <si>
    <t>PROV. B</t>
  </si>
  <si>
    <t>P(A,1)</t>
  </si>
  <si>
    <t>P(A,2)</t>
  </si>
  <si>
    <t>P(A,3)</t>
  </si>
  <si>
    <t>P(A,4)</t>
  </si>
  <si>
    <t>P(A,5)</t>
  </si>
  <si>
    <t>P(A,&amp;)</t>
  </si>
  <si>
    <t>P(A,7)</t>
  </si>
  <si>
    <t>P(A,8)</t>
  </si>
  <si>
    <t>P(A,9)</t>
  </si>
  <si>
    <t>P(A,10)</t>
  </si>
  <si>
    <t>P(B,1)</t>
  </si>
  <si>
    <t>P(B,2)</t>
  </si>
  <si>
    <t>P(B,3)</t>
  </si>
  <si>
    <t>P(B,4)</t>
  </si>
  <si>
    <t>P(B,5)</t>
  </si>
  <si>
    <t>P(B,6)</t>
  </si>
  <si>
    <t>P(B,7)</t>
  </si>
  <si>
    <t>P(B,8)</t>
  </si>
  <si>
    <t>P(B,9)</t>
  </si>
  <si>
    <t>P(B,10)</t>
  </si>
  <si>
    <t>Resultado: P(A,X) correspondiente.</t>
  </si>
  <si>
    <t>Resultado: P(B,X) correspondiente.</t>
  </si>
  <si>
    <t xml:space="preserve"> - Probabilidad de que el mes que viene observemos X compras al proveedor A.</t>
  </si>
  <si>
    <t xml:space="preserve"> - Probabilidad de que el mes que viene observemos X compras al proveedor B.</t>
  </si>
  <si>
    <t>Respuesta: es la suma de la diagonal:</t>
  </si>
  <si>
    <t xml:space="preserve"> - ¿Cuántas compras se espera hacer mensualmente, en media, al proveedor A?</t>
  </si>
  <si>
    <t xml:space="preserve"> - ¿Cuántas compras se espera hacer mensualmente, en media, al proveedor B?</t>
  </si>
  <si>
    <t>(es la esperanza de A)</t>
  </si>
  <si>
    <t>(es la esperanza de B)</t>
  </si>
  <si>
    <t xml:space="preserve"> - Proveedor A:</t>
  </si>
  <si>
    <t xml:space="preserve"> - Proveedor B:</t>
  </si>
  <si>
    <t>1) Una de las dos:</t>
  </si>
  <si>
    <t>2) Halle la probabilidad de que en cierto mes el número de compras a cada proveedor sea el mismo.</t>
  </si>
  <si>
    <t>3) Una de las dos:</t>
  </si>
  <si>
    <t>4) ¿Y cuánto vale la desviación típica del número de compras mensual al mismo proveedor?</t>
  </si>
  <si>
    <t>5) Calcule el valor de la covariancia de las dos variables consideradas.</t>
  </si>
  <si>
    <t>6) ¿Con qué probabilidad un mes determinado se efectuarán al menos X compras (entre los dos proveedores)?</t>
  </si>
  <si>
    <t>mirar que combinaciones dan X compras entre los proveedores y sumarlas.</t>
  </si>
  <si>
    <t>ej: nº de compras =</t>
  </si>
  <si>
    <t>7) ¿Cuánto será el valor esperado y la variancia del número de compras total al mes?</t>
  </si>
  <si>
    <t>p(x=k)</t>
  </si>
  <si>
    <t>p(x=k)*k</t>
  </si>
  <si>
    <t>k</t>
  </si>
  <si>
    <t>(esp.)</t>
  </si>
  <si>
    <t>(k-u)^2</t>
  </si>
  <si>
    <t>((k-u)^2)*p(x)</t>
  </si>
  <si>
    <t>(var.)</t>
  </si>
  <si>
    <t>(desv. Est.)</t>
  </si>
  <si>
    <t>resultado: esp. y var. de la tabla de al lado</t>
  </si>
  <si>
    <t>TABLA DE COVARIANCIA:</t>
  </si>
  <si>
    <t>(X – E(X))</t>
  </si>
  <si>
    <t>(Y – E(Y))</t>
  </si>
  <si>
    <t>(X-E(X))*(Y-E(Y))</t>
  </si>
  <si>
    <t>* Px,y(x,y)</t>
  </si>
  <si>
    <t>X (la A)</t>
  </si>
  <si>
    <t>Y (la B)</t>
  </si>
  <si>
    <t>8 o mas compras</t>
  </si>
  <si>
    <t xml:space="preserve">P(8ó+)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</si>
</sst>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CC99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6" xfId="0" applyFill="1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9" xfId="0" applyFill="1" applyBorder="1"/>
    <xf numFmtId="0" fontId="0" fillId="0" borderId="10" xfId="0" applyFill="1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Border="1"/>
    <xf numFmtId="3" fontId="4" fillId="0" borderId="0" xfId="0" applyNumberFormat="1" applyFont="1"/>
    <xf numFmtId="0" fontId="0" fillId="2" borderId="0" xfId="0" applyFill="1" applyBorder="1"/>
    <xf numFmtId="0" fontId="0" fillId="2" borderId="0" xfId="0" applyFill="1"/>
    <xf numFmtId="0" fontId="0" fillId="3" borderId="12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13" xfId="0" applyFill="1" applyBorder="1"/>
    <xf numFmtId="0" fontId="0" fillId="3" borderId="10" xfId="0" applyFill="1" applyBorder="1"/>
    <xf numFmtId="0" fontId="0" fillId="3" borderId="9" xfId="0" applyFill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6" borderId="0" xfId="0" applyFill="1"/>
    <xf numFmtId="0" fontId="0" fillId="0" borderId="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5" borderId="16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28" zoomScale="90" zoomScaleNormal="90" workbookViewId="0">
      <selection activeCell="B39" sqref="B39"/>
    </sheetView>
  </sheetViews>
  <sheetFormatPr baseColWidth="10" defaultRowHeight="15"/>
  <cols>
    <col min="1" max="1" width="8.5703125" customWidth="1"/>
    <col min="13" max="14" width="11.85546875" bestFit="1" customWidth="1"/>
  </cols>
  <sheetData>
    <row r="1" spans="1:23" ht="15.75" thickBot="1">
      <c r="A1" s="10"/>
      <c r="B1" s="10"/>
      <c r="C1" s="1" t="s">
        <v>1</v>
      </c>
      <c r="D1" s="2"/>
      <c r="E1" s="2"/>
      <c r="F1" s="2"/>
      <c r="G1" s="2"/>
      <c r="H1" s="2"/>
      <c r="I1" s="2"/>
      <c r="J1" s="2"/>
      <c r="K1" s="2"/>
      <c r="L1" s="3"/>
    </row>
    <row r="2" spans="1:23" ht="15.75" thickBot="1">
      <c r="A2" s="10"/>
      <c r="B2" s="10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2">
        <v>10</v>
      </c>
      <c r="P2" s="41" t="s">
        <v>51</v>
      </c>
      <c r="R2" s="42" t="s">
        <v>56</v>
      </c>
      <c r="S2" s="43" t="s">
        <v>57</v>
      </c>
      <c r="T2" s="44" t="s">
        <v>52</v>
      </c>
      <c r="U2" s="43" t="s">
        <v>53</v>
      </c>
      <c r="V2" s="43" t="s">
        <v>54</v>
      </c>
      <c r="W2" s="43" t="s">
        <v>55</v>
      </c>
    </row>
    <row r="3" spans="1:23" ht="15.75" thickBot="1">
      <c r="A3" s="4" t="s">
        <v>0</v>
      </c>
      <c r="B3" s="11">
        <v>1</v>
      </c>
      <c r="C3" s="35">
        <v>8.8999999999999996E-2</v>
      </c>
      <c r="D3" s="36">
        <v>0.02</v>
      </c>
      <c r="E3" s="36">
        <v>0.14099999999999999</v>
      </c>
      <c r="F3" s="36"/>
      <c r="G3" s="36"/>
      <c r="H3" s="36"/>
      <c r="I3" s="36"/>
      <c r="J3" s="36"/>
      <c r="K3" s="36"/>
      <c r="L3" s="37"/>
      <c r="M3" s="34">
        <f t="shared" ref="M3:M12" si="0">C3+D3+E3+F3+G3+H3+I3+J3+K3+L3</f>
        <v>0.25</v>
      </c>
      <c r="N3" t="s">
        <v>2</v>
      </c>
      <c r="R3" s="46">
        <v>1</v>
      </c>
      <c r="S3" s="46">
        <v>1</v>
      </c>
      <c r="T3" s="47">
        <f>1-B29</f>
        <v>-2.1899999999999995</v>
      </c>
      <c r="U3" s="48">
        <f>1-B31</f>
        <v>-1.1079999999999997</v>
      </c>
      <c r="V3" s="48">
        <f>T3*U3</f>
        <v>2.4265199999999987</v>
      </c>
      <c r="W3" s="49">
        <f>V3*C3</f>
        <v>0.21596027999999987</v>
      </c>
    </row>
    <row r="4" spans="1:23" ht="15.75" thickBot="1">
      <c r="A4" s="5"/>
      <c r="B4" s="11">
        <v>2</v>
      </c>
      <c r="C4" s="38">
        <v>0.02</v>
      </c>
      <c r="D4" s="39">
        <v>6.4000000000000001E-2</v>
      </c>
      <c r="E4" s="39">
        <v>5.8000000000000003E-2</v>
      </c>
      <c r="F4" s="39"/>
      <c r="G4" s="39"/>
      <c r="H4" s="39"/>
      <c r="I4" s="39"/>
      <c r="J4" s="39"/>
      <c r="K4" s="39"/>
      <c r="L4" s="39"/>
      <c r="M4" s="34">
        <f t="shared" si="0"/>
        <v>0.14200000000000002</v>
      </c>
      <c r="N4" t="s">
        <v>3</v>
      </c>
      <c r="R4" s="46">
        <v>1</v>
      </c>
      <c r="S4" s="46">
        <v>2</v>
      </c>
      <c r="T4" s="21">
        <f>1-B29</f>
        <v>-2.1899999999999995</v>
      </c>
      <c r="U4" s="50">
        <f>2-B31</f>
        <v>-0.10799999999999965</v>
      </c>
      <c r="V4" s="50">
        <f>T4*U4</f>
        <v>0.23651999999999918</v>
      </c>
      <c r="W4" s="51">
        <f>V4*D3</f>
        <v>4.7303999999999836E-3</v>
      </c>
    </row>
    <row r="5" spans="1:23" ht="15.75" thickBot="1">
      <c r="A5" s="5"/>
      <c r="B5" s="11">
        <v>3</v>
      </c>
      <c r="C5" s="38">
        <v>7.1999999999999995E-2</v>
      </c>
      <c r="D5" s="39">
        <v>0.06</v>
      </c>
      <c r="E5" s="39">
        <v>4.9000000000000002E-2</v>
      </c>
      <c r="F5" s="39"/>
      <c r="G5" s="39"/>
      <c r="H5" s="39"/>
      <c r="I5" s="39"/>
      <c r="J5" s="39"/>
      <c r="K5" s="39"/>
      <c r="L5" s="39"/>
      <c r="M5" s="34">
        <f t="shared" si="0"/>
        <v>0.18099999999999999</v>
      </c>
      <c r="N5" t="s">
        <v>4</v>
      </c>
      <c r="R5" s="46">
        <v>1</v>
      </c>
      <c r="S5" s="46">
        <v>3</v>
      </c>
      <c r="T5" s="21">
        <f>1-B29</f>
        <v>-2.1899999999999995</v>
      </c>
      <c r="U5" s="50">
        <f>3-B31</f>
        <v>0.89200000000000035</v>
      </c>
      <c r="V5" s="50">
        <f>T5*U5</f>
        <v>-1.9534800000000003</v>
      </c>
      <c r="W5" s="51">
        <f>V5*E3</f>
        <v>-0.27544067999999999</v>
      </c>
    </row>
    <row r="6" spans="1:23" ht="15.75" thickBot="1">
      <c r="A6" s="5"/>
      <c r="B6" s="11">
        <v>4</v>
      </c>
      <c r="C6" s="38">
        <v>4.3999999999999997E-2</v>
      </c>
      <c r="D6" s="39">
        <v>2.1999999999999999E-2</v>
      </c>
      <c r="E6" s="39">
        <v>9.5000000000000001E-2</v>
      </c>
      <c r="F6" s="39"/>
      <c r="G6" s="39"/>
      <c r="H6" s="39"/>
      <c r="I6" s="39"/>
      <c r="J6" s="39"/>
      <c r="K6" s="39"/>
      <c r="L6" s="39"/>
      <c r="M6" s="34">
        <f t="shared" si="0"/>
        <v>0.161</v>
      </c>
      <c r="N6" t="s">
        <v>5</v>
      </c>
      <c r="R6" s="46"/>
      <c r="S6" s="46"/>
      <c r="T6" s="21"/>
      <c r="U6" s="50"/>
      <c r="V6" s="50"/>
      <c r="W6" s="51">
        <v>0</v>
      </c>
    </row>
    <row r="7" spans="1:23" ht="15.75" thickBot="1">
      <c r="A7" s="5"/>
      <c r="B7" s="11">
        <v>5</v>
      </c>
      <c r="C7" s="38">
        <v>2.4E-2</v>
      </c>
      <c r="D7" s="39">
        <v>4.8000000000000001E-2</v>
      </c>
      <c r="E7" s="39">
        <v>5.5E-2</v>
      </c>
      <c r="F7" s="39"/>
      <c r="G7" s="39"/>
      <c r="H7" s="39"/>
      <c r="I7" s="39"/>
      <c r="J7" s="39"/>
      <c r="K7" s="39"/>
      <c r="L7" s="39"/>
      <c r="M7" s="34">
        <f t="shared" si="0"/>
        <v>0.127</v>
      </c>
      <c r="N7" t="s">
        <v>6</v>
      </c>
      <c r="R7" s="46"/>
      <c r="S7" s="46"/>
      <c r="T7" s="21"/>
      <c r="U7" s="58"/>
      <c r="V7" s="50"/>
      <c r="W7" s="51">
        <v>0</v>
      </c>
    </row>
    <row r="8" spans="1:23" ht="15.75" thickBot="1">
      <c r="A8" s="5"/>
      <c r="B8" s="11">
        <v>6</v>
      </c>
      <c r="C8" s="38">
        <v>7.0999999999999994E-2</v>
      </c>
      <c r="D8" s="39">
        <v>3.7999999999999999E-2</v>
      </c>
      <c r="E8" s="39">
        <v>0.03</v>
      </c>
      <c r="F8" s="39"/>
      <c r="G8" s="39"/>
      <c r="H8" s="39"/>
      <c r="I8" s="39"/>
      <c r="J8" s="39"/>
      <c r="K8" s="39"/>
      <c r="L8" s="39"/>
      <c r="M8" s="34">
        <f t="shared" si="0"/>
        <v>0.13899999999999998</v>
      </c>
      <c r="N8" t="s">
        <v>7</v>
      </c>
      <c r="R8" s="46">
        <v>2</v>
      </c>
      <c r="S8" s="46">
        <v>1</v>
      </c>
      <c r="T8" s="21">
        <f>2-B29</f>
        <v>-1.1899999999999995</v>
      </c>
      <c r="U8" s="50">
        <f>1-B31</f>
        <v>-1.1079999999999997</v>
      </c>
      <c r="V8" s="50">
        <f>T8*U8</f>
        <v>1.318519999999999</v>
      </c>
      <c r="W8" s="51">
        <f>V8*C4</f>
        <v>2.6370399999999981E-2</v>
      </c>
    </row>
    <row r="9" spans="1:23" ht="15.75" thickBot="1">
      <c r="A9" s="5"/>
      <c r="B9" s="11">
        <v>7</v>
      </c>
      <c r="C9" s="38"/>
      <c r="D9" s="39"/>
      <c r="E9" s="39"/>
      <c r="F9" s="39"/>
      <c r="G9" s="39"/>
      <c r="H9" s="39"/>
      <c r="I9" s="39"/>
      <c r="J9" s="39"/>
      <c r="K9" s="39"/>
      <c r="L9" s="39"/>
      <c r="M9" s="34">
        <f t="shared" si="0"/>
        <v>0</v>
      </c>
      <c r="N9" t="s">
        <v>8</v>
      </c>
      <c r="R9" s="46">
        <v>2</v>
      </c>
      <c r="S9" s="46">
        <v>2</v>
      </c>
      <c r="T9" s="21">
        <f>2-B29</f>
        <v>-1.1899999999999995</v>
      </c>
      <c r="U9" s="50">
        <f>2-B31</f>
        <v>-0.10799999999999965</v>
      </c>
      <c r="V9" s="50">
        <f>T9*U9</f>
        <v>0.12851999999999952</v>
      </c>
      <c r="W9" s="51">
        <f>V9*D4</f>
        <v>8.2252799999999703E-3</v>
      </c>
    </row>
    <row r="10" spans="1:23" ht="15.75" thickBot="1">
      <c r="A10" s="5"/>
      <c r="B10" s="11">
        <v>8</v>
      </c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4">
        <f t="shared" si="0"/>
        <v>0</v>
      </c>
      <c r="N10" t="s">
        <v>9</v>
      </c>
      <c r="R10" s="46">
        <v>2</v>
      </c>
      <c r="S10" s="46">
        <v>3</v>
      </c>
      <c r="T10" s="21">
        <f>2-B29</f>
        <v>-1.1899999999999995</v>
      </c>
      <c r="U10" s="50">
        <f>3-B31</f>
        <v>0.89200000000000035</v>
      </c>
      <c r="V10" s="50">
        <f>T10*U10</f>
        <v>-1.06148</v>
      </c>
      <c r="W10" s="51">
        <f>V10*E4</f>
        <v>-6.1565840000000004E-2</v>
      </c>
    </row>
    <row r="11" spans="1:23" ht="15.75" thickBot="1">
      <c r="A11" s="5"/>
      <c r="B11" s="11">
        <v>9</v>
      </c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4">
        <f t="shared" si="0"/>
        <v>0</v>
      </c>
      <c r="N11" t="s">
        <v>10</v>
      </c>
      <c r="R11" s="46"/>
      <c r="S11" s="46"/>
      <c r="T11" s="21"/>
      <c r="U11" s="50"/>
      <c r="V11" s="50"/>
      <c r="W11" s="51">
        <v>0</v>
      </c>
    </row>
    <row r="12" spans="1:23" ht="15.75" thickBot="1">
      <c r="A12" s="6"/>
      <c r="B12" s="11">
        <v>10</v>
      </c>
      <c r="C12" s="40"/>
      <c r="D12" s="39"/>
      <c r="E12" s="39"/>
      <c r="F12" s="39"/>
      <c r="G12" s="39"/>
      <c r="H12" s="39"/>
      <c r="I12" s="39"/>
      <c r="J12" s="39"/>
      <c r="K12" s="39"/>
      <c r="L12" s="39"/>
      <c r="M12" s="33">
        <f t="shared" si="0"/>
        <v>0</v>
      </c>
      <c r="N12" t="s">
        <v>11</v>
      </c>
      <c r="R12" s="46"/>
      <c r="S12" s="46"/>
      <c r="T12" s="21"/>
      <c r="U12" s="50"/>
      <c r="V12" s="50"/>
      <c r="W12" s="51">
        <v>0</v>
      </c>
    </row>
    <row r="13" spans="1:23" ht="15.75" thickBot="1">
      <c r="C13" s="34">
        <f t="shared" ref="C13:L13" si="1">C3+C4+C5+C6+C7+C8+C9+C10+C11+C12</f>
        <v>0.31999999999999995</v>
      </c>
      <c r="D13" s="34">
        <f t="shared" si="1"/>
        <v>0.252</v>
      </c>
      <c r="E13" s="34">
        <f t="shared" si="1"/>
        <v>0.42799999999999994</v>
      </c>
      <c r="F13" s="34">
        <f t="shared" si="1"/>
        <v>0</v>
      </c>
      <c r="G13" s="34">
        <f t="shared" si="1"/>
        <v>0</v>
      </c>
      <c r="H13" s="34">
        <f t="shared" si="1"/>
        <v>0</v>
      </c>
      <c r="I13" s="34">
        <f t="shared" si="1"/>
        <v>0</v>
      </c>
      <c r="J13" s="34">
        <f t="shared" si="1"/>
        <v>0</v>
      </c>
      <c r="K13" s="34">
        <f t="shared" si="1"/>
        <v>0</v>
      </c>
      <c r="L13" s="34">
        <f t="shared" si="1"/>
        <v>0</v>
      </c>
      <c r="M13" s="13"/>
      <c r="R13" s="46">
        <v>3</v>
      </c>
      <c r="S13" s="46">
        <v>1</v>
      </c>
      <c r="T13" s="21">
        <f>3-B29</f>
        <v>-0.1899999999999995</v>
      </c>
      <c r="U13" s="50">
        <f>1-B31</f>
        <v>-1.1079999999999997</v>
      </c>
      <c r="V13" s="50">
        <f>T13*U13</f>
        <v>0.21051999999999937</v>
      </c>
      <c r="W13" s="51">
        <f>V13*C5</f>
        <v>1.5157439999999954E-2</v>
      </c>
    </row>
    <row r="14" spans="1:23" ht="15.75" thickBot="1"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  <c r="R14" s="46">
        <v>3</v>
      </c>
      <c r="S14" s="46">
        <v>2</v>
      </c>
      <c r="T14" s="21">
        <f>3-B29</f>
        <v>-0.1899999999999995</v>
      </c>
      <c r="U14" s="50">
        <f>2-B31</f>
        <v>-0.10799999999999965</v>
      </c>
      <c r="V14" s="50">
        <f>T14*U14</f>
        <v>2.0519999999999879E-2</v>
      </c>
      <c r="W14" s="51">
        <f>V14*D5</f>
        <v>1.2311999999999926E-3</v>
      </c>
    </row>
    <row r="15" spans="1:23" ht="15.75" thickBot="1">
      <c r="R15" s="46">
        <v>3</v>
      </c>
      <c r="S15" s="46">
        <v>3</v>
      </c>
      <c r="T15" s="21">
        <f>3-B29</f>
        <v>-0.1899999999999995</v>
      </c>
      <c r="U15" s="50">
        <f>3-B31</f>
        <v>0.89200000000000035</v>
      </c>
      <c r="V15" s="50">
        <f>T15*U15</f>
        <v>-0.16947999999999963</v>
      </c>
      <c r="W15" s="51">
        <f>V15*E5</f>
        <v>-8.3045199999999819E-3</v>
      </c>
    </row>
    <row r="16" spans="1:23" ht="15.75" thickBot="1">
      <c r="R16" s="46"/>
      <c r="S16" s="46"/>
      <c r="T16" s="21"/>
      <c r="U16" s="50"/>
      <c r="V16" s="50"/>
      <c r="W16" s="51">
        <v>0</v>
      </c>
    </row>
    <row r="17" spans="1:23" ht="15.75" thickBot="1">
      <c r="A17" t="s">
        <v>33</v>
      </c>
      <c r="K17" s="16" t="s">
        <v>44</v>
      </c>
      <c r="L17" s="16" t="s">
        <v>42</v>
      </c>
      <c r="M17" s="16" t="s">
        <v>43</v>
      </c>
      <c r="N17" s="17" t="s">
        <v>46</v>
      </c>
      <c r="O17" s="17" t="s">
        <v>47</v>
      </c>
      <c r="R17" s="46"/>
      <c r="S17" s="46"/>
      <c r="T17" s="21"/>
      <c r="U17" s="50"/>
      <c r="V17" s="50"/>
      <c r="W17" s="51">
        <v>0</v>
      </c>
    </row>
    <row r="18" spans="1:23" ht="15.75" thickBot="1">
      <c r="A18" t="s">
        <v>24</v>
      </c>
      <c r="K18" s="11">
        <v>2</v>
      </c>
      <c r="L18" s="19">
        <f>C3</f>
        <v>8.8999999999999996E-2</v>
      </c>
      <c r="M18" s="7">
        <f t="shared" ref="M18:M25" si="2">L18*K18</f>
        <v>0.17799999999999999</v>
      </c>
      <c r="N18" s="7">
        <f>(K18-M37)^2</f>
        <v>10.876804</v>
      </c>
      <c r="O18" s="20">
        <f t="shared" ref="O18:O27" si="3">N18*L18</f>
        <v>0.96803555599999991</v>
      </c>
      <c r="R18" s="46">
        <v>4</v>
      </c>
      <c r="S18" s="46">
        <v>1</v>
      </c>
      <c r="T18" s="21">
        <f>4-B29</f>
        <v>0.8100000000000005</v>
      </c>
      <c r="U18" s="50">
        <f>1-B31</f>
        <v>-1.1079999999999997</v>
      </c>
      <c r="V18" s="50">
        <f>T18*U18</f>
        <v>-0.89748000000000028</v>
      </c>
      <c r="W18" s="51">
        <f>V18*C6</f>
        <v>-3.9489120000000009E-2</v>
      </c>
    </row>
    <row r="19" spans="1:23" ht="15.75" thickBot="1">
      <c r="A19" t="s">
        <v>22</v>
      </c>
      <c r="K19" s="11">
        <v>3</v>
      </c>
      <c r="L19" s="21">
        <f>C4+D3</f>
        <v>0.04</v>
      </c>
      <c r="M19" s="9">
        <f t="shared" si="2"/>
        <v>0.12</v>
      </c>
      <c r="N19" s="9">
        <f>(K19-M37)^2</f>
        <v>5.2808039999999998</v>
      </c>
      <c r="O19" s="22">
        <f t="shared" si="3"/>
        <v>0.21123216</v>
      </c>
      <c r="R19" s="46">
        <v>4</v>
      </c>
      <c r="S19" s="46">
        <v>2</v>
      </c>
      <c r="T19" s="21">
        <f>4-B29</f>
        <v>0.8100000000000005</v>
      </c>
      <c r="U19" s="50">
        <f>2-B31</f>
        <v>-0.10799999999999965</v>
      </c>
      <c r="V19" s="50">
        <f>T19*U19</f>
        <v>-8.7479999999999766E-2</v>
      </c>
      <c r="W19" s="52">
        <f>V19*D6</f>
        <v>-1.9245599999999947E-3</v>
      </c>
    </row>
    <row r="20" spans="1:23" ht="15.75" thickBot="1">
      <c r="A20" t="s">
        <v>25</v>
      </c>
      <c r="K20" s="11">
        <v>4</v>
      </c>
      <c r="L20" s="23">
        <f>C5+D4+E3</f>
        <v>0.27700000000000002</v>
      </c>
      <c r="M20" s="9">
        <f t="shared" si="2"/>
        <v>1.1080000000000001</v>
      </c>
      <c r="N20" s="9">
        <f>(K20-M37)^2</f>
        <v>1.6848040000000002</v>
      </c>
      <c r="O20" s="22">
        <f t="shared" si="3"/>
        <v>0.46669070800000012</v>
      </c>
      <c r="R20" s="53">
        <v>4</v>
      </c>
      <c r="S20" s="53">
        <v>3</v>
      </c>
      <c r="T20" s="21">
        <f>4-B29</f>
        <v>0.8100000000000005</v>
      </c>
      <c r="U20" s="50">
        <f>3-B31</f>
        <v>0.89200000000000035</v>
      </c>
      <c r="V20" s="50">
        <f>T20*U20</f>
        <v>0.72252000000000072</v>
      </c>
      <c r="W20" s="51">
        <f>V20*E6</f>
        <v>6.8639400000000073E-2</v>
      </c>
    </row>
    <row r="21" spans="1:23" ht="15.75" thickBot="1">
      <c r="A21" t="s">
        <v>23</v>
      </c>
      <c r="K21" s="12">
        <v>5</v>
      </c>
      <c r="L21" s="8">
        <f>C6+D5+E4+F3</f>
        <v>0.16200000000000001</v>
      </c>
      <c r="M21" s="9">
        <f t="shared" si="2"/>
        <v>0.81</v>
      </c>
      <c r="N21" s="9">
        <f>(K21-M37)^2</f>
        <v>8.8804000000000022E-2</v>
      </c>
      <c r="O21" s="22">
        <f t="shared" si="3"/>
        <v>1.4386248000000004E-2</v>
      </c>
      <c r="R21" s="53"/>
      <c r="S21" s="53"/>
      <c r="T21" s="21"/>
      <c r="U21" s="50"/>
      <c r="V21" s="50"/>
      <c r="W21" s="51">
        <v>0</v>
      </c>
    </row>
    <row r="22" spans="1:23" ht="15.75" thickBot="1">
      <c r="K22" s="12">
        <v>6</v>
      </c>
      <c r="L22" s="8">
        <f>C7+D6+E5+F4+G3</f>
        <v>9.5000000000000001E-2</v>
      </c>
      <c r="M22" s="24">
        <f t="shared" si="2"/>
        <v>0.57000000000000006</v>
      </c>
      <c r="N22" s="9">
        <f>(K22-M37)^2</f>
        <v>0.49280399999999996</v>
      </c>
      <c r="O22" s="25">
        <f t="shared" si="3"/>
        <v>4.6816379999999998E-2</v>
      </c>
      <c r="R22" s="53"/>
      <c r="S22" s="53"/>
      <c r="T22" s="21"/>
      <c r="U22" s="50"/>
      <c r="V22" s="50"/>
      <c r="W22" s="51">
        <v>0</v>
      </c>
    </row>
    <row r="23" spans="1:23" ht="15.75" thickBot="1">
      <c r="A23" t="s">
        <v>34</v>
      </c>
      <c r="K23" s="18">
        <v>7</v>
      </c>
      <c r="L23" s="8">
        <f>C8+D7+E6+F5+G4+H3</f>
        <v>0.214</v>
      </c>
      <c r="M23" s="9">
        <f t="shared" si="2"/>
        <v>1.498</v>
      </c>
      <c r="N23" s="9">
        <f>(K23-M37)^2</f>
        <v>2.8968039999999999</v>
      </c>
      <c r="O23" s="22">
        <f t="shared" si="3"/>
        <v>0.61991605599999999</v>
      </c>
      <c r="R23" s="53">
        <v>5</v>
      </c>
      <c r="S23" s="53">
        <v>1</v>
      </c>
      <c r="T23" s="21">
        <f>5-B29</f>
        <v>1.8100000000000005</v>
      </c>
      <c r="U23" s="50">
        <f>1-B31</f>
        <v>-1.1079999999999997</v>
      </c>
      <c r="V23" s="50">
        <f>T23*U23</f>
        <v>-2.0054799999999999</v>
      </c>
      <c r="W23" s="51">
        <f>V23*C7</f>
        <v>-4.8131519999999997E-2</v>
      </c>
    </row>
    <row r="24" spans="1:23" ht="15.75" thickBot="1">
      <c r="A24" t="s">
        <v>26</v>
      </c>
      <c r="K24" s="12">
        <v>8</v>
      </c>
      <c r="L24" s="8">
        <f>C9+D8+E7+F6+G5+H4+I3</f>
        <v>9.2999999999999999E-2</v>
      </c>
      <c r="M24" s="9">
        <f t="shared" si="2"/>
        <v>0.74399999999999999</v>
      </c>
      <c r="N24" s="9">
        <f>(K24-M37)^2</f>
        <v>7.3008039999999994</v>
      </c>
      <c r="O24" s="22">
        <f t="shared" si="3"/>
        <v>0.67897477199999989</v>
      </c>
      <c r="R24" s="53">
        <v>5</v>
      </c>
      <c r="S24" s="53">
        <v>2</v>
      </c>
      <c r="T24" s="21">
        <f>5-B29</f>
        <v>1.8100000000000005</v>
      </c>
      <c r="U24" s="50">
        <f>2-B31</f>
        <v>-0.10799999999999965</v>
      </c>
      <c r="V24" s="50">
        <f>T24*U24</f>
        <v>-0.19547999999999943</v>
      </c>
      <c r="W24" s="51">
        <f>V24*D7</f>
        <v>-9.3830399999999727E-3</v>
      </c>
    </row>
    <row r="25" spans="1:23" ht="15.75" thickBot="1">
      <c r="B25">
        <f>C3+D4+E5+F6+G7+H8+I9+J10+K11+L12</f>
        <v>0.20200000000000001</v>
      </c>
      <c r="K25" s="12">
        <v>9</v>
      </c>
      <c r="L25" s="8">
        <f>C10+D9+E8+F7+G6+H5+I4+J3</f>
        <v>0.03</v>
      </c>
      <c r="M25" s="9">
        <f t="shared" si="2"/>
        <v>0.27</v>
      </c>
      <c r="N25" s="9">
        <f>(K25-M37)^2</f>
        <v>13.704803999999999</v>
      </c>
      <c r="O25" s="22">
        <f t="shared" si="3"/>
        <v>0.41114411999999995</v>
      </c>
      <c r="R25" s="53">
        <v>5</v>
      </c>
      <c r="S25" s="53">
        <v>3</v>
      </c>
      <c r="T25" s="21">
        <f>5-B29</f>
        <v>1.8100000000000005</v>
      </c>
      <c r="U25" s="50">
        <f>3-B31</f>
        <v>0.89200000000000035</v>
      </c>
      <c r="V25" s="50">
        <f>T25*U25</f>
        <v>1.6145200000000011</v>
      </c>
      <c r="W25" s="51">
        <f>V25*E7</f>
        <v>8.8798600000000061E-2</v>
      </c>
    </row>
    <row r="26" spans="1:23" ht="15.75" thickBot="1">
      <c r="K26" s="12">
        <v>10</v>
      </c>
      <c r="L26" s="8">
        <f>C11+D10+E9+F8+G7+H6+I5+J4+K3</f>
        <v>0</v>
      </c>
      <c r="M26" s="9"/>
      <c r="N26" s="9">
        <f>(K26-M37)^2</f>
        <v>22.108803999999999</v>
      </c>
      <c r="O26" s="22">
        <f t="shared" si="3"/>
        <v>0</v>
      </c>
      <c r="P26" s="10"/>
      <c r="R26" s="53"/>
      <c r="S26" s="53"/>
      <c r="T26" s="21"/>
      <c r="U26" s="50"/>
      <c r="V26" s="50"/>
      <c r="W26" s="51">
        <v>0</v>
      </c>
    </row>
    <row r="27" spans="1:23" ht="15.75" thickBot="1">
      <c r="A27" t="s">
        <v>35</v>
      </c>
      <c r="K27" s="12">
        <v>11</v>
      </c>
      <c r="L27" s="8"/>
      <c r="M27" s="9"/>
      <c r="N27" s="9">
        <f>(K27-M37)^2</f>
        <v>32.512804000000003</v>
      </c>
      <c r="O27" s="22">
        <f t="shared" si="3"/>
        <v>0</v>
      </c>
      <c r="P27" s="10"/>
      <c r="R27" s="53"/>
      <c r="S27" s="53"/>
      <c r="T27" s="21"/>
      <c r="U27" s="50"/>
      <c r="V27" s="50"/>
      <c r="W27" s="51">
        <v>0</v>
      </c>
    </row>
    <row r="28" spans="1:23" ht="15.75" thickBot="1">
      <c r="A28" t="s">
        <v>27</v>
      </c>
      <c r="H28" t="s">
        <v>29</v>
      </c>
      <c r="K28" s="12">
        <v>12</v>
      </c>
      <c r="L28" s="8"/>
      <c r="M28" s="9"/>
      <c r="N28" s="9">
        <f>(K28-M37)^2</f>
        <v>44.916803999999999</v>
      </c>
      <c r="O28" s="22"/>
      <c r="P28" s="10"/>
      <c r="R28" s="53">
        <v>6</v>
      </c>
      <c r="S28" s="53">
        <v>1</v>
      </c>
      <c r="T28" s="21">
        <f>6-B29</f>
        <v>2.8100000000000005</v>
      </c>
      <c r="U28" s="50">
        <f>1-B31</f>
        <v>-1.1079999999999997</v>
      </c>
      <c r="V28" s="50">
        <f>T28*U28</f>
        <v>-3.1134799999999996</v>
      </c>
      <c r="W28" s="54">
        <f>V28*C8</f>
        <v>-0.22105707999999996</v>
      </c>
    </row>
    <row r="29" spans="1:23" ht="15.75" thickBot="1">
      <c r="B29">
        <f>1*M3+2*M4+3*M5+4*M6+5*M7+6*M8+7*M9+8*M10+9*M11+10*M12</f>
        <v>3.1899999999999995</v>
      </c>
      <c r="K29" s="12">
        <v>13</v>
      </c>
      <c r="L29" s="8"/>
      <c r="M29" s="9"/>
      <c r="N29" s="9">
        <f>(K39-M37)^2</f>
        <v>28.068804</v>
      </c>
      <c r="O29" s="22"/>
      <c r="P29" s="10"/>
      <c r="R29" s="53">
        <v>6</v>
      </c>
      <c r="S29" s="53">
        <v>2</v>
      </c>
      <c r="T29" s="21">
        <f>6-B29</f>
        <v>2.8100000000000005</v>
      </c>
      <c r="U29" s="50">
        <f>2-B31</f>
        <v>-0.10799999999999965</v>
      </c>
      <c r="V29" s="50">
        <f>T29*U29</f>
        <v>-0.30347999999999908</v>
      </c>
      <c r="W29" s="51">
        <f>V29*D8</f>
        <v>-1.1532239999999964E-2</v>
      </c>
    </row>
    <row r="30" spans="1:23" ht="15.75" thickBot="1">
      <c r="A30" t="s">
        <v>28</v>
      </c>
      <c r="H30" t="s">
        <v>30</v>
      </c>
      <c r="K30" s="12">
        <v>14</v>
      </c>
      <c r="L30" s="8"/>
      <c r="M30" s="24"/>
      <c r="N30" s="9">
        <f>(K30-M37)^2</f>
        <v>75.724804000000006</v>
      </c>
      <c r="O30" s="22"/>
      <c r="P30" s="10"/>
      <c r="R30" s="53">
        <v>6</v>
      </c>
      <c r="S30" s="53">
        <v>3</v>
      </c>
      <c r="T30" s="21">
        <f>6-B29</f>
        <v>2.8100000000000005</v>
      </c>
      <c r="U30" s="50">
        <f>3-B31</f>
        <v>0.89200000000000035</v>
      </c>
      <c r="V30" s="50">
        <f>T30*U30</f>
        <v>2.5065200000000014</v>
      </c>
      <c r="W30" s="51">
        <f>V30*E8</f>
        <v>7.5195600000000043E-2</v>
      </c>
    </row>
    <row r="31" spans="1:23" ht="15.75" thickBot="1">
      <c r="B31">
        <f>1*C13+2*D13+3*E13+4*F13+5*G13+6*H13+7*I13+8*J13+9*K13+10*L13</f>
        <v>2.1079999999999997</v>
      </c>
      <c r="K31" s="12">
        <v>15</v>
      </c>
      <c r="L31" s="8"/>
      <c r="M31" s="9"/>
      <c r="N31" s="9">
        <f>(K31-M37)^2</f>
        <v>94.128804000000002</v>
      </c>
      <c r="O31" s="22"/>
      <c r="P31" s="10"/>
      <c r="R31" s="53"/>
      <c r="S31" s="53"/>
      <c r="T31" s="21"/>
      <c r="U31" s="50"/>
      <c r="V31" s="50"/>
      <c r="W31" s="51">
        <v>0</v>
      </c>
    </row>
    <row r="32" spans="1:23" ht="15.75" thickBot="1">
      <c r="K32" s="12">
        <v>16</v>
      </c>
      <c r="L32" s="8"/>
      <c r="M32" s="9"/>
      <c r="N32" s="9">
        <f>(K32-M37)^2</f>
        <v>114.532804</v>
      </c>
      <c r="O32" s="22"/>
      <c r="P32" s="10"/>
      <c r="R32" s="53"/>
      <c r="S32" s="53"/>
      <c r="T32" s="55"/>
      <c r="U32" s="56"/>
      <c r="V32" s="56"/>
      <c r="W32" s="57">
        <v>0</v>
      </c>
    </row>
    <row r="33" spans="1:23" ht="15.75" thickBot="1">
      <c r="A33" t="s">
        <v>36</v>
      </c>
      <c r="K33" s="12">
        <v>17</v>
      </c>
      <c r="L33" s="8"/>
      <c r="M33" s="9"/>
      <c r="N33" s="9">
        <f>(K32-M37)^2</f>
        <v>114.532804</v>
      </c>
      <c r="O33" s="22"/>
      <c r="P33" s="10"/>
      <c r="W33" s="45">
        <f>SUM(W3:W32)</f>
        <v>-0.17251999999999995</v>
      </c>
    </row>
    <row r="34" spans="1:23" ht="15.75" thickBot="1">
      <c r="A34" t="s">
        <v>31</v>
      </c>
      <c r="C34">
        <f>SQRT(((1-B29)^2)*M3+((2-B29)^2)*M4+((3-B29)^2)*M5+((4-B29)^2)*M6+((5-B29)^2)*M7+((6-B29)^2)*M8+((7-B29)^2)*M9+((8-B29)^2)*M10+((9-B29)^2)*M11+((10-B29)^2)*M12)</f>
        <v>1.7395114256595154</v>
      </c>
      <c r="K34" s="12">
        <v>18</v>
      </c>
      <c r="L34" s="8"/>
      <c r="M34" s="9"/>
      <c r="N34" s="9">
        <f>(K34-M37)^2</f>
        <v>161.34080399999999</v>
      </c>
      <c r="O34" s="22"/>
      <c r="P34" s="10"/>
    </row>
    <row r="35" spans="1:23" ht="15.75" thickBot="1">
      <c r="A35" t="s">
        <v>32</v>
      </c>
      <c r="C35">
        <f>SQRT(((1-B31)^2)*C13+((2-B31)^2)*D13+((3-B31)^2)*E13+((4-B31)^2)*F13+((5-B31)^2)*G13+((6-B31)^2)*H13+((7-B31)^2)*I13+((8-B31)^2)*J13+((9-B31)^2)*K13+((10-B31)^2)*L13)</f>
        <v>0.85810022724621149</v>
      </c>
      <c r="K35" s="12">
        <v>19</v>
      </c>
      <c r="L35" s="8"/>
      <c r="M35" s="9"/>
      <c r="N35" s="9">
        <f>(K35-M37)^2</f>
        <v>187.74480399999999</v>
      </c>
      <c r="O35" s="22"/>
      <c r="P35" s="10"/>
    </row>
    <row r="36" spans="1:23" ht="15.75" thickBot="1">
      <c r="K36" s="12">
        <v>20</v>
      </c>
      <c r="L36" s="26"/>
      <c r="M36" s="27"/>
      <c r="N36" s="27">
        <f>(K36-M37)^2</f>
        <v>216.14880400000001</v>
      </c>
      <c r="O36" s="28"/>
      <c r="P36" s="10"/>
    </row>
    <row r="37" spans="1:23">
      <c r="L37" s="10"/>
      <c r="M37" s="33">
        <f>SUM(M18:M36)</f>
        <v>5.298</v>
      </c>
      <c r="N37" s="10"/>
      <c r="O37" s="33">
        <f>SUM(O18:O36)</f>
        <v>3.4171960000000001</v>
      </c>
      <c r="P37" s="10" t="s">
        <v>48</v>
      </c>
    </row>
    <row r="38" spans="1:23" ht="15.75">
      <c r="A38" t="s">
        <v>37</v>
      </c>
      <c r="G38" s="15"/>
      <c r="L38" s="10"/>
      <c r="M38" s="14" t="s">
        <v>45</v>
      </c>
      <c r="N38" s="10"/>
      <c r="O38" s="10">
        <f>SQRT(O37)</f>
        <v>1.8485659306608462</v>
      </c>
      <c r="P38" s="10" t="s">
        <v>49</v>
      </c>
    </row>
    <row r="39" spans="1:23">
      <c r="K39" s="10"/>
      <c r="L39" s="10"/>
      <c r="M39" s="10"/>
      <c r="N39" s="10"/>
      <c r="O39" s="10"/>
      <c r="P39" s="10"/>
    </row>
    <row r="40" spans="1:23">
      <c r="K40" s="29"/>
      <c r="L40" s="29"/>
      <c r="M40" s="29"/>
      <c r="N40" s="30"/>
      <c r="O40" s="30"/>
      <c r="P40" s="10"/>
    </row>
    <row r="41" spans="1:23">
      <c r="A41" t="s">
        <v>38</v>
      </c>
      <c r="K41" s="10"/>
      <c r="L41" s="10"/>
      <c r="M41" s="10"/>
      <c r="N41" s="10"/>
      <c r="O41" s="10"/>
      <c r="P41" s="10"/>
    </row>
    <row r="42" spans="1:23">
      <c r="A42" t="s">
        <v>39</v>
      </c>
      <c r="K42" s="10"/>
      <c r="L42" s="14"/>
      <c r="M42" s="10"/>
      <c r="N42" s="10"/>
      <c r="O42" s="10"/>
      <c r="P42" s="10"/>
    </row>
    <row r="43" spans="1:23">
      <c r="A43" t="s">
        <v>40</v>
      </c>
      <c r="C43" t="s">
        <v>58</v>
      </c>
      <c r="K43" s="10"/>
      <c r="L43" s="13"/>
      <c r="M43" s="10"/>
      <c r="N43" s="10"/>
      <c r="O43" s="10"/>
      <c r="P43" s="10"/>
    </row>
    <row r="44" spans="1:23">
      <c r="C44" t="s">
        <v>59</v>
      </c>
      <c r="D44">
        <f>D8+E7+E8</f>
        <v>0.123</v>
      </c>
      <c r="K44" s="13"/>
      <c r="L44" s="10"/>
      <c r="M44" s="10"/>
      <c r="N44" s="10"/>
      <c r="O44" s="10"/>
      <c r="P44" s="10"/>
    </row>
    <row r="45" spans="1:23">
      <c r="K45" s="13"/>
      <c r="L45" s="10"/>
      <c r="M45" s="13"/>
      <c r="N45" s="10"/>
      <c r="O45" s="13"/>
      <c r="P45" s="10"/>
    </row>
    <row r="46" spans="1:23">
      <c r="K46" s="13"/>
      <c r="L46" s="10"/>
      <c r="M46" s="10"/>
      <c r="N46" s="10"/>
      <c r="O46" s="10"/>
      <c r="P46" s="10"/>
    </row>
    <row r="47" spans="1:23">
      <c r="A47" t="s">
        <v>41</v>
      </c>
      <c r="K47" s="13"/>
      <c r="L47" s="31"/>
      <c r="M47" s="10"/>
      <c r="N47" s="10"/>
      <c r="O47" s="10"/>
      <c r="P47" s="10"/>
    </row>
    <row r="48" spans="1:23" ht="15.75">
      <c r="B48" s="32" t="s">
        <v>50</v>
      </c>
      <c r="D48" s="15"/>
      <c r="K48" s="13"/>
      <c r="L48" s="10"/>
      <c r="M48" s="10"/>
      <c r="N48" s="10"/>
      <c r="O48" s="10"/>
      <c r="P48" s="10"/>
    </row>
    <row r="49" spans="11:16">
      <c r="K49" s="13"/>
      <c r="L49" s="10"/>
      <c r="M49" s="10"/>
      <c r="N49" s="10"/>
      <c r="O49" s="10"/>
      <c r="P49" s="10"/>
    </row>
    <row r="50" spans="11:16">
      <c r="K50" s="13"/>
      <c r="L50" s="10"/>
      <c r="M50" s="10"/>
      <c r="N50" s="10"/>
      <c r="O50" s="10"/>
      <c r="P50" s="10"/>
    </row>
    <row r="51" spans="11:16">
      <c r="K51" s="13"/>
      <c r="L51" s="10"/>
      <c r="M51" s="10"/>
      <c r="N51" s="10"/>
      <c r="O51" s="10"/>
      <c r="P51" s="10"/>
    </row>
    <row r="52" spans="11:16">
      <c r="K52" s="13"/>
      <c r="L52" s="10"/>
      <c r="M52" s="10"/>
      <c r="N52" s="10"/>
      <c r="O52" s="10"/>
      <c r="P52" s="10"/>
    </row>
    <row r="53" spans="11:16">
      <c r="K53" s="13"/>
      <c r="L53" s="10"/>
      <c r="M53" s="13"/>
      <c r="N53" s="10"/>
      <c r="O53" s="10"/>
      <c r="P53" s="10"/>
    </row>
    <row r="54" spans="11:16">
      <c r="K54" s="13"/>
      <c r="L54" s="10"/>
      <c r="M54" s="10"/>
      <c r="N54" s="10"/>
      <c r="O54" s="10"/>
      <c r="P54" s="10"/>
    </row>
    <row r="55" spans="11:16">
      <c r="K55" s="13"/>
      <c r="L55" s="10"/>
      <c r="M55" s="10"/>
      <c r="N55" s="10"/>
      <c r="O55" s="10"/>
      <c r="P55" s="10"/>
    </row>
    <row r="56" spans="11:16">
      <c r="K56" s="13"/>
      <c r="L56" s="10"/>
      <c r="M56" s="10"/>
      <c r="N56" s="10"/>
      <c r="O56" s="10"/>
      <c r="P56" s="10"/>
    </row>
    <row r="57" spans="11:16">
      <c r="K57" s="13"/>
      <c r="L57" s="10"/>
      <c r="M57" s="10"/>
      <c r="N57" s="10"/>
      <c r="O57" s="10"/>
      <c r="P57" s="10"/>
    </row>
    <row r="58" spans="11:16">
      <c r="K58" s="13"/>
      <c r="L58" s="10"/>
      <c r="M58" s="10"/>
      <c r="N58" s="10"/>
      <c r="O58" s="10"/>
      <c r="P58" s="10"/>
    </row>
    <row r="59" spans="11:16">
      <c r="K59" s="13"/>
      <c r="L59" s="10"/>
      <c r="M59" s="10"/>
      <c r="N59" s="10"/>
      <c r="O59" s="10"/>
      <c r="P59" s="10"/>
    </row>
    <row r="60" spans="11:16">
      <c r="K60" s="10"/>
      <c r="L60" s="10"/>
      <c r="M60" s="10"/>
      <c r="N60" s="10"/>
      <c r="O60" s="10"/>
      <c r="P60" s="10"/>
    </row>
    <row r="61" spans="11:16">
      <c r="K61" s="10"/>
      <c r="L61" s="10"/>
      <c r="M61" s="10"/>
      <c r="N61" s="10"/>
      <c r="O61" s="10"/>
      <c r="P6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ÀGATA</dc:creator>
  <cp:lastModifiedBy>ÀGATA</cp:lastModifiedBy>
  <dcterms:created xsi:type="dcterms:W3CDTF">2012-10-04T19:32:45Z</dcterms:created>
  <dcterms:modified xsi:type="dcterms:W3CDTF">2012-10-07T18:18:19Z</dcterms:modified>
</cp:coreProperties>
</file>