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D4EC79E1-4B8F-4B6A-90CC-E6EDFC79B6FF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" l="1"/>
  <c r="O14" i="3"/>
  <c r="O15" i="3"/>
  <c r="O12" i="3"/>
  <c r="M15" i="3"/>
  <c r="O3" i="3" s="1"/>
  <c r="N15" i="3"/>
  <c r="P3" i="3" s="1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L24" i="3"/>
  <c r="K24" i="3"/>
  <c r="I24" i="3"/>
  <c r="G24" i="3"/>
  <c r="F24" i="3"/>
  <c r="E24" i="3"/>
  <c r="D24" i="3"/>
  <c r="O23" i="3"/>
  <c r="N5" i="3" s="1"/>
  <c r="N23" i="3"/>
  <c r="M5" i="3" s="1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M24" i="3" l="1"/>
  <c r="B45" i="4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<sst xmlns="http://schemas.openxmlformats.org/spreadsheetml/2006/main" count="25388" uniqueCount="303">
  <si>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</si>
  <si>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</si>
  <si>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</si>
  <si>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</si>
  <si>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</si>
  <si>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</si>
  <si>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</si>
  <si>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</si>
  <si>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</si>
  <si>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</si>
  <si>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</si>
  <si>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</si>
  <si>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</si>
  <si>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</si>
  <si>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</si>
  <si>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</si>
  <si>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</si>
  <si>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</si>
  <si>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</si>
  <si>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</si>
  <si>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</si>
  <si>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</si>
  <si>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</si>
  <si>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</si>
  <si>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</si>
  <si>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</si>
  <si>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</si>
  <si>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</si>
  <si>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</si>
  <si>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</si>
  <si>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</si>
  <si>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</si>
  <si>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</si>
  <si>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</si>
  <si>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</si>
  <si>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</si>
  <si>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</si>
  <si>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</si>
  <si>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</si>
  <si>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</si>
  <si>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</si>
  <si>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</si>
  <si>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</si>
  <si>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</si>
  <si>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</si>
  <si>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</si>
  <si>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</si>
  <si>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</si>
  <si>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</si>
  <si>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</si>
  <si>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</si>
  <si>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</si>
  <si>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</si>
  <si>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</si>
  <si>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</si>
  <si>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</si>
  <si>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</si>
  <si>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</si>
  <si>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</si>
  <si>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</si>
  <si>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</si>
  <si>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</si>
  <si>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</si>
  <si>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</si>
  <si>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</si>
  <si>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</si>
  <si>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</si>
  <si>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</si>
  <si>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</si>
  <si>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</si>
  <si>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</si>
  <si>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</si>
  <si>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</si>
  <si>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</si>
  <si>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</si>
  <si>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</si>
  <si>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</si>
  <si>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</si>
  <si>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</si>
  <si>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</si>
  <si>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</si>
  <si>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</si>
  <si>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</si>
  <si>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</si>
  <si>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</si>
  <si>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</si>
  <si>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</si>
  <si>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</si>
  <si>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</si>
  <si>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</si>
  <si>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</si>
  <si>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</si>
  <si>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</si>
  <si>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</si>
  <si>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</si>
  <si>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</si>
  <si>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</si>
  <si>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</si>
  <si>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</si>
  <si>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</si>
  <si>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</si>
  <si>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</si>
  <si>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</si>
  <si>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</si>
  <si>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</si>
  <si>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</si>
  <si>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</si>
  <si>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</si>
  <si>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</si>
  <si>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</si>
  <si>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</si>
  <si>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</si>
  <si>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</si>
  <si>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</si>
  <si>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</si>
  <si>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</si>
  <si>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</si>
  <si>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</si>
  <si>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</si>
  <si>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</si>
  <si>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</si>
  <si>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</si>
  <si>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</si>
  <si>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</si>
  <si>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</si>
  <si>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</si>
  <si>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</si>
  <si>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</si>
  <si>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</si>
  <si>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</si>
  <si>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</si>
  <si>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</si>
  <si>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</si>
  <si>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</si>
  <si>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</si>
  <si>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</si>
  <si>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</si>
  <si>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</si>
  <si>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</si>
  <si>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</si>
  <si>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</si>
  <si>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</si>
  <si>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</si>
  <si>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</si>
  <si>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</si>
  <si>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</si>
  <si>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</si>
  <si>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</si>
  <si>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</si>
  <si>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</si>
  <si>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</si>
  <si>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</si>
  <si>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</si>
  <si>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</si>
  <si>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</si>
  <si>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</si>
  <si>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</si>
  <si>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</si>
  <si>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</si>
  <si>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</si>
  <si>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</si>
  <si>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</si>
  <si>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</si>
  <si>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</si>
  <si>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</si>
  <si>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</si>
  <si>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</si>
  <si>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</si>
  <si>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</si>
  <si>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</si>
  <si>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</si>
  <si>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</si>
  <si>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</si>
  <si>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</si>
  <si>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</si>
  <si>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</si>
  <si>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</si>
  <si>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</si>
  <si>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</si>
  <si>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</si>
  <si>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</si>
  <si>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</si>
  <si>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</si>
  <si>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</si>
  <si>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</si>
  <si>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</si>
  <si>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</si>
  <si>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</si>
  <si>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</si>
  <si>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</si>
  <si>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</si>
  <si>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</si>
  <si>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</si>
  <si>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</si>
  <si>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</si>
  <si>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</si>
  <si>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</si>
  <si>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</si>
  <si>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</si>
  <si>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</si>
  <si>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</si>
  <si>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</si>
  <si>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</si>
  <si>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</si>
  <si>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</si>
  <si>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</si>
  <si>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</si>
  <si>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</si>
  <si>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</si>
  <si>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</si>
  <si>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</si>
  <si>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</si>
  <si>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</si>
  <si>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</si>
  <si>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</si>
  <si>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</si>
  <si>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</si>
  <si>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</si>
  <si>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</si>
  <si>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</si>
  <si>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</si>
  <si>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</si>
  <si>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</si>
  <si>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</si>
  <si>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</si>
  <si>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</si>
  <si>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</si>
  <si>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</si>
  <si>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</si>
  <si>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</si>
  <si>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</si>
  <si>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</si>
  <si>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</si>
  <si>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</si>
  <si>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</si>
  <si>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</si>
  <si>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</si>
  <si>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</si>
  <si>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</si>
  <si>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</si>
  <si>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</si>
  <si>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</si>
  <si>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</si>
  <si>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</si>
  <si>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</si>
  <si>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</si>
  <si>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</si>
  <si>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</si>
  <si>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</si>
  <si>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</si>
  <si>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</si>
  <si>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</si>
  <si>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</si>
  <si>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</si>
  <si>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</si>
  <si>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</si>
  <si>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</si>
  <si>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</si>
  <si>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</si>
  <si>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</si>
  <si>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</si>
  <si>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</si>
  <si>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</si>
  <si>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</si>
  <si>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</si>
  <si>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</si>
  <si>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</si>
  <si>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</si>
  <si>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</si>
  <si>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</si>
  <si>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</si>
  <si>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</si>
  <si>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</si>
  <si>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</si>
  <si>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</si>
  <si>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</si>
  <si>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</si>
  <si>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</si>
  <si>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</si>
  <si>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</si>
  <si>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</si>
  <si>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</si>
  <si>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</si>
  <si>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</si>
  <si>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</si>
  <si>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</si>
  <si>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</si>
  <si>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</si>
  <si>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https://www.mhlw.go.jp/stf/seisakunitsuite/bunya/0000121431_00254.html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</si>
  <si>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</si>
  <si>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</si>
  <si>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</si>
  <si>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</si>
  <si>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</si>
  <si>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</si>
  <si>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</si>
  <si>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</si>
  <si>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ワクチン接種（2021/4/9まで）</t>
    <phoneticPr fontId="1"/>
  </si>
  <si>
    <t>ワクチン接種</t>
    <rPh sb="4" eb="6">
      <t>セ</t>
    </rPh>
    <phoneticPr fontId="1"/>
  </si>
  <si>
    <t>医療従事者</t>
    <rPh sb="0" eb="5">
      <t>イリョウジュウジシャ</t>
    </rPh>
    <phoneticPr fontId="1"/>
  </si>
  <si>
    <t>高齢者</t>
    <rPh sb="0" eb="3">
      <t>コウレイシャ</t>
    </rPh>
    <phoneticPr fontId="1"/>
  </si>
  <si>
    <t>合計</t>
    <rPh sb="0" eb="2">
      <t>ゴウケイ</t>
    </rPh>
    <phoneticPr fontId="1"/>
  </si>
  <si>
    <t>https://twitter.com/kantei_vaccine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</si>
</sst>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0.000000_);[Red]\(0.000000\)"/>
    <numFmt numFmtId="178" formatCode="0_);[Red]\(0\)"/>
    <numFmt numFmtId="179" formatCode="#,##0_ 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8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left" vertical="top" wrapText="1" indent="1"/>
    </xf>
    <xf numFmtId="0" fontId="15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5" fillId="0" borderId="6" xfId="0" applyFont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5" fillId="0" borderId="6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1" xfId="0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10" xfId="0" applyNumberFormat="1" applyBorder="1" applyAlignment="1">
      <alignment vertical="center"/>
    </xf>
    <xf numFmtId="179" fontId="0" fillId="0" borderId="14" xfId="0" applyNumberFormat="1" applyBorder="1" applyAlignment="1">
      <alignment vertical="center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witter.com/kantei_vaccine" TargetMode="External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59"/>
  <sheetViews>
    <sheetView workbookViewId="0">
      <pane ySplit="1" topLeftCell="A1252" activePane="bottomLeft" state="frozen"/>
      <selection activeCell="A18332" sqref="A18332"/>
      <selection pane="bottomLeft" activeCell="A18332" sqref="A18332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286</v>
      </c>
      <c r="P1" s="46" t="s">
        <v>287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  <row r="1254" spans="1:16" x14ac:dyDescent="0.55000000000000004">
      <c r="A1254" s="44">
        <v>44297</v>
      </c>
      <c r="B1254" t="s">
        <v>153</v>
      </c>
      <c r="C1254">
        <v>500895</v>
      </c>
      <c r="D1254">
        <v>9821845</v>
      </c>
      <c r="F1254" t="s">
        <v>277</v>
      </c>
      <c r="G1254" t="s">
        <v>277</v>
      </c>
      <c r="H1254">
        <v>29558</v>
      </c>
      <c r="I1254" t="s">
        <v>277</v>
      </c>
      <c r="J1254">
        <v>520</v>
      </c>
      <c r="K1254" t="s">
        <v>277</v>
      </c>
      <c r="L1254" t="s">
        <v>277</v>
      </c>
      <c r="M1254">
        <v>461377</v>
      </c>
      <c r="N1254">
        <v>9379</v>
      </c>
      <c r="O1254">
        <v>0</v>
      </c>
      <c r="P1254">
        <v>0</v>
      </c>
    </row>
    <row r="1255" spans="1:16" x14ac:dyDescent="0.55000000000000004">
      <c r="A1255" s="44">
        <v>44297</v>
      </c>
      <c r="B1255" t="s">
        <v>154</v>
      </c>
      <c r="C1255">
        <v>2493</v>
      </c>
      <c r="D1255">
        <v>607745</v>
      </c>
      <c r="E1255" t="s">
        <v>277</v>
      </c>
      <c r="F1255" t="s">
        <v>277</v>
      </c>
      <c r="G1255" t="s">
        <v>277</v>
      </c>
      <c r="H1255">
        <v>157</v>
      </c>
      <c r="I1255" t="s">
        <v>277</v>
      </c>
      <c r="J1255">
        <v>0</v>
      </c>
      <c r="K1255" t="s">
        <v>277</v>
      </c>
      <c r="L1255" t="s">
        <v>277</v>
      </c>
      <c r="M1255">
        <v>2333</v>
      </c>
      <c r="N1255">
        <v>3</v>
      </c>
      <c r="O1255">
        <v>0</v>
      </c>
      <c r="P1255">
        <v>0</v>
      </c>
    </row>
    <row r="1256" spans="1:16" x14ac:dyDescent="0.55000000000000004">
      <c r="A1256" s="44">
        <v>44297</v>
      </c>
      <c r="B1256" t="s">
        <v>155</v>
      </c>
      <c r="C1256">
        <v>15</v>
      </c>
      <c r="D1256">
        <v>829</v>
      </c>
      <c r="E1256" t="s">
        <v>277</v>
      </c>
      <c r="F1256" t="s">
        <v>277</v>
      </c>
      <c r="G1256" t="s">
        <v>277</v>
      </c>
      <c r="H1256">
        <v>0</v>
      </c>
      <c r="I1256" t="s">
        <v>277</v>
      </c>
      <c r="J1256">
        <v>0</v>
      </c>
      <c r="K1256" t="s">
        <v>277</v>
      </c>
      <c r="L1256" t="s">
        <v>277</v>
      </c>
      <c r="M1256">
        <v>15</v>
      </c>
      <c r="N1256">
        <v>0</v>
      </c>
      <c r="O1256">
        <v>0</v>
      </c>
      <c r="P1256">
        <v>0</v>
      </c>
    </row>
    <row r="1257" spans="1:16" x14ac:dyDescent="0.55000000000000004">
      <c r="A1257" s="44">
        <v>44298</v>
      </c>
      <c r="B1257" t="s">
        <v>153</v>
      </c>
      <c r="C1257">
        <v>503774</v>
      </c>
      <c r="D1257">
        <v>9844311</v>
      </c>
      <c r="F1257" t="s">
        <v>277</v>
      </c>
      <c r="G1257" t="s">
        <v>277</v>
      </c>
      <c r="H1257">
        <v>30327</v>
      </c>
      <c r="I1257" t="s">
        <v>277</v>
      </c>
      <c r="J1257">
        <v>563</v>
      </c>
      <c r="K1257" t="s">
        <v>277</v>
      </c>
      <c r="L1257" t="s">
        <v>277</v>
      </c>
      <c r="M1257">
        <v>463547</v>
      </c>
      <c r="N1257">
        <v>9397</v>
      </c>
      <c r="O1257">
        <v>1129687</v>
      </c>
      <c r="P1257">
        <v>560905</v>
      </c>
    </row>
    <row r="1258" spans="1:16" x14ac:dyDescent="0.55000000000000004">
      <c r="A1258" s="44">
        <v>44298</v>
      </c>
      <c r="B1258" t="s">
        <v>154</v>
      </c>
      <c r="C1258">
        <v>2497</v>
      </c>
      <c r="D1258">
        <v>609593</v>
      </c>
      <c r="E1258" t="s">
        <v>277</v>
      </c>
      <c r="F1258" t="s">
        <v>277</v>
      </c>
      <c r="G1258" t="s">
        <v>277</v>
      </c>
      <c r="H1258">
        <v>140</v>
      </c>
      <c r="I1258" t="s">
        <v>277</v>
      </c>
      <c r="J1258">
        <v>0</v>
      </c>
      <c r="K1258" t="s">
        <v>277</v>
      </c>
      <c r="L1258" t="s">
        <v>277</v>
      </c>
      <c r="M1258">
        <v>2354</v>
      </c>
      <c r="N1258">
        <v>3</v>
      </c>
      <c r="O1258">
        <v>0</v>
      </c>
      <c r="P1258">
        <v>0</v>
      </c>
    </row>
    <row r="1259" spans="1:16" x14ac:dyDescent="0.55000000000000004">
      <c r="A1259" s="44">
        <v>44298</v>
      </c>
      <c r="B1259" t="s">
        <v>155</v>
      </c>
      <c r="C1259">
        <v>15</v>
      </c>
      <c r="D1259">
        <v>829</v>
      </c>
      <c r="E1259" t="s">
        <v>277</v>
      </c>
      <c r="F1259" t="s">
        <v>277</v>
      </c>
      <c r="G1259" t="s">
        <v>277</v>
      </c>
      <c r="H1259">
        <v>0</v>
      </c>
      <c r="I1259" t="s">
        <v>277</v>
      </c>
      <c r="J1259">
        <v>0</v>
      </c>
      <c r="K1259" t="s">
        <v>277</v>
      </c>
      <c r="L1259" t="s">
        <v>277</v>
      </c>
      <c r="M1259">
        <v>15</v>
      </c>
      <c r="N1259">
        <v>0</v>
      </c>
      <c r="O1259">
        <v>0</v>
      </c>
      <c r="P1259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331"/>
  <sheetViews>
    <sheetView workbookViewId="0">
      <pane xSplit="1" ySplit="1" topLeftCell="B18326" activePane="bottomRight" state="frozen"/>
      <selection activeCell="A8" sqref="A8:G8"/>
      <selection pane="topRight" activeCell="A8" sqref="A8:G8"/>
      <selection pane="bottomLeft" activeCell="A8" sqref="A8:G8"/>
      <selection pane="bottomRight" activeCell="A18332" sqref="A18332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  <row r="18238" spans="1:8" x14ac:dyDescent="0.55000000000000004">
      <c r="A18238" s="33">
        <v>44296</v>
      </c>
      <c r="B18238" s="1" t="s">
        <v>7</v>
      </c>
      <c r="C18238">
        <v>21711</v>
      </c>
      <c r="D18238">
        <v>470440</v>
      </c>
      <c r="E18238" s="32">
        <v>19976</v>
      </c>
      <c r="F18238">
        <v>774</v>
      </c>
      <c r="G18238" s="32">
        <v>944</v>
      </c>
      <c r="H18238" s="32">
        <v>22</v>
      </c>
    </row>
    <row r="18239" spans="1:8" x14ac:dyDescent="0.55000000000000004">
      <c r="A18239" s="33">
        <v>44296</v>
      </c>
      <c r="B18239" s="1" t="s">
        <v>11</v>
      </c>
      <c r="C18239">
        <v>1159</v>
      </c>
      <c r="D18239">
        <v>27415</v>
      </c>
      <c r="E18239" s="32">
        <v>963</v>
      </c>
      <c r="F18239">
        <v>20</v>
      </c>
      <c r="G18239" s="32">
        <v>176</v>
      </c>
      <c r="H18239" s="32">
        <v>0</v>
      </c>
    </row>
    <row r="18240" spans="1:8" x14ac:dyDescent="0.55000000000000004">
      <c r="A18240" s="33">
        <v>44296</v>
      </c>
      <c r="B18240" s="1" t="s">
        <v>12</v>
      </c>
      <c r="C18240">
        <v>745</v>
      </c>
      <c r="D18240">
        <v>49581</v>
      </c>
      <c r="E18240" s="32">
        <v>599</v>
      </c>
      <c r="F18240">
        <v>30</v>
      </c>
      <c r="G18240" s="32">
        <v>116</v>
      </c>
      <c r="H18240" s="32">
        <v>2</v>
      </c>
    </row>
    <row r="18241" spans="1:8" x14ac:dyDescent="0.55000000000000004">
      <c r="A18241" s="33">
        <v>44296</v>
      </c>
      <c r="B18241" s="1" t="s">
        <v>13</v>
      </c>
      <c r="C18241">
        <v>7092</v>
      </c>
      <c r="D18241">
        <v>103234</v>
      </c>
      <c r="E18241" s="32">
        <v>5826</v>
      </c>
      <c r="F18241">
        <v>41</v>
      </c>
      <c r="G18241" s="32">
        <v>1159</v>
      </c>
      <c r="H18241" s="32">
        <v>12</v>
      </c>
    </row>
    <row r="18242" spans="1:8" x14ac:dyDescent="0.55000000000000004">
      <c r="A18242" s="33">
        <v>44296</v>
      </c>
      <c r="B18242" s="1" t="s">
        <v>14</v>
      </c>
      <c r="C18242">
        <v>325</v>
      </c>
      <c r="D18242">
        <v>8015</v>
      </c>
      <c r="E18242" s="32">
        <v>280</v>
      </c>
      <c r="F18242">
        <v>6</v>
      </c>
      <c r="G18242" s="32">
        <v>39</v>
      </c>
      <c r="H18242" s="32">
        <v>2</v>
      </c>
    </row>
    <row r="18243" spans="1:8" x14ac:dyDescent="0.55000000000000004">
      <c r="A18243" s="33">
        <v>44296</v>
      </c>
      <c r="B18243" s="1" t="s">
        <v>15</v>
      </c>
      <c r="C18243">
        <v>1186</v>
      </c>
      <c r="D18243">
        <v>38820</v>
      </c>
      <c r="E18243" s="32">
        <v>928</v>
      </c>
      <c r="F18243">
        <v>18</v>
      </c>
      <c r="G18243" s="32">
        <v>240</v>
      </c>
      <c r="H18243" s="32">
        <v>4</v>
      </c>
    </row>
    <row r="18244" spans="1:8" x14ac:dyDescent="0.55000000000000004">
      <c r="A18244" s="33">
        <v>44296</v>
      </c>
      <c r="B18244" s="1" t="s">
        <v>16</v>
      </c>
      <c r="C18244">
        <v>2791</v>
      </c>
      <c r="D18244">
        <v>161889</v>
      </c>
      <c r="E18244" s="32">
        <v>2352</v>
      </c>
      <c r="F18244">
        <v>118</v>
      </c>
      <c r="G18244" s="32">
        <v>321</v>
      </c>
      <c r="H18244" s="32">
        <v>12</v>
      </c>
    </row>
    <row r="18245" spans="1:8" x14ac:dyDescent="0.55000000000000004">
      <c r="A18245" s="33">
        <v>44296</v>
      </c>
      <c r="B18245" s="1" t="s">
        <v>17</v>
      </c>
      <c r="C18245">
        <v>7070</v>
      </c>
      <c r="D18245">
        <v>27489</v>
      </c>
      <c r="E18245" s="32">
        <v>6613</v>
      </c>
      <c r="F18245">
        <v>128</v>
      </c>
      <c r="G18245" s="32">
        <v>329</v>
      </c>
      <c r="H18245" s="32">
        <v>3</v>
      </c>
    </row>
    <row r="18246" spans="1:8" x14ac:dyDescent="0.55000000000000004">
      <c r="A18246" s="33">
        <v>44296</v>
      </c>
      <c r="B18246" s="1" t="s">
        <v>18</v>
      </c>
      <c r="C18246">
        <v>4920</v>
      </c>
      <c r="D18246">
        <v>180630</v>
      </c>
      <c r="E18246" s="32">
        <v>4592</v>
      </c>
      <c r="F18246">
        <v>70</v>
      </c>
      <c r="G18246" s="32">
        <v>258</v>
      </c>
      <c r="H18246" s="32">
        <v>3</v>
      </c>
    </row>
    <row r="18247" spans="1:8" x14ac:dyDescent="0.55000000000000004">
      <c r="A18247" s="33">
        <v>44296</v>
      </c>
      <c r="B18247" s="1" t="s">
        <v>19</v>
      </c>
      <c r="C18247">
        <v>5247</v>
      </c>
      <c r="D18247">
        <v>119057</v>
      </c>
      <c r="E18247" s="32">
        <v>4920</v>
      </c>
      <c r="F18247">
        <v>101</v>
      </c>
      <c r="G18247" s="32">
        <v>226</v>
      </c>
      <c r="H18247" s="32">
        <v>4</v>
      </c>
    </row>
    <row r="18248" spans="1:8" x14ac:dyDescent="0.55000000000000004">
      <c r="A18248" s="33">
        <v>44296</v>
      </c>
      <c r="B18248" s="1" t="s">
        <v>20</v>
      </c>
      <c r="C18248">
        <v>34193</v>
      </c>
      <c r="D18248">
        <v>680889</v>
      </c>
      <c r="E18248" s="32">
        <v>31875</v>
      </c>
      <c r="F18248">
        <v>714</v>
      </c>
      <c r="G18248" s="32">
        <v>1604</v>
      </c>
      <c r="H18248" s="32">
        <v>34</v>
      </c>
    </row>
    <row r="18249" spans="1:8" x14ac:dyDescent="0.55000000000000004">
      <c r="A18249" s="33">
        <v>44296</v>
      </c>
      <c r="B18249" s="1" t="s">
        <v>21</v>
      </c>
      <c r="C18249">
        <v>30648</v>
      </c>
      <c r="D18249">
        <v>495903</v>
      </c>
      <c r="E18249" s="32">
        <v>29031</v>
      </c>
      <c r="F18249">
        <v>586</v>
      </c>
      <c r="G18249" s="32">
        <v>1031</v>
      </c>
      <c r="H18249" s="32">
        <v>12</v>
      </c>
    </row>
    <row r="18250" spans="1:8" x14ac:dyDescent="0.55000000000000004">
      <c r="A18250" s="33">
        <v>44296</v>
      </c>
      <c r="B18250" s="1" t="s">
        <v>22</v>
      </c>
      <c r="C18250">
        <v>125557</v>
      </c>
      <c r="D18250">
        <v>1839754</v>
      </c>
      <c r="E18250" s="32">
        <v>119616</v>
      </c>
      <c r="F18250">
        <v>1803</v>
      </c>
      <c r="G18250" s="32">
        <v>4138</v>
      </c>
      <c r="H18250" s="32">
        <v>37</v>
      </c>
    </row>
    <row r="18251" spans="1:8" x14ac:dyDescent="0.55000000000000004">
      <c r="A18251" s="33">
        <v>44296</v>
      </c>
      <c r="B18251" s="1" t="s">
        <v>23</v>
      </c>
      <c r="C18251">
        <v>49416</v>
      </c>
      <c r="D18251">
        <v>728454</v>
      </c>
      <c r="E18251" s="32">
        <v>47484</v>
      </c>
      <c r="F18251">
        <v>795</v>
      </c>
      <c r="G18251" s="32">
        <v>1137</v>
      </c>
      <c r="H18251" s="32">
        <v>19</v>
      </c>
    </row>
    <row r="18252" spans="1:8" x14ac:dyDescent="0.55000000000000004">
      <c r="A18252" s="33">
        <v>44296</v>
      </c>
      <c r="B18252" s="1" t="s">
        <v>24</v>
      </c>
      <c r="C18252">
        <v>1708</v>
      </c>
      <c r="D18252">
        <v>90478</v>
      </c>
      <c r="E18252" s="32">
        <v>1404</v>
      </c>
      <c r="F18252">
        <v>18</v>
      </c>
      <c r="G18252" s="32">
        <v>286</v>
      </c>
      <c r="H18252" s="32">
        <v>2</v>
      </c>
    </row>
    <row r="18253" spans="1:8" x14ac:dyDescent="0.55000000000000004">
      <c r="A18253" s="33">
        <v>44296</v>
      </c>
      <c r="B18253" s="1" t="s">
        <v>25</v>
      </c>
      <c r="C18253">
        <v>1035</v>
      </c>
      <c r="D18253">
        <v>43755</v>
      </c>
      <c r="E18253" s="32">
        <v>900</v>
      </c>
      <c r="F18253">
        <v>29</v>
      </c>
      <c r="G18253" s="32">
        <v>106</v>
      </c>
      <c r="H18253" s="32">
        <v>1</v>
      </c>
    </row>
    <row r="18254" spans="1:8" x14ac:dyDescent="0.55000000000000004">
      <c r="A18254" s="33">
        <v>44296</v>
      </c>
      <c r="B18254" s="1" t="s">
        <v>26</v>
      </c>
      <c r="C18254">
        <v>2030</v>
      </c>
      <c r="D18254">
        <v>63042</v>
      </c>
      <c r="E18254" s="32">
        <v>1842</v>
      </c>
      <c r="F18254">
        <v>66</v>
      </c>
      <c r="G18254" s="32">
        <v>120</v>
      </c>
      <c r="H18254" s="32">
        <v>2</v>
      </c>
    </row>
    <row r="18255" spans="1:8" x14ac:dyDescent="0.55000000000000004">
      <c r="A18255" s="33">
        <v>44296</v>
      </c>
      <c r="B18255" s="1" t="s">
        <v>27</v>
      </c>
      <c r="C18255">
        <v>653</v>
      </c>
      <c r="D18255">
        <v>38667</v>
      </c>
      <c r="E18255" s="32">
        <v>547</v>
      </c>
      <c r="F18255">
        <v>27</v>
      </c>
      <c r="G18255" s="32">
        <v>79</v>
      </c>
      <c r="H18255" s="32">
        <v>1</v>
      </c>
    </row>
    <row r="18256" spans="1:8" x14ac:dyDescent="0.55000000000000004">
      <c r="A18256" s="33">
        <v>44296</v>
      </c>
      <c r="B18256" s="1" t="s">
        <v>28</v>
      </c>
      <c r="C18256">
        <v>1012</v>
      </c>
      <c r="D18256">
        <v>32134</v>
      </c>
      <c r="E18256" s="32">
        <v>949</v>
      </c>
      <c r="F18256">
        <v>19</v>
      </c>
      <c r="G18256" s="32">
        <v>44</v>
      </c>
      <c r="H18256" s="32">
        <v>1</v>
      </c>
    </row>
    <row r="18257" spans="1:8" x14ac:dyDescent="0.55000000000000004">
      <c r="A18257" s="33">
        <v>44296</v>
      </c>
      <c r="B18257" s="1" t="s">
        <v>29</v>
      </c>
      <c r="C18257">
        <v>3155</v>
      </c>
      <c r="D18257">
        <v>125398</v>
      </c>
      <c r="E18257" s="32">
        <v>2807</v>
      </c>
      <c r="F18257">
        <v>42</v>
      </c>
      <c r="G18257" s="32">
        <v>315</v>
      </c>
      <c r="H18257" s="32">
        <v>0</v>
      </c>
    </row>
    <row r="18258" spans="1:8" x14ac:dyDescent="0.55000000000000004">
      <c r="A18258" s="33">
        <v>44296</v>
      </c>
      <c r="B18258" s="1" t="s">
        <v>30</v>
      </c>
      <c r="C18258">
        <v>5122</v>
      </c>
      <c r="D18258">
        <v>167573</v>
      </c>
      <c r="E18258" s="32">
        <v>4818</v>
      </c>
      <c r="F18258">
        <v>129</v>
      </c>
      <c r="G18258" s="32">
        <v>175</v>
      </c>
      <c r="H18258" s="32">
        <v>3</v>
      </c>
    </row>
    <row r="18259" spans="1:8" x14ac:dyDescent="0.55000000000000004">
      <c r="A18259" s="33">
        <v>44296</v>
      </c>
      <c r="B18259" s="1" t="s">
        <v>31</v>
      </c>
      <c r="C18259">
        <v>5937</v>
      </c>
      <c r="D18259">
        <v>259667</v>
      </c>
      <c r="E18259" s="32">
        <v>5612</v>
      </c>
      <c r="F18259">
        <v>121</v>
      </c>
      <c r="G18259" s="32">
        <v>204</v>
      </c>
      <c r="H18259" s="32">
        <v>1</v>
      </c>
    </row>
    <row r="18260" spans="1:8" x14ac:dyDescent="0.55000000000000004">
      <c r="A18260" s="33">
        <v>44296</v>
      </c>
      <c r="B18260" s="1" t="s">
        <v>32</v>
      </c>
      <c r="C18260">
        <v>28484</v>
      </c>
      <c r="D18260">
        <v>486888</v>
      </c>
      <c r="E18260" s="32">
        <v>26598</v>
      </c>
      <c r="F18260">
        <v>600</v>
      </c>
      <c r="G18260" s="32">
        <v>1286</v>
      </c>
      <c r="H18260" s="32">
        <v>7</v>
      </c>
    </row>
    <row r="18261" spans="1:8" x14ac:dyDescent="0.55000000000000004">
      <c r="A18261" s="33">
        <v>44296</v>
      </c>
      <c r="B18261" s="1" t="s">
        <v>33</v>
      </c>
      <c r="C18261">
        <v>2980</v>
      </c>
      <c r="D18261">
        <v>82920</v>
      </c>
      <c r="E18261" s="32">
        <v>2746</v>
      </c>
      <c r="F18261">
        <v>72</v>
      </c>
      <c r="G18261" s="32">
        <v>247</v>
      </c>
      <c r="H18261" s="32">
        <v>6</v>
      </c>
    </row>
    <row r="18262" spans="1:8" x14ac:dyDescent="0.55000000000000004">
      <c r="A18262" s="33">
        <v>44296</v>
      </c>
      <c r="B18262" s="1" t="s">
        <v>34</v>
      </c>
      <c r="C18262">
        <v>2955</v>
      </c>
      <c r="D18262">
        <v>92646</v>
      </c>
      <c r="E18262" s="32">
        <v>2720</v>
      </c>
      <c r="F18262">
        <v>59</v>
      </c>
      <c r="G18262" s="32">
        <v>176</v>
      </c>
      <c r="H18262" s="32">
        <v>3</v>
      </c>
    </row>
    <row r="18263" spans="1:8" x14ac:dyDescent="0.55000000000000004">
      <c r="A18263" s="33">
        <v>44296</v>
      </c>
      <c r="B18263" s="1" t="s">
        <v>35</v>
      </c>
      <c r="C18263">
        <v>10020</v>
      </c>
      <c r="D18263">
        <v>185255</v>
      </c>
      <c r="E18263" s="32">
        <v>9292</v>
      </c>
      <c r="F18263">
        <v>173</v>
      </c>
      <c r="G18263" s="32">
        <v>579</v>
      </c>
      <c r="H18263" s="32">
        <v>3</v>
      </c>
    </row>
    <row r="18264" spans="1:8" x14ac:dyDescent="0.55000000000000004">
      <c r="A18264" s="33">
        <v>44296</v>
      </c>
      <c r="B18264" s="1" t="s">
        <v>36</v>
      </c>
      <c r="C18264">
        <v>59332</v>
      </c>
      <c r="D18264">
        <v>1140598</v>
      </c>
      <c r="E18264" s="32">
        <v>49782</v>
      </c>
      <c r="F18264">
        <v>1211</v>
      </c>
      <c r="G18264" s="32">
        <v>7838</v>
      </c>
      <c r="H18264" s="32">
        <v>185</v>
      </c>
    </row>
    <row r="18265" spans="1:8" x14ac:dyDescent="0.55000000000000004">
      <c r="A18265" s="33">
        <v>44296</v>
      </c>
      <c r="B18265" s="1" t="s">
        <v>37</v>
      </c>
      <c r="C18265">
        <v>22160</v>
      </c>
      <c r="D18265">
        <v>317669</v>
      </c>
      <c r="E18265" s="32">
        <v>19184</v>
      </c>
      <c r="F18265">
        <v>604</v>
      </c>
      <c r="G18265" s="32">
        <v>2372</v>
      </c>
      <c r="H18265" s="32">
        <v>84</v>
      </c>
    </row>
    <row r="18266" spans="1:8" x14ac:dyDescent="0.55000000000000004">
      <c r="A18266" s="33">
        <v>44296</v>
      </c>
      <c r="B18266" s="1" t="s">
        <v>38</v>
      </c>
      <c r="C18266">
        <v>4456</v>
      </c>
      <c r="D18266">
        <v>103792</v>
      </c>
      <c r="E18266" s="32">
        <v>3695</v>
      </c>
      <c r="F18266">
        <v>56</v>
      </c>
      <c r="G18266" s="32">
        <v>705</v>
      </c>
      <c r="H18266" s="32">
        <v>11</v>
      </c>
    </row>
    <row r="18267" spans="1:8" x14ac:dyDescent="0.55000000000000004">
      <c r="A18267" s="33">
        <v>44296</v>
      </c>
      <c r="B18267" s="1" t="s">
        <v>39</v>
      </c>
      <c r="C18267">
        <v>1521</v>
      </c>
      <c r="D18267">
        <v>28397</v>
      </c>
      <c r="E18267" s="32">
        <v>1251</v>
      </c>
      <c r="F18267">
        <v>18</v>
      </c>
      <c r="G18267" s="32">
        <v>226</v>
      </c>
      <c r="H18267" s="32">
        <v>16</v>
      </c>
    </row>
    <row r="18268" spans="1:8" x14ac:dyDescent="0.55000000000000004">
      <c r="A18268" s="33">
        <v>44296</v>
      </c>
      <c r="B18268" s="1" t="s">
        <v>40</v>
      </c>
      <c r="C18268">
        <v>291</v>
      </c>
      <c r="D18268">
        <v>51998</v>
      </c>
      <c r="E18268" s="32">
        <v>207</v>
      </c>
      <c r="F18268">
        <v>2</v>
      </c>
      <c r="G18268" s="32">
        <v>72</v>
      </c>
      <c r="H18268" s="32">
        <v>0</v>
      </c>
    </row>
    <row r="18269" spans="1:8" x14ac:dyDescent="0.55000000000000004">
      <c r="A18269" s="33">
        <v>44296</v>
      </c>
      <c r="B18269" s="1" t="s">
        <v>41</v>
      </c>
      <c r="C18269">
        <v>291</v>
      </c>
      <c r="D18269">
        <v>18477</v>
      </c>
      <c r="E18269" s="32">
        <v>286</v>
      </c>
      <c r="F18269">
        <v>0</v>
      </c>
      <c r="G18269" s="32">
        <v>5</v>
      </c>
      <c r="H18269" s="32">
        <v>0</v>
      </c>
    </row>
    <row r="18270" spans="1:8" x14ac:dyDescent="0.55000000000000004">
      <c r="A18270" s="33">
        <v>44296</v>
      </c>
      <c r="B18270" s="1" t="s">
        <v>42</v>
      </c>
      <c r="C18270">
        <v>2911</v>
      </c>
      <c r="D18270">
        <v>84188</v>
      </c>
      <c r="E18270" s="32">
        <v>2603</v>
      </c>
      <c r="F18270">
        <v>35</v>
      </c>
      <c r="G18270" s="32">
        <v>166</v>
      </c>
      <c r="H18270" s="32">
        <v>3</v>
      </c>
    </row>
    <row r="18271" spans="1:8" x14ac:dyDescent="0.55000000000000004">
      <c r="A18271" s="33">
        <v>44296</v>
      </c>
      <c r="B18271" s="1" t="s">
        <v>43</v>
      </c>
      <c r="C18271">
        <v>5252</v>
      </c>
      <c r="D18271">
        <v>189788</v>
      </c>
      <c r="E18271" s="32">
        <v>5038</v>
      </c>
      <c r="F18271">
        <v>106</v>
      </c>
      <c r="G18271" s="32">
        <v>102</v>
      </c>
      <c r="H18271" s="32">
        <v>1</v>
      </c>
    </row>
    <row r="18272" spans="1:8" x14ac:dyDescent="0.55000000000000004">
      <c r="A18272" s="33">
        <v>44296</v>
      </c>
      <c r="B18272" s="1" t="s">
        <v>44</v>
      </c>
      <c r="C18272">
        <v>1458</v>
      </c>
      <c r="D18272">
        <v>71202</v>
      </c>
      <c r="E18272" s="32">
        <v>1375</v>
      </c>
      <c r="F18272">
        <v>43</v>
      </c>
      <c r="G18272" s="32">
        <v>40</v>
      </c>
      <c r="H18272" s="32">
        <v>0</v>
      </c>
    </row>
    <row r="18273" spans="1:8" x14ac:dyDescent="0.55000000000000004">
      <c r="A18273" s="33">
        <v>44296</v>
      </c>
      <c r="B18273" s="1" t="s">
        <v>45</v>
      </c>
      <c r="C18273">
        <v>677</v>
      </c>
      <c r="D18273">
        <v>34297</v>
      </c>
      <c r="E18273" s="32">
        <v>489</v>
      </c>
      <c r="F18273">
        <v>22</v>
      </c>
      <c r="G18273" s="32">
        <v>166</v>
      </c>
      <c r="H18273" s="32">
        <v>3</v>
      </c>
    </row>
    <row r="18274" spans="1:8" x14ac:dyDescent="0.55000000000000004">
      <c r="A18274" s="33">
        <v>44296</v>
      </c>
      <c r="B18274" s="1" t="s">
        <v>46</v>
      </c>
      <c r="C18274">
        <v>976</v>
      </c>
      <c r="D18274">
        <v>54888</v>
      </c>
      <c r="E18274" s="32">
        <v>795</v>
      </c>
      <c r="F18274">
        <v>19</v>
      </c>
      <c r="G18274" s="32">
        <v>165</v>
      </c>
      <c r="H18274" s="32">
        <v>0</v>
      </c>
    </row>
    <row r="18275" spans="1:8" x14ac:dyDescent="0.55000000000000004">
      <c r="A18275" s="33">
        <v>44296</v>
      </c>
      <c r="B18275" s="1" t="s">
        <v>47</v>
      </c>
      <c r="C18275">
        <v>1688</v>
      </c>
      <c r="D18275">
        <v>45673</v>
      </c>
      <c r="E18275" s="32">
        <v>1180</v>
      </c>
      <c r="F18275">
        <v>24</v>
      </c>
      <c r="G18275" s="32">
        <v>484</v>
      </c>
      <c r="H18275" s="32">
        <v>6</v>
      </c>
    </row>
    <row r="18276" spans="1:8" x14ac:dyDescent="0.55000000000000004">
      <c r="A18276" s="33">
        <v>44296</v>
      </c>
      <c r="B18276" s="1" t="s">
        <v>48</v>
      </c>
      <c r="C18276">
        <v>946</v>
      </c>
      <c r="D18276">
        <v>7543</v>
      </c>
      <c r="E18276" s="32">
        <v>903</v>
      </c>
      <c r="F18276">
        <v>19</v>
      </c>
      <c r="G18276" s="32">
        <v>24</v>
      </c>
      <c r="H18276" s="32">
        <v>1</v>
      </c>
    </row>
    <row r="18277" spans="1:8" x14ac:dyDescent="0.55000000000000004">
      <c r="A18277" s="33">
        <v>44296</v>
      </c>
      <c r="B18277" s="1" t="s">
        <v>49</v>
      </c>
      <c r="C18277">
        <v>19354</v>
      </c>
      <c r="D18277">
        <v>530298</v>
      </c>
      <c r="E18277" s="32">
        <v>18580</v>
      </c>
      <c r="F18277">
        <v>334</v>
      </c>
      <c r="G18277" s="32">
        <v>440</v>
      </c>
      <c r="H18277" s="32">
        <v>6</v>
      </c>
    </row>
    <row r="18278" spans="1:8" x14ac:dyDescent="0.55000000000000004">
      <c r="A18278" s="33">
        <v>44296</v>
      </c>
      <c r="B18278" s="1" t="s">
        <v>50</v>
      </c>
      <c r="C18278">
        <v>1261</v>
      </c>
      <c r="D18278">
        <v>33567</v>
      </c>
      <c r="E18278" s="32">
        <v>1204</v>
      </c>
      <c r="F18278">
        <v>13</v>
      </c>
      <c r="G18278" s="32">
        <v>62</v>
      </c>
      <c r="H18278" s="32">
        <v>0</v>
      </c>
    </row>
    <row r="18279" spans="1:8" x14ac:dyDescent="0.55000000000000004">
      <c r="A18279" s="33">
        <v>44296</v>
      </c>
      <c r="B18279" s="1" t="s">
        <v>51</v>
      </c>
      <c r="C18279">
        <v>1653</v>
      </c>
      <c r="D18279">
        <v>80986</v>
      </c>
      <c r="E18279" s="32">
        <v>1591</v>
      </c>
      <c r="F18279">
        <v>39</v>
      </c>
      <c r="G18279" s="32">
        <v>23</v>
      </c>
      <c r="H18279" s="32">
        <v>0</v>
      </c>
    </row>
    <row r="18280" spans="1:8" x14ac:dyDescent="0.55000000000000004">
      <c r="A18280" s="33">
        <v>44296</v>
      </c>
      <c r="B18280" s="1" t="s">
        <v>52</v>
      </c>
      <c r="C18280">
        <v>3531</v>
      </c>
      <c r="D18280">
        <v>58659</v>
      </c>
      <c r="E18280" s="32">
        <v>3427</v>
      </c>
      <c r="F18280">
        <v>74</v>
      </c>
      <c r="G18280" s="32">
        <v>30</v>
      </c>
      <c r="H18280" s="32">
        <v>2</v>
      </c>
    </row>
    <row r="18281" spans="1:8" x14ac:dyDescent="0.55000000000000004">
      <c r="A18281" s="33">
        <v>44296</v>
      </c>
      <c r="B18281" s="1" t="s">
        <v>53</v>
      </c>
      <c r="C18281">
        <v>1342</v>
      </c>
      <c r="D18281">
        <v>97380</v>
      </c>
      <c r="E18281" s="32">
        <v>1283</v>
      </c>
      <c r="F18281">
        <v>22</v>
      </c>
      <c r="G18281" s="32">
        <v>37</v>
      </c>
      <c r="H18281" s="32">
        <v>1</v>
      </c>
    </row>
    <row r="18282" spans="1:8" x14ac:dyDescent="0.55000000000000004">
      <c r="A18282" s="33">
        <v>44296</v>
      </c>
      <c r="B18282" s="1" t="s">
        <v>54</v>
      </c>
      <c r="C18282">
        <v>1971</v>
      </c>
      <c r="D18282">
        <v>24949</v>
      </c>
      <c r="E18282" s="32">
        <v>1930</v>
      </c>
      <c r="F18282">
        <v>22</v>
      </c>
      <c r="G18282" s="32">
        <v>8</v>
      </c>
      <c r="H18282" s="32">
        <v>0</v>
      </c>
    </row>
    <row r="18283" spans="1:8" x14ac:dyDescent="0.55000000000000004">
      <c r="A18283" s="33">
        <v>44296</v>
      </c>
      <c r="B18283" s="1" t="s">
        <v>55</v>
      </c>
      <c r="C18283">
        <v>1913</v>
      </c>
      <c r="D18283">
        <v>75797</v>
      </c>
      <c r="E18283" s="32">
        <v>1825</v>
      </c>
      <c r="F18283">
        <v>28</v>
      </c>
      <c r="G18283" s="32">
        <v>80</v>
      </c>
      <c r="H18283" s="32">
        <v>0</v>
      </c>
    </row>
    <row r="18284" spans="1:8" x14ac:dyDescent="0.55000000000000004">
      <c r="A18284" s="33">
        <v>44296</v>
      </c>
      <c r="B18284" s="1" t="s">
        <v>56</v>
      </c>
      <c r="C18284">
        <v>10611</v>
      </c>
      <c r="D18284">
        <v>171706</v>
      </c>
      <c r="E18284" s="32">
        <v>9310</v>
      </c>
      <c r="F18284">
        <v>129</v>
      </c>
      <c r="G18284" s="32">
        <v>1178</v>
      </c>
      <c r="H18284" s="32">
        <v>5</v>
      </c>
    </row>
    <row r="18285" spans="1:8" x14ac:dyDescent="0.55000000000000004">
      <c r="A18285" s="33">
        <v>44297</v>
      </c>
      <c r="B18285" s="1" t="s">
        <v>7</v>
      </c>
      <c r="C18285">
        <v>21780</v>
      </c>
      <c r="D18285">
        <v>472184</v>
      </c>
      <c r="E18285" s="32">
        <v>20115</v>
      </c>
      <c r="F18285">
        <v>777</v>
      </c>
      <c r="G18285" s="32">
        <v>961</v>
      </c>
      <c r="H18285" s="32">
        <v>22</v>
      </c>
    </row>
    <row r="18286" spans="1:8" x14ac:dyDescent="0.55000000000000004">
      <c r="A18286" s="33">
        <v>44297</v>
      </c>
      <c r="B18286" s="1" t="s">
        <v>11</v>
      </c>
      <c r="C18286">
        <v>1163</v>
      </c>
      <c r="D18286">
        <v>27562</v>
      </c>
      <c r="E18286" s="32">
        <v>970</v>
      </c>
      <c r="F18286">
        <v>20</v>
      </c>
      <c r="G18286" s="32">
        <v>173</v>
      </c>
      <c r="H18286" s="32">
        <v>0</v>
      </c>
    </row>
    <row r="18287" spans="1:8" x14ac:dyDescent="0.55000000000000004">
      <c r="A18287" s="33">
        <v>44297</v>
      </c>
      <c r="B18287" s="1" t="s">
        <v>12</v>
      </c>
      <c r="C18287">
        <v>752</v>
      </c>
      <c r="D18287">
        <v>49938</v>
      </c>
      <c r="E18287" s="32">
        <v>612</v>
      </c>
      <c r="F18287">
        <v>30</v>
      </c>
      <c r="G18287" s="32">
        <v>110</v>
      </c>
      <c r="H18287" s="32">
        <v>2</v>
      </c>
    </row>
    <row r="18288" spans="1:8" x14ac:dyDescent="0.55000000000000004">
      <c r="A18288" s="33">
        <v>44297</v>
      </c>
      <c r="B18288" s="1" t="s">
        <v>13</v>
      </c>
      <c r="C18288">
        <v>7164</v>
      </c>
      <c r="D18288">
        <v>103695</v>
      </c>
      <c r="E18288" s="32">
        <v>5942</v>
      </c>
      <c r="F18288">
        <v>42</v>
      </c>
      <c r="G18288" s="32">
        <v>1137</v>
      </c>
      <c r="H18288" s="32">
        <v>11</v>
      </c>
    </row>
    <row r="18289" spans="1:8" x14ac:dyDescent="0.55000000000000004">
      <c r="A18289" s="33">
        <v>44297</v>
      </c>
      <c r="B18289" s="1" t="s">
        <v>14</v>
      </c>
      <c r="C18289">
        <v>331</v>
      </c>
      <c r="D18289">
        <v>8015</v>
      </c>
      <c r="E18289" s="32">
        <v>280</v>
      </c>
      <c r="F18289">
        <v>6</v>
      </c>
      <c r="G18289" s="32">
        <v>45</v>
      </c>
      <c r="H18289" s="32">
        <v>2</v>
      </c>
    </row>
    <row r="18290" spans="1:8" x14ac:dyDescent="0.55000000000000004">
      <c r="A18290" s="33">
        <v>44297</v>
      </c>
      <c r="B18290" s="1" t="s">
        <v>15</v>
      </c>
      <c r="C18290">
        <v>1197</v>
      </c>
      <c r="D18290">
        <v>38846</v>
      </c>
      <c r="E18290" s="32">
        <v>932</v>
      </c>
      <c r="F18290">
        <v>18</v>
      </c>
      <c r="G18290" s="32">
        <v>247</v>
      </c>
      <c r="H18290" s="32">
        <v>4</v>
      </c>
    </row>
    <row r="18291" spans="1:8" x14ac:dyDescent="0.55000000000000004">
      <c r="A18291" s="33">
        <v>44297</v>
      </c>
      <c r="B18291" s="1" t="s">
        <v>16</v>
      </c>
      <c r="C18291">
        <v>2806</v>
      </c>
      <c r="D18291">
        <v>163022</v>
      </c>
      <c r="E18291" s="32">
        <v>2389</v>
      </c>
      <c r="F18291">
        <v>118</v>
      </c>
      <c r="G18291" s="32">
        <v>299</v>
      </c>
      <c r="H18291" s="32">
        <v>12</v>
      </c>
    </row>
    <row r="18292" spans="1:8" x14ac:dyDescent="0.55000000000000004">
      <c r="A18292" s="33">
        <v>44297</v>
      </c>
      <c r="B18292" s="1" t="s">
        <v>17</v>
      </c>
      <c r="C18292">
        <v>7113</v>
      </c>
      <c r="D18292">
        <v>27489</v>
      </c>
      <c r="E18292" s="32">
        <v>6649</v>
      </c>
      <c r="F18292">
        <v>128</v>
      </c>
      <c r="G18292" s="32">
        <v>336</v>
      </c>
      <c r="H18292" s="32">
        <v>5</v>
      </c>
    </row>
    <row r="18293" spans="1:8" x14ac:dyDescent="0.55000000000000004">
      <c r="A18293" s="33">
        <v>44297</v>
      </c>
      <c r="B18293" s="1" t="s">
        <v>18</v>
      </c>
      <c r="C18293">
        <v>4927</v>
      </c>
      <c r="D18293">
        <v>180717</v>
      </c>
      <c r="E18293" s="32">
        <v>4611</v>
      </c>
      <c r="F18293">
        <v>70</v>
      </c>
      <c r="G18293" s="32">
        <v>246</v>
      </c>
      <c r="H18293" s="32">
        <v>3</v>
      </c>
    </row>
    <row r="18294" spans="1:8" x14ac:dyDescent="0.55000000000000004">
      <c r="A18294" s="33">
        <v>44297</v>
      </c>
      <c r="B18294" s="1" t="s">
        <v>19</v>
      </c>
      <c r="C18294">
        <v>5261</v>
      </c>
      <c r="D18294">
        <v>119057</v>
      </c>
      <c r="E18294" s="32">
        <v>4941</v>
      </c>
      <c r="F18294">
        <v>101</v>
      </c>
      <c r="G18294" s="32">
        <v>219</v>
      </c>
      <c r="H18294" s="32">
        <v>6</v>
      </c>
    </row>
    <row r="18295" spans="1:8" x14ac:dyDescent="0.55000000000000004">
      <c r="A18295" s="33">
        <v>44297</v>
      </c>
      <c r="B18295" s="1" t="s">
        <v>20</v>
      </c>
      <c r="C18295">
        <v>34332</v>
      </c>
      <c r="D18295">
        <v>682059</v>
      </c>
      <c r="E18295" s="32">
        <v>32041</v>
      </c>
      <c r="F18295">
        <v>715</v>
      </c>
      <c r="G18295" s="32">
        <v>1576</v>
      </c>
      <c r="H18295" s="32">
        <v>34</v>
      </c>
    </row>
    <row r="18296" spans="1:8" x14ac:dyDescent="0.55000000000000004">
      <c r="A18296" s="33">
        <v>44297</v>
      </c>
      <c r="B18296" s="1" t="s">
        <v>21</v>
      </c>
      <c r="C18296">
        <v>30746</v>
      </c>
      <c r="D18296">
        <v>496289</v>
      </c>
      <c r="E18296" s="32">
        <v>29156</v>
      </c>
      <c r="F18296">
        <v>586</v>
      </c>
      <c r="G18296" s="32">
        <v>1004</v>
      </c>
      <c r="H18296" s="32">
        <v>15</v>
      </c>
    </row>
    <row r="18297" spans="1:8" x14ac:dyDescent="0.55000000000000004">
      <c r="A18297" s="33">
        <v>44297</v>
      </c>
      <c r="B18297" s="1" t="s">
        <v>22</v>
      </c>
      <c r="C18297">
        <v>125978</v>
      </c>
      <c r="D18297">
        <v>1839754</v>
      </c>
      <c r="E18297" s="32">
        <v>120013</v>
      </c>
      <c r="F18297">
        <v>1803</v>
      </c>
      <c r="G18297" s="32">
        <v>4162</v>
      </c>
      <c r="H18297" s="32">
        <v>39</v>
      </c>
    </row>
    <row r="18298" spans="1:8" x14ac:dyDescent="0.55000000000000004">
      <c r="A18298" s="33">
        <v>44297</v>
      </c>
      <c r="B18298" s="1" t="s">
        <v>23</v>
      </c>
      <c r="C18298">
        <v>49548</v>
      </c>
      <c r="D18298">
        <v>728454</v>
      </c>
      <c r="E18298" s="32">
        <v>47564</v>
      </c>
      <c r="F18298">
        <v>798</v>
      </c>
      <c r="G18298" s="32">
        <v>1186</v>
      </c>
      <c r="H18298" s="32">
        <v>23</v>
      </c>
    </row>
    <row r="18299" spans="1:8" x14ac:dyDescent="0.55000000000000004">
      <c r="A18299" s="33">
        <v>44297</v>
      </c>
      <c r="B18299" s="1" t="s">
        <v>24</v>
      </c>
      <c r="C18299">
        <v>1728</v>
      </c>
      <c r="D18299">
        <v>90518</v>
      </c>
      <c r="E18299" s="32">
        <v>1407</v>
      </c>
      <c r="F18299">
        <v>18</v>
      </c>
      <c r="G18299" s="32">
        <v>303</v>
      </c>
      <c r="H18299" s="32">
        <v>2</v>
      </c>
    </row>
    <row r="18300" spans="1:8" x14ac:dyDescent="0.55000000000000004">
      <c r="A18300" s="33">
        <v>44297</v>
      </c>
      <c r="B18300" s="1" t="s">
        <v>25</v>
      </c>
      <c r="C18300">
        <v>1042</v>
      </c>
      <c r="D18300">
        <v>43755</v>
      </c>
      <c r="E18300" s="32">
        <v>905</v>
      </c>
      <c r="F18300">
        <v>29</v>
      </c>
      <c r="G18300" s="32">
        <v>108</v>
      </c>
      <c r="H18300" s="32">
        <v>1</v>
      </c>
    </row>
    <row r="18301" spans="1:8" x14ac:dyDescent="0.55000000000000004">
      <c r="A18301" s="33">
        <v>44297</v>
      </c>
      <c r="B18301" s="1" t="s">
        <v>26</v>
      </c>
      <c r="C18301">
        <v>2048</v>
      </c>
      <c r="D18301">
        <v>63304</v>
      </c>
      <c r="E18301" s="32">
        <v>1854</v>
      </c>
      <c r="F18301">
        <v>66</v>
      </c>
      <c r="G18301" s="32">
        <v>126</v>
      </c>
      <c r="H18301" s="32">
        <v>3</v>
      </c>
    </row>
    <row r="18302" spans="1:8" x14ac:dyDescent="0.55000000000000004">
      <c r="A18302" s="33">
        <v>44297</v>
      </c>
      <c r="B18302" s="1" t="s">
        <v>27</v>
      </c>
      <c r="C18302">
        <v>657</v>
      </c>
      <c r="D18302">
        <v>39079</v>
      </c>
      <c r="E18302" s="32">
        <v>548</v>
      </c>
      <c r="F18302">
        <v>27</v>
      </c>
      <c r="G18302" s="32">
        <v>82</v>
      </c>
      <c r="H18302" s="32">
        <v>1</v>
      </c>
    </row>
    <row r="18303" spans="1:8" x14ac:dyDescent="0.55000000000000004">
      <c r="A18303" s="33">
        <v>44297</v>
      </c>
      <c r="B18303" s="1" t="s">
        <v>28</v>
      </c>
      <c r="C18303">
        <v>1012</v>
      </c>
      <c r="D18303">
        <v>32134</v>
      </c>
      <c r="E18303" s="32">
        <v>949</v>
      </c>
      <c r="F18303">
        <v>19</v>
      </c>
      <c r="G18303" s="32">
        <v>44</v>
      </c>
      <c r="H18303" s="32">
        <v>1</v>
      </c>
    </row>
    <row r="18304" spans="1:8" x14ac:dyDescent="0.55000000000000004">
      <c r="A18304" s="33">
        <v>44297</v>
      </c>
      <c r="B18304" s="1" t="s">
        <v>29</v>
      </c>
      <c r="C18304">
        <v>3200</v>
      </c>
      <c r="D18304">
        <v>125398</v>
      </c>
      <c r="E18304" s="32">
        <v>2841</v>
      </c>
      <c r="F18304">
        <v>43</v>
      </c>
      <c r="G18304" s="32">
        <v>327</v>
      </c>
      <c r="H18304" s="32">
        <v>0</v>
      </c>
    </row>
    <row r="18305" spans="1:8" x14ac:dyDescent="0.55000000000000004">
      <c r="A18305" s="33">
        <v>44297</v>
      </c>
      <c r="B18305" s="1" t="s">
        <v>30</v>
      </c>
      <c r="C18305">
        <v>5136</v>
      </c>
      <c r="D18305">
        <v>167763</v>
      </c>
      <c r="E18305" s="32">
        <v>4826</v>
      </c>
      <c r="F18305">
        <v>129</v>
      </c>
      <c r="G18305" s="32">
        <v>181</v>
      </c>
      <c r="H18305" s="32">
        <v>3</v>
      </c>
    </row>
    <row r="18306" spans="1:8" x14ac:dyDescent="0.55000000000000004">
      <c r="A18306" s="33">
        <v>44297</v>
      </c>
      <c r="B18306" s="1" t="s">
        <v>31</v>
      </c>
      <c r="C18306">
        <v>5960</v>
      </c>
      <c r="D18306">
        <v>259667</v>
      </c>
      <c r="E18306" s="32">
        <v>5612</v>
      </c>
      <c r="F18306">
        <v>121</v>
      </c>
      <c r="G18306" s="32">
        <v>227</v>
      </c>
      <c r="H18306" s="32">
        <v>2</v>
      </c>
    </row>
    <row r="18307" spans="1:8" x14ac:dyDescent="0.55000000000000004">
      <c r="A18307" s="33">
        <v>44297</v>
      </c>
      <c r="B18307" s="1" t="s">
        <v>32</v>
      </c>
      <c r="C18307">
        <v>28681</v>
      </c>
      <c r="D18307">
        <v>486888</v>
      </c>
      <c r="E18307" s="32">
        <v>26691</v>
      </c>
      <c r="F18307">
        <v>602</v>
      </c>
      <c r="G18307" s="32">
        <v>1388</v>
      </c>
      <c r="H18307" s="32">
        <v>7</v>
      </c>
    </row>
    <row r="18308" spans="1:8" x14ac:dyDescent="0.55000000000000004">
      <c r="A18308" s="33">
        <v>44297</v>
      </c>
      <c r="B18308" s="1" t="s">
        <v>33</v>
      </c>
      <c r="C18308">
        <v>2993</v>
      </c>
      <c r="D18308">
        <v>82920</v>
      </c>
      <c r="E18308" s="32">
        <v>2767</v>
      </c>
      <c r="F18308">
        <v>73</v>
      </c>
      <c r="G18308" s="32">
        <v>239</v>
      </c>
      <c r="H18308" s="32">
        <v>6</v>
      </c>
    </row>
    <row r="18309" spans="1:8" x14ac:dyDescent="0.55000000000000004">
      <c r="A18309" s="33">
        <v>44297</v>
      </c>
      <c r="B18309" s="1" t="s">
        <v>34</v>
      </c>
      <c r="C18309">
        <v>2965</v>
      </c>
      <c r="D18309">
        <v>93581</v>
      </c>
      <c r="E18309" s="32">
        <v>2731</v>
      </c>
      <c r="F18309">
        <v>59</v>
      </c>
      <c r="G18309" s="32">
        <v>175</v>
      </c>
      <c r="H18309" s="32">
        <v>3</v>
      </c>
    </row>
    <row r="18310" spans="1:8" x14ac:dyDescent="0.55000000000000004">
      <c r="A18310" s="33">
        <v>44297</v>
      </c>
      <c r="B18310" s="1" t="s">
        <v>35</v>
      </c>
      <c r="C18310">
        <v>10020</v>
      </c>
      <c r="D18310">
        <v>185255</v>
      </c>
      <c r="E18310" s="32">
        <v>9292</v>
      </c>
      <c r="F18310">
        <v>173</v>
      </c>
      <c r="G18310" s="32">
        <v>579</v>
      </c>
      <c r="H18310" s="32">
        <v>3</v>
      </c>
    </row>
    <row r="18311" spans="1:8" x14ac:dyDescent="0.55000000000000004">
      <c r="A18311" s="33">
        <v>44297</v>
      </c>
      <c r="B18311" s="1" t="s">
        <v>36</v>
      </c>
      <c r="C18311">
        <v>60092</v>
      </c>
      <c r="D18311">
        <v>1151166</v>
      </c>
      <c r="E18311" s="32">
        <v>50024</v>
      </c>
      <c r="F18311">
        <v>1215</v>
      </c>
      <c r="G18311" s="32">
        <v>8346</v>
      </c>
      <c r="H18311" s="32">
        <v>203</v>
      </c>
    </row>
    <row r="18312" spans="1:8" x14ac:dyDescent="0.55000000000000004">
      <c r="A18312" s="33">
        <v>44297</v>
      </c>
      <c r="B18312" s="1" t="s">
        <v>37</v>
      </c>
      <c r="C18312">
        <v>22511</v>
      </c>
      <c r="D18312">
        <v>319635</v>
      </c>
      <c r="E18312" s="32">
        <v>19359</v>
      </c>
      <c r="F18312">
        <v>606</v>
      </c>
      <c r="G18312" s="32">
        <v>2546</v>
      </c>
      <c r="H18312" s="32">
        <v>83</v>
      </c>
    </row>
    <row r="18313" spans="1:8" x14ac:dyDescent="0.55000000000000004">
      <c r="A18313" s="33">
        <v>44297</v>
      </c>
      <c r="B18313" s="1" t="s">
        <v>38</v>
      </c>
      <c r="C18313">
        <v>4527</v>
      </c>
      <c r="D18313">
        <v>103792</v>
      </c>
      <c r="E18313" s="32">
        <v>3781</v>
      </c>
      <c r="F18313">
        <v>56</v>
      </c>
      <c r="G18313" s="32">
        <v>690</v>
      </c>
      <c r="H18313" s="32">
        <v>12</v>
      </c>
    </row>
    <row r="18314" spans="1:8" x14ac:dyDescent="0.55000000000000004">
      <c r="A18314" s="33">
        <v>44297</v>
      </c>
      <c r="B18314" s="1" t="s">
        <v>39</v>
      </c>
      <c r="C18314">
        <v>1521</v>
      </c>
      <c r="D18314">
        <v>28397</v>
      </c>
      <c r="E18314" s="32">
        <v>1251</v>
      </c>
      <c r="F18314">
        <v>18</v>
      </c>
      <c r="G18314" s="32">
        <v>226</v>
      </c>
      <c r="H18314" s="32">
        <v>24</v>
      </c>
    </row>
    <row r="18315" spans="1:8" x14ac:dyDescent="0.55000000000000004">
      <c r="A18315" s="33">
        <v>44297</v>
      </c>
      <c r="B18315" s="1" t="s">
        <v>40</v>
      </c>
      <c r="C18315">
        <v>291</v>
      </c>
      <c r="D18315">
        <v>51998</v>
      </c>
      <c r="E18315" s="32">
        <v>207</v>
      </c>
      <c r="F18315">
        <v>2</v>
      </c>
      <c r="G18315" s="32">
        <v>72</v>
      </c>
      <c r="H18315" s="32">
        <v>0</v>
      </c>
    </row>
    <row r="18316" spans="1:8" x14ac:dyDescent="0.55000000000000004">
      <c r="A18316" s="33">
        <v>44297</v>
      </c>
      <c r="B18316" s="1" t="s">
        <v>41</v>
      </c>
      <c r="C18316">
        <v>291</v>
      </c>
      <c r="D18316">
        <v>18477</v>
      </c>
      <c r="E18316" s="32">
        <v>286</v>
      </c>
      <c r="F18316">
        <v>0</v>
      </c>
      <c r="G18316" s="32">
        <v>5</v>
      </c>
      <c r="H18316" s="32">
        <v>0</v>
      </c>
    </row>
    <row r="18317" spans="1:8" x14ac:dyDescent="0.55000000000000004">
      <c r="A18317" s="33">
        <v>44297</v>
      </c>
      <c r="B18317" s="1" t="s">
        <v>42</v>
      </c>
      <c r="C18317">
        <v>2953</v>
      </c>
      <c r="D18317">
        <v>84188</v>
      </c>
      <c r="E18317" s="32">
        <v>2603</v>
      </c>
      <c r="F18317">
        <v>35</v>
      </c>
      <c r="G18317" s="32">
        <v>166</v>
      </c>
      <c r="H18317" s="32">
        <v>3</v>
      </c>
    </row>
    <row r="18318" spans="1:8" x14ac:dyDescent="0.55000000000000004">
      <c r="A18318" s="33">
        <v>44297</v>
      </c>
      <c r="B18318" s="1" t="s">
        <v>43</v>
      </c>
      <c r="C18318">
        <v>5274</v>
      </c>
      <c r="D18318">
        <v>189788</v>
      </c>
      <c r="E18318" s="32">
        <v>5057</v>
      </c>
      <c r="F18318">
        <v>106</v>
      </c>
      <c r="G18318" s="32">
        <v>104</v>
      </c>
      <c r="H18318" s="32">
        <v>1</v>
      </c>
    </row>
    <row r="18319" spans="1:8" x14ac:dyDescent="0.55000000000000004">
      <c r="A18319" s="33">
        <v>44297</v>
      </c>
      <c r="B18319" s="1" t="s">
        <v>44</v>
      </c>
      <c r="C18319">
        <v>1461</v>
      </c>
      <c r="D18319">
        <v>71202</v>
      </c>
      <c r="E18319" s="32">
        <v>1380</v>
      </c>
      <c r="F18319">
        <v>43</v>
      </c>
      <c r="G18319" s="32">
        <v>38</v>
      </c>
      <c r="H18319" s="32">
        <v>0</v>
      </c>
    </row>
    <row r="18320" spans="1:8" x14ac:dyDescent="0.55000000000000004">
      <c r="A18320" s="33">
        <v>44297</v>
      </c>
      <c r="B18320" s="1" t="s">
        <v>45</v>
      </c>
      <c r="C18320">
        <v>693</v>
      </c>
      <c r="D18320">
        <v>34409</v>
      </c>
      <c r="E18320" s="32">
        <v>507</v>
      </c>
      <c r="F18320">
        <v>22</v>
      </c>
      <c r="G18320" s="32">
        <v>164</v>
      </c>
      <c r="H18320" s="32">
        <v>3</v>
      </c>
    </row>
    <row r="18321" spans="1:8" x14ac:dyDescent="0.55000000000000004">
      <c r="A18321" s="33">
        <v>44297</v>
      </c>
      <c r="B18321" s="1" t="s">
        <v>46</v>
      </c>
      <c r="C18321">
        <v>985</v>
      </c>
      <c r="D18321">
        <v>55035</v>
      </c>
      <c r="E18321" s="32">
        <v>829</v>
      </c>
      <c r="F18321">
        <v>19</v>
      </c>
      <c r="G18321" s="32">
        <v>140</v>
      </c>
      <c r="H18321" s="32">
        <v>0</v>
      </c>
    </row>
    <row r="18322" spans="1:8" x14ac:dyDescent="0.55000000000000004">
      <c r="A18322" s="33">
        <v>44297</v>
      </c>
      <c r="B18322" s="1" t="s">
        <v>47</v>
      </c>
      <c r="C18322">
        <v>1712</v>
      </c>
      <c r="D18322">
        <v>45967</v>
      </c>
      <c r="E18322" s="32">
        <v>1319</v>
      </c>
      <c r="F18322">
        <v>24</v>
      </c>
      <c r="G18322" s="32">
        <v>369</v>
      </c>
      <c r="H18322" s="32">
        <v>7</v>
      </c>
    </row>
    <row r="18323" spans="1:8" x14ac:dyDescent="0.55000000000000004">
      <c r="A18323" s="33">
        <v>44297</v>
      </c>
      <c r="B18323" s="1" t="s">
        <v>48</v>
      </c>
      <c r="C18323">
        <v>946</v>
      </c>
      <c r="D18323">
        <v>7543</v>
      </c>
      <c r="E18323" s="32">
        <v>903</v>
      </c>
      <c r="F18323">
        <v>19</v>
      </c>
      <c r="G18323" s="32">
        <v>24</v>
      </c>
      <c r="H18323" s="32">
        <v>1</v>
      </c>
    </row>
    <row r="18324" spans="1:8" x14ac:dyDescent="0.55000000000000004">
      <c r="A18324" s="33">
        <v>44297</v>
      </c>
      <c r="B18324" s="1" t="s">
        <v>49</v>
      </c>
      <c r="C18324">
        <v>19435</v>
      </c>
      <c r="D18324">
        <v>531644</v>
      </c>
      <c r="E18324" s="32">
        <v>18614</v>
      </c>
      <c r="F18324">
        <v>334</v>
      </c>
      <c r="G18324" s="32">
        <v>487</v>
      </c>
      <c r="H18324" s="32">
        <v>7</v>
      </c>
    </row>
    <row r="18325" spans="1:8" x14ac:dyDescent="0.55000000000000004">
      <c r="A18325" s="33">
        <v>44297</v>
      </c>
      <c r="B18325" s="1" t="s">
        <v>50</v>
      </c>
      <c r="C18325">
        <v>1265</v>
      </c>
      <c r="D18325">
        <v>33693</v>
      </c>
      <c r="E18325" s="32">
        <v>1204</v>
      </c>
      <c r="F18325">
        <v>13</v>
      </c>
      <c r="G18325" s="32">
        <v>66</v>
      </c>
      <c r="H18325" s="32">
        <v>0</v>
      </c>
    </row>
    <row r="18326" spans="1:8" x14ac:dyDescent="0.55000000000000004">
      <c r="A18326" s="33">
        <v>44297</v>
      </c>
      <c r="B18326" s="1" t="s">
        <v>51</v>
      </c>
      <c r="C18326">
        <v>1660</v>
      </c>
      <c r="D18326">
        <v>81412</v>
      </c>
      <c r="E18326" s="32">
        <v>1597</v>
      </c>
      <c r="F18326">
        <v>39</v>
      </c>
      <c r="G18326" s="32">
        <v>24</v>
      </c>
      <c r="H18326" s="32">
        <v>0</v>
      </c>
    </row>
    <row r="18327" spans="1:8" x14ac:dyDescent="0.55000000000000004">
      <c r="A18327" s="33">
        <v>44297</v>
      </c>
      <c r="B18327" s="1" t="s">
        <v>52</v>
      </c>
      <c r="C18327">
        <v>3531</v>
      </c>
      <c r="D18327">
        <v>58749</v>
      </c>
      <c r="E18327" s="32">
        <v>3427</v>
      </c>
      <c r="F18327">
        <v>74</v>
      </c>
      <c r="G18327" s="32">
        <v>30</v>
      </c>
      <c r="H18327" s="32">
        <v>2</v>
      </c>
    </row>
    <row r="18328" spans="1:8" x14ac:dyDescent="0.55000000000000004">
      <c r="A18328" s="33">
        <v>44297</v>
      </c>
      <c r="B18328" s="1" t="s">
        <v>53</v>
      </c>
      <c r="C18328">
        <v>1344</v>
      </c>
      <c r="D18328">
        <v>97421</v>
      </c>
      <c r="E18328" s="32">
        <v>1285</v>
      </c>
      <c r="F18328">
        <v>22</v>
      </c>
      <c r="G18328" s="32">
        <v>37</v>
      </c>
      <c r="H18328" s="32">
        <v>1</v>
      </c>
    </row>
    <row r="18329" spans="1:8" x14ac:dyDescent="0.55000000000000004">
      <c r="A18329" s="33">
        <v>44297</v>
      </c>
      <c r="B18329" s="1" t="s">
        <v>54</v>
      </c>
      <c r="C18329">
        <v>1971</v>
      </c>
      <c r="D18329">
        <v>24949</v>
      </c>
      <c r="E18329" s="32">
        <v>1930</v>
      </c>
      <c r="F18329">
        <v>22</v>
      </c>
      <c r="G18329" s="32">
        <v>16</v>
      </c>
      <c r="H18329" s="32">
        <v>0</v>
      </c>
    </row>
    <row r="18330" spans="1:8" x14ac:dyDescent="0.55000000000000004">
      <c r="A18330" s="33">
        <v>44297</v>
      </c>
      <c r="B18330" s="1" t="s">
        <v>55</v>
      </c>
      <c r="C18330">
        <v>1918</v>
      </c>
      <c r="D18330">
        <v>75797</v>
      </c>
      <c r="E18330" s="32">
        <v>1835</v>
      </c>
      <c r="F18330">
        <v>28</v>
      </c>
      <c r="G18330" s="32">
        <v>78</v>
      </c>
      <c r="H18330" s="32">
        <v>0</v>
      </c>
    </row>
    <row r="18331" spans="1:8" x14ac:dyDescent="0.55000000000000004">
      <c r="A18331" s="33">
        <v>44297</v>
      </c>
      <c r="B18331" s="1" t="s">
        <v>56</v>
      </c>
      <c r="C18331">
        <v>10704</v>
      </c>
      <c r="D18331">
        <v>171706</v>
      </c>
      <c r="E18331" s="32">
        <v>9362</v>
      </c>
      <c r="F18331">
        <v>129</v>
      </c>
      <c r="G18331" s="32">
        <v>1219</v>
      </c>
      <c r="H18331" s="32">
        <v>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7.33203125" style="26" customWidth="1"/>
    <col min="10" max="10" width="7.25" style="26" customWidth="1"/>
    <col min="11" max="12" width="5.6640625" style="26" customWidth="1"/>
    <col min="13" max="13" width="10.75" style="26" bestFit="1" customWidth="1"/>
    <col min="14" max="14" width="9" style="26" customWidth="1"/>
    <col min="15" max="15" width="11.4140625" style="26" customWidth="1"/>
    <col min="16" max="16" width="8.6640625" style="26" customWidth="1"/>
    <col min="17" max="16384" width="8.6640625" style="26"/>
  </cols>
  <sheetData>
    <row r="1" spans="1:16" x14ac:dyDescent="0.55000000000000004">
      <c r="A1" s="61" t="s">
        <v>146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286</v>
      </c>
      <c r="P2" s="30" t="s">
        <v>287</v>
      </c>
    </row>
    <row r="3" spans="1:16" x14ac:dyDescent="0.55000000000000004">
      <c r="A3" s="37">
        <f>DATE($A$9, $B$9, $C$9)</f>
        <v>44298</v>
      </c>
      <c r="B3" s="26" t="s">
        <v>153</v>
      </c>
      <c r="C3" s="26">
        <f>IF(C21="", "", C21)</f>
        <v>503774</v>
      </c>
      <c r="D3" s="26">
        <f>IF(B21="", "", B21)</f>
        <v>9844311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30327</v>
      </c>
      <c r="I3" s="26" t="str">
        <f t="shared" si="1"/>
        <v/>
      </c>
      <c r="J3" s="26">
        <f t="shared" si="1"/>
        <v>563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463547</v>
      </c>
      <c r="N3" s="26">
        <f t="shared" si="2"/>
        <v>9397</v>
      </c>
      <c r="O3" s="79">
        <f>M15</f>
        <v>1129687</v>
      </c>
      <c r="P3" s="79">
        <f>N15</f>
        <v>560905</v>
      </c>
    </row>
    <row r="4" spans="1:16" x14ac:dyDescent="0.55000000000000004">
      <c r="A4" s="37">
        <f>DATE($A$9, $B$9, $C$9)</f>
        <v>44298</v>
      </c>
      <c r="B4" s="26" t="s">
        <v>154</v>
      </c>
      <c r="C4" s="26">
        <f>IF(C22="", "", C22)</f>
        <v>2497</v>
      </c>
      <c r="D4" s="26">
        <f>IF(B22="", "", B22)</f>
        <v>609593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140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2354</v>
      </c>
      <c r="N4" s="26">
        <f t="shared" si="2"/>
        <v>3</v>
      </c>
      <c r="O4" s="49">
        <v>0</v>
      </c>
      <c r="P4" s="49">
        <v>0</v>
      </c>
    </row>
    <row r="5" spans="1:16" x14ac:dyDescent="0.55000000000000004">
      <c r="A5" s="37">
        <f>DATE($A$9, $B$9, $C$9)</f>
        <v>44298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9">
        <v>0</v>
      </c>
      <c r="P5" s="49">
        <v>0</v>
      </c>
    </row>
    <row r="7" spans="1:16" x14ac:dyDescent="0.55000000000000004">
      <c r="A7" s="27" t="s">
        <v>156</v>
      </c>
      <c r="C7" s="27"/>
      <c r="D7" s="27"/>
      <c r="E7" s="27"/>
      <c r="F7" s="27"/>
      <c r="G7" s="27"/>
      <c r="H7" s="27"/>
      <c r="I7" s="47" t="s">
        <v>298</v>
      </c>
      <c r="J7" s="27"/>
      <c r="L7" s="27"/>
      <c r="M7" s="27"/>
      <c r="N7" s="27"/>
      <c r="O7" s="27"/>
    </row>
    <row r="8" spans="1:16" x14ac:dyDescent="0.55000000000000004">
      <c r="A8" s="61" t="s">
        <v>288</v>
      </c>
      <c r="B8" s="61"/>
      <c r="C8" s="61"/>
      <c r="D8" s="61"/>
      <c r="E8" s="61"/>
      <c r="F8" s="61"/>
      <c r="G8" s="61"/>
      <c r="I8" s="60" t="s">
        <v>302</v>
      </c>
      <c r="J8" s="60"/>
      <c r="K8" s="60"/>
      <c r="L8" s="60"/>
      <c r="M8" s="60"/>
      <c r="N8" s="60"/>
      <c r="O8" s="60"/>
      <c r="P8" s="60"/>
    </row>
    <row r="9" spans="1:16" x14ac:dyDescent="0.55000000000000004">
      <c r="A9" s="4">
        <v>2021</v>
      </c>
      <c r="B9" s="4">
        <v>4</v>
      </c>
      <c r="C9" s="4">
        <v>12</v>
      </c>
    </row>
    <row r="10" spans="1:16" x14ac:dyDescent="0.55000000000000004">
      <c r="B10" s="61" t="s">
        <v>157</v>
      </c>
      <c r="C10" s="61"/>
      <c r="D10" s="61" t="s">
        <v>158</v>
      </c>
      <c r="E10" s="61"/>
      <c r="F10" s="61" t="s">
        <v>159</v>
      </c>
      <c r="G10" s="61" t="s">
        <v>160</v>
      </c>
      <c r="H10" s="61" t="s">
        <v>161</v>
      </c>
      <c r="J10" s="61" t="s">
        <v>283</v>
      </c>
      <c r="K10" s="61"/>
      <c r="M10" s="27"/>
    </row>
    <row r="11" spans="1:16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61"/>
      <c r="G11" s="61"/>
      <c r="H11" s="62"/>
      <c r="L11" s="61" t="s">
        <v>284</v>
      </c>
      <c r="M11" s="61"/>
      <c r="N11" s="53" t="s">
        <v>285</v>
      </c>
      <c r="O11" s="54" t="s">
        <v>301</v>
      </c>
    </row>
    <row r="12" spans="1:16" x14ac:dyDescent="0.55000000000000004">
      <c r="A12" s="27" t="s">
        <v>166</v>
      </c>
      <c r="B12" s="52">
        <v>9844311</v>
      </c>
      <c r="C12" s="52">
        <v>503774</v>
      </c>
      <c r="D12" s="52">
        <v>30327</v>
      </c>
      <c r="E12" s="52">
        <v>563</v>
      </c>
      <c r="F12" s="52">
        <v>463547</v>
      </c>
      <c r="G12" s="52">
        <v>9397</v>
      </c>
      <c r="H12" s="3"/>
      <c r="K12" s="61" t="s">
        <v>299</v>
      </c>
      <c r="L12" s="61"/>
      <c r="M12" s="51">
        <v>1128548</v>
      </c>
      <c r="N12" s="51">
        <v>560905</v>
      </c>
      <c r="O12" s="80">
        <f>SUM(M12:N12)</f>
        <v>1689453</v>
      </c>
      <c r="P12" s="27"/>
    </row>
    <row r="13" spans="1:16" x14ac:dyDescent="0.55000000000000004">
      <c r="A13" s="27" t="s">
        <v>167</v>
      </c>
      <c r="B13" s="52">
        <v>609593</v>
      </c>
      <c r="C13" s="52">
        <v>2497</v>
      </c>
      <c r="D13" s="52">
        <v>140</v>
      </c>
      <c r="E13" s="52">
        <v>0</v>
      </c>
      <c r="F13" s="52">
        <v>2354</v>
      </c>
      <c r="G13" s="52">
        <v>3</v>
      </c>
      <c r="H13" s="3"/>
      <c r="K13" s="61" t="s">
        <v>300</v>
      </c>
      <c r="L13" s="61"/>
      <c r="M13" s="4">
        <v>1139</v>
      </c>
      <c r="N13" s="4"/>
      <c r="O13" s="80">
        <f t="shared" ref="O13:O15" si="3">SUM(M13:N13)</f>
        <v>1139</v>
      </c>
    </row>
    <row r="14" spans="1:16" x14ac:dyDescent="0.55000000000000004">
      <c r="A14" s="27" t="s">
        <v>168</v>
      </c>
      <c r="B14" s="52">
        <v>829</v>
      </c>
      <c r="C14" s="52">
        <v>15</v>
      </c>
      <c r="D14" s="52">
        <v>0</v>
      </c>
      <c r="E14" s="52">
        <v>0</v>
      </c>
      <c r="F14" s="52">
        <v>15</v>
      </c>
      <c r="G14" s="52">
        <v>0</v>
      </c>
      <c r="H14" s="3"/>
      <c r="O14" s="80">
        <f t="shared" si="3"/>
        <v>0</v>
      </c>
    </row>
    <row r="15" spans="1:16" x14ac:dyDescent="0.55000000000000004">
      <c r="A15" s="48" t="s">
        <v>164</v>
      </c>
      <c r="B15" s="50">
        <f t="shared" ref="B15:G15" si="4">SUM(B12:B14)</f>
        <v>10454733</v>
      </c>
      <c r="C15" s="50">
        <f t="shared" si="4"/>
        <v>506286</v>
      </c>
      <c r="D15" s="50">
        <f t="shared" si="4"/>
        <v>30467</v>
      </c>
      <c r="E15" s="50">
        <f t="shared" si="4"/>
        <v>563</v>
      </c>
      <c r="F15" s="50">
        <f t="shared" si="4"/>
        <v>465916</v>
      </c>
      <c r="G15" s="50">
        <f t="shared" si="4"/>
        <v>9400</v>
      </c>
      <c r="H15" s="29"/>
      <c r="K15" s="78" t="s">
        <v>301</v>
      </c>
      <c r="L15" s="78"/>
      <c r="M15" s="50">
        <f>SUM(M12:M14)</f>
        <v>1129687</v>
      </c>
      <c r="N15" s="50">
        <f>SUM(N12:N14)</f>
        <v>560905</v>
      </c>
      <c r="O15" s="81">
        <f t="shared" si="3"/>
        <v>1690592</v>
      </c>
    </row>
    <row r="18" spans="1:15" x14ac:dyDescent="0.55000000000000004">
      <c r="B18" s="61" t="s">
        <v>157</v>
      </c>
      <c r="C18" s="62"/>
      <c r="D18" s="61" t="s">
        <v>169</v>
      </c>
      <c r="E18" s="62"/>
      <c r="F18" s="62"/>
      <c r="G18" s="61" t="s">
        <v>170</v>
      </c>
      <c r="H18" s="62"/>
      <c r="I18" s="62"/>
      <c r="J18" s="62"/>
      <c r="K18" s="62"/>
      <c r="L18" s="62"/>
      <c r="M18" s="62"/>
      <c r="N18" s="62"/>
      <c r="O18" s="62"/>
    </row>
    <row r="19" spans="1:15" x14ac:dyDescent="0.55000000000000004">
      <c r="B19" s="62"/>
      <c r="C19" s="62"/>
      <c r="D19" s="62"/>
      <c r="E19" s="62"/>
      <c r="F19" s="62"/>
      <c r="G19" s="61" t="s">
        <v>158</v>
      </c>
      <c r="H19" s="62"/>
      <c r="I19" s="62"/>
      <c r="J19" s="62"/>
      <c r="K19" s="62"/>
      <c r="L19" s="62"/>
      <c r="M19" s="62"/>
      <c r="N19" s="61" t="s">
        <v>159</v>
      </c>
      <c r="O19" s="6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62"/>
      <c r="O20" s="62"/>
    </row>
    <row r="21" spans="1:15" x14ac:dyDescent="0.55000000000000004">
      <c r="A21" s="26" t="s">
        <v>166</v>
      </c>
      <c r="B21" s="28">
        <f t="shared" ref="B21:C23" si="5">B12</f>
        <v>9844311</v>
      </c>
      <c r="C21" s="28">
        <f t="shared" si="5"/>
        <v>503774</v>
      </c>
      <c r="D21" s="3"/>
      <c r="E21" s="3"/>
      <c r="F21" s="3"/>
      <c r="G21" s="3"/>
      <c r="H21" s="28">
        <f>D12</f>
        <v>30327</v>
      </c>
      <c r="I21" s="3"/>
      <c r="J21" s="28">
        <f>E12</f>
        <v>563</v>
      </c>
      <c r="K21" s="3"/>
      <c r="L21" s="3"/>
      <c r="M21" s="16">
        <f>F21</f>
        <v>0</v>
      </c>
      <c r="N21" s="28">
        <f t="shared" ref="N21:O23" si="6">F12</f>
        <v>463547</v>
      </c>
      <c r="O21" s="28">
        <f t="shared" si="6"/>
        <v>9397</v>
      </c>
    </row>
    <row r="22" spans="1:15" x14ac:dyDescent="0.55000000000000004">
      <c r="A22" s="26" t="s">
        <v>167</v>
      </c>
      <c r="B22" s="28">
        <f t="shared" si="5"/>
        <v>609593</v>
      </c>
      <c r="C22" s="28">
        <f t="shared" si="5"/>
        <v>2497</v>
      </c>
      <c r="D22" s="3"/>
      <c r="E22" s="3"/>
      <c r="F22" s="3"/>
      <c r="G22" s="3"/>
      <c r="H22" s="28">
        <f>D13</f>
        <v>140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2354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10454733</v>
      </c>
      <c r="C24" s="26">
        <f t="shared" si="7"/>
        <v>506286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30467</v>
      </c>
      <c r="I24" s="26">
        <f t="shared" si="7"/>
        <v>0</v>
      </c>
      <c r="J24" s="26">
        <f t="shared" si="7"/>
        <v>563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465916</v>
      </c>
      <c r="O24" s="26">
        <f t="shared" si="7"/>
        <v>9400</v>
      </c>
    </row>
    <row r="26" spans="1:15" x14ac:dyDescent="0.55000000000000004">
      <c r="E26" s="61" t="s">
        <v>279</v>
      </c>
      <c r="F26" s="62"/>
      <c r="G26" s="62"/>
      <c r="H26" s="62"/>
      <c r="I26" s="62"/>
      <c r="J26" s="62"/>
    </row>
    <row r="27" spans="1:15" x14ac:dyDescent="0.55000000000000004">
      <c r="E27" s="60" t="s">
        <v>281</v>
      </c>
      <c r="F27" s="60"/>
      <c r="G27" s="60"/>
      <c r="H27" s="60"/>
      <c r="I27" s="60"/>
      <c r="J27" s="60"/>
      <c r="K27" s="60"/>
    </row>
    <row r="29" spans="1:15" x14ac:dyDescent="0.55000000000000004">
      <c r="E29" s="61" t="s">
        <v>297</v>
      </c>
      <c r="F29" s="61"/>
      <c r="G29" s="61"/>
      <c r="H29" s="61"/>
      <c r="I29" s="61"/>
      <c r="J29" s="61"/>
      <c r="K29" s="61"/>
    </row>
    <row r="30" spans="1:15" x14ac:dyDescent="0.55000000000000004">
      <c r="E30" s="60" t="s">
        <v>282</v>
      </c>
      <c r="F30" s="60"/>
      <c r="G30" s="60"/>
      <c r="H30" s="60"/>
      <c r="I30" s="60"/>
      <c r="J30" s="60"/>
      <c r="K30" s="60"/>
      <c r="L30" s="60"/>
      <c r="M30" s="60"/>
    </row>
  </sheetData>
  <mergeCells count="23">
    <mergeCell ref="I8:P8"/>
    <mergeCell ref="J10:K10"/>
    <mergeCell ref="L11:M11"/>
    <mergeCell ref="K12:L12"/>
    <mergeCell ref="D10:E10"/>
    <mergeCell ref="F10:F11"/>
    <mergeCell ref="G10:G11"/>
    <mergeCell ref="E29:K29"/>
    <mergeCell ref="K13:L13"/>
    <mergeCell ref="K15:L15"/>
    <mergeCell ref="E27:K27"/>
    <mergeCell ref="E26:J26"/>
    <mergeCell ref="A1:N1"/>
    <mergeCell ref="G18:O18"/>
    <mergeCell ref="G19:M19"/>
    <mergeCell ref="N19:N20"/>
    <mergeCell ref="O19:O20"/>
    <mergeCell ref="B18:C19"/>
    <mergeCell ref="D18:F19"/>
    <mergeCell ref="H10:H11"/>
    <mergeCell ref="A8:G8"/>
    <mergeCell ref="E30:M30"/>
    <mergeCell ref="B10:C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E30" r:id="rId4" xr:uid="{CA3F1DC0-B858-4969-B410-3FF604DB5925}"/>
    <hyperlink ref="I8" r:id="rId5" xr:uid="{D68CED74-80A1-4F04-B2A0-C19ECD9E78D5}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61" t="s">
        <v>177</v>
      </c>
      <c r="B1" s="61"/>
      <c r="C1" s="61"/>
      <c r="D1" s="64"/>
      <c r="E1" s="64"/>
      <c r="F1" s="64"/>
      <c r="G1" s="64"/>
      <c r="H1" s="64"/>
      <c r="I1" s="64"/>
      <c r="J1" s="9"/>
    </row>
    <row r="2" spans="1:10" x14ac:dyDescent="0.55000000000000004">
      <c r="A2" s="38">
        <f>YEAR(DATE('Conv-total'!$A$9, 'Conv-total'!$B$9, 'Conv-total'!$C$9) -1)</f>
        <v>2021</v>
      </c>
      <c r="B2" s="38">
        <f>MONTH(DATE('Conv-total'!$A$9, 'Conv-total'!$B$9, 'Conv-total'!$C$9) -1)</f>
        <v>4</v>
      </c>
      <c r="C2" s="38">
        <f>DAY(DATE('Conv-total'!$A$9, 'Conv-total'!$B$9, 'Conv-total'!$C$9) -1)</f>
        <v>11</v>
      </c>
      <c r="D2" s="63" t="s">
        <v>178</v>
      </c>
      <c r="E2" s="64"/>
      <c r="F2" s="64"/>
      <c r="G2" s="64"/>
      <c r="H2" s="64"/>
      <c r="I2" s="64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44297</v>
      </c>
      <c r="C5" s="30" t="s">
        <v>7</v>
      </c>
      <c r="D5" s="40">
        <f>IFERROR(INT(TRIM(SUBSTITUTE(VLOOKUP($A5&amp;"*",各都道府県の状況!$A:$I,D$3,FALSE), "※5", ""))), "")</f>
        <v>21780</v>
      </c>
      <c r="E5" s="40">
        <f>IFERROR(INT(TRIM(SUBSTITUTE(VLOOKUP($A5&amp;"*",各都道府県の状況!$A:$I,E$3,FALSE), "※5", ""))), "")</f>
        <v>472184</v>
      </c>
      <c r="F5" s="40">
        <f>IFERROR(INT(TRIM(SUBSTITUTE(VLOOKUP($A5&amp;"*",各都道府県の状況!$A:$I,F$3,FALSE), "※5", ""))), "")</f>
        <v>20115</v>
      </c>
      <c r="G5" s="40">
        <f>IFERROR(INT(TRIM(SUBSTITUTE(VLOOKUP($A5&amp;"*",各都道府県の状況!$A:$I,G$3,FALSE), "※5", ""))), "")</f>
        <v>777</v>
      </c>
      <c r="H5" s="40">
        <f>IFERROR(INT(TRIM(SUBSTITUTE(VLOOKUP($A5&amp;"*",各都道府県の状況!$A:$I,H$3,FALSE), "※5", ""))), "")</f>
        <v>961</v>
      </c>
      <c r="I5" s="40">
        <f>IFERROR(INT(TRIM(SUBSTITUTE(VLOOKUP($A5&amp;"*",各都道府県の状況!$A:$I,I$3,FALSE), "※5", ""))), "")</f>
        <v>22</v>
      </c>
      <c r="J5" s="2"/>
    </row>
    <row r="6" spans="1:10" x14ac:dyDescent="0.55000000000000004">
      <c r="A6" s="12" t="s">
        <v>182</v>
      </c>
      <c r="B6" s="13">
        <f t="shared" si="0"/>
        <v>44297</v>
      </c>
      <c r="C6" s="30" t="s">
        <v>11</v>
      </c>
      <c r="D6" s="40">
        <f>IFERROR(INT(TRIM(SUBSTITUTE(VLOOKUP($A6&amp;"*",各都道府県の状況!$A:$I,D$3,FALSE), "※5", ""))), "")</f>
        <v>1163</v>
      </c>
      <c r="E6" s="40">
        <f>IFERROR(INT(TRIM(SUBSTITUTE(VLOOKUP($A6&amp;"*",各都道府県の状況!$A:$I,E$3,FALSE), "※5", ""))), "")</f>
        <v>27562</v>
      </c>
      <c r="F6" s="40">
        <f>IFERROR(INT(TRIM(SUBSTITUTE(VLOOKUP($A6&amp;"*",各都道府県の状況!$A:$I,F$3,FALSE), "※5", ""))), "")</f>
        <v>970</v>
      </c>
      <c r="G6" s="40">
        <f>IFERROR(INT(TRIM(SUBSTITUTE(VLOOKUP($A6&amp;"*",各都道府県の状況!$A:$I,G$3,FALSE), "※5", ""))), "")</f>
        <v>20</v>
      </c>
      <c r="H6" s="40">
        <f>IFERROR(INT(TRIM(SUBSTITUTE(VLOOKUP($A6&amp;"*",各都道府県の状況!$A:$I,H$3,FALSE), "※5", ""))), "")</f>
        <v>173</v>
      </c>
      <c r="I6" s="40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44297</v>
      </c>
      <c r="C7" s="30" t="s">
        <v>12</v>
      </c>
      <c r="D7" s="40">
        <f>IFERROR(INT(TRIM(SUBSTITUTE(VLOOKUP($A7&amp;"*",各都道府県の状況!$A:$I,D$3,FALSE), "※5", ""))), "")</f>
        <v>752</v>
      </c>
      <c r="E7" s="40">
        <f>IFERROR(INT(TRIM(SUBSTITUTE(VLOOKUP($A7&amp;"*",各都道府県の状況!$A:$I,E$3,FALSE), "※5", ""))), "")</f>
        <v>49938</v>
      </c>
      <c r="F7" s="40">
        <f>IFERROR(INT(TRIM(SUBSTITUTE(VLOOKUP($A7&amp;"*",各都道府県の状況!$A:$I,F$3,FALSE), "※5", ""))), "")</f>
        <v>612</v>
      </c>
      <c r="G7" s="40">
        <f>IFERROR(INT(TRIM(SUBSTITUTE(VLOOKUP($A7&amp;"*",各都道府県の状況!$A:$I,G$3,FALSE), "※5", ""))), "")</f>
        <v>30</v>
      </c>
      <c r="H7" s="40">
        <f>IFERROR(INT(TRIM(SUBSTITUTE(VLOOKUP($A7&amp;"*",各都道府県の状況!$A:$I,H$3,FALSE), "※5", ""))), "")</f>
        <v>110</v>
      </c>
      <c r="I7" s="40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44297</v>
      </c>
      <c r="C8" s="30" t="s">
        <v>13</v>
      </c>
      <c r="D8" s="40">
        <f>IFERROR(INT(TRIM(SUBSTITUTE(VLOOKUP($A8&amp;"*",各都道府県の状況!$A:$I,D$3,FALSE), "※5", ""))), "")</f>
        <v>7164</v>
      </c>
      <c r="E8" s="40">
        <f>IFERROR(INT(TRIM(SUBSTITUTE(VLOOKUP($A8&amp;"*",各都道府県の状況!$A:$I,E$3,FALSE), "※5", ""))), "")</f>
        <v>103695</v>
      </c>
      <c r="F8" s="40">
        <f>IFERROR(INT(TRIM(SUBSTITUTE(VLOOKUP($A8&amp;"*",各都道府県の状況!$A:$I,F$3,FALSE), "※5", ""))), "")</f>
        <v>5942</v>
      </c>
      <c r="G8" s="40">
        <f>IFERROR(INT(TRIM(SUBSTITUTE(VLOOKUP($A8&amp;"*",各都道府県の状況!$A:$I,G$3,FALSE), "※5", ""))), "")</f>
        <v>42</v>
      </c>
      <c r="H8" s="40">
        <f>IFERROR(INT(TRIM(SUBSTITUTE(VLOOKUP($A8&amp;"*",各都道府県の状況!$A:$I,H$3,FALSE), "※5", ""))), "")</f>
        <v>1137</v>
      </c>
      <c r="I8" s="40">
        <f>IFERROR(INT(TRIM(SUBSTITUTE(VLOOKUP($A8&amp;"*",各都道府県の状況!$A:$I,I$3,FALSE), "※5", ""))), "")</f>
        <v>11</v>
      </c>
    </row>
    <row r="9" spans="1:10" ht="21" customHeight="1" x14ac:dyDescent="0.55000000000000004">
      <c r="A9" s="12" t="s">
        <v>185</v>
      </c>
      <c r="B9" s="13">
        <f t="shared" si="0"/>
        <v>44297</v>
      </c>
      <c r="C9" s="30" t="s">
        <v>14</v>
      </c>
      <c r="D9" s="40">
        <f>IFERROR(INT(TRIM(SUBSTITUTE(VLOOKUP($A9&amp;"*",各都道府県の状況!$A:$I,D$3,FALSE), "※5", ""))), "")</f>
        <v>331</v>
      </c>
      <c r="E9" s="40">
        <f>IFERROR(INT(TRIM(SUBSTITUTE(VLOOKUP($A9&amp;"*",各都道府県の状況!$A:$I,E$3,FALSE), "※5", ""))), "")</f>
        <v>8015</v>
      </c>
      <c r="F9" s="40">
        <f>IFERROR(INT(TRIM(SUBSTITUTE(VLOOKUP($A9&amp;"*",各都道府県の状況!$A:$I,F$3,FALSE), "※5", ""))), "")</f>
        <v>280</v>
      </c>
      <c r="G9" s="40">
        <f>IFERROR(INT(TRIM(SUBSTITUTE(VLOOKUP($A9&amp;"*",各都道府県の状況!$A:$I,G$3,FALSE), "※5", ""))), "")</f>
        <v>6</v>
      </c>
      <c r="H9" s="40">
        <f>IFERROR(INT(TRIM(SUBSTITUTE(VLOOKUP($A9&amp;"*",各都道府県の状況!$A:$I,H$3,FALSE), "※5", ""))), "")</f>
        <v>45</v>
      </c>
      <c r="I9" s="40">
        <f>IFERROR(INT(TRIM(SUBSTITUTE(VLOOKUP($A9&amp;"*",各都道府県の状況!$A:$I,I$3,FALSE), "※5", ""))), "")</f>
        <v>2</v>
      </c>
    </row>
    <row r="10" spans="1:10" ht="21" customHeight="1" x14ac:dyDescent="0.55000000000000004">
      <c r="A10" s="12" t="s">
        <v>186</v>
      </c>
      <c r="B10" s="13">
        <f t="shared" si="0"/>
        <v>44297</v>
      </c>
      <c r="C10" s="30" t="s">
        <v>15</v>
      </c>
      <c r="D10" s="40">
        <f>IFERROR(INT(TRIM(SUBSTITUTE(VLOOKUP($A10&amp;"*",各都道府県の状況!$A:$I,D$3,FALSE), "※5", ""))), "")</f>
        <v>1197</v>
      </c>
      <c r="E10" s="40">
        <f>IFERROR(INT(TRIM(SUBSTITUTE(VLOOKUP($A10&amp;"*",各都道府県の状況!$A:$I,E$3,FALSE), "※5", ""))), "")</f>
        <v>38846</v>
      </c>
      <c r="F10" s="40">
        <f>IFERROR(INT(TRIM(SUBSTITUTE(VLOOKUP($A10&amp;"*",各都道府県の状況!$A:$I,F$3,FALSE), "※5", ""))), "")</f>
        <v>932</v>
      </c>
      <c r="G10" s="40">
        <f>IFERROR(INT(TRIM(SUBSTITUTE(VLOOKUP($A10&amp;"*",各都道府県の状況!$A:$I,G$3,FALSE), "※5", ""))), "")</f>
        <v>18</v>
      </c>
      <c r="H10" s="40">
        <f>IFERROR(INT(TRIM(SUBSTITUTE(VLOOKUP($A10&amp;"*",各都道府県の状況!$A:$I,H$3,FALSE), "※5", ""))), "")</f>
        <v>247</v>
      </c>
      <c r="I10" s="40">
        <f>IFERROR(INT(TRIM(SUBSTITUTE(VLOOKUP($A10&amp;"*",各都道府県の状況!$A:$I,I$3,FALSE), "※5", ""))), "")</f>
        <v>4</v>
      </c>
    </row>
    <row r="11" spans="1:10" x14ac:dyDescent="0.55000000000000004">
      <c r="A11" s="12" t="s">
        <v>187</v>
      </c>
      <c r="B11" s="13">
        <f t="shared" si="0"/>
        <v>44297</v>
      </c>
      <c r="C11" s="30" t="s">
        <v>16</v>
      </c>
      <c r="D11" s="40">
        <f>IFERROR(INT(TRIM(SUBSTITUTE(VLOOKUP($A11&amp;"*",各都道府県の状況!$A:$I,D$3,FALSE), "※5", ""))), "")</f>
        <v>2806</v>
      </c>
      <c r="E11" s="40">
        <f>IFERROR(INT(TRIM(SUBSTITUTE(VLOOKUP($A11&amp;"*",各都道府県の状況!$A:$I,E$3,FALSE), "※5", ""))), "")</f>
        <v>163022</v>
      </c>
      <c r="F11" s="40">
        <f>IFERROR(INT(TRIM(SUBSTITUTE(VLOOKUP($A11&amp;"*",各都道府県の状況!$A:$I,F$3,FALSE), "※5", ""))), "")</f>
        <v>2389</v>
      </c>
      <c r="G11" s="40">
        <f>IFERROR(INT(TRIM(SUBSTITUTE(VLOOKUP($A11&amp;"*",各都道府県の状況!$A:$I,G$3,FALSE), "※5", ""))), "")</f>
        <v>118</v>
      </c>
      <c r="H11" s="40">
        <f>IFERROR(INT(TRIM(SUBSTITUTE(VLOOKUP($A11&amp;"*",各都道府県の状況!$A:$I,H$3,FALSE), "※5", ""))), "")</f>
        <v>299</v>
      </c>
      <c r="I11" s="40">
        <f>IFERROR(INT(TRIM(SUBSTITUTE(VLOOKUP($A11&amp;"*",各都道府県の状況!$A:$I,I$3,FALSE),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44297</v>
      </c>
      <c r="C12" s="30" t="s">
        <v>17</v>
      </c>
      <c r="D12" s="40">
        <f>IFERROR(INT(TRIM(SUBSTITUTE(VLOOKUP($A12&amp;"*",各都道府県の状況!$A:$I,D$3,FALSE), "※5", ""))), "")</f>
        <v>7113</v>
      </c>
      <c r="E12" s="40">
        <f>IFERROR(INT(TRIM(SUBSTITUTE(VLOOKUP($A12&amp;"*",各都道府県の状況!$A:$I,E$3,FALSE), "※5", ""))), "")</f>
        <v>27489</v>
      </c>
      <c r="F12" s="40">
        <f>IFERROR(INT(TRIM(SUBSTITUTE(VLOOKUP($A12&amp;"*",各都道府県の状況!$A:$I,F$3,FALSE), "※5", ""))), "")</f>
        <v>6649</v>
      </c>
      <c r="G12" s="40">
        <f>IFERROR(INT(TRIM(SUBSTITUTE(VLOOKUP($A12&amp;"*",各都道府県の状況!$A:$I,G$3,FALSE), "※5", ""))), "")</f>
        <v>128</v>
      </c>
      <c r="H12" s="40">
        <f>IFERROR(INT(TRIM(SUBSTITUTE(VLOOKUP($A12&amp;"*",各都道府県の状況!$A:$I,H$3,FALSE), "※5", ""))), "")</f>
        <v>336</v>
      </c>
      <c r="I12" s="40">
        <f>IFERROR(INT(TRIM(SUBSTITUTE(VLOOKUP($A12&amp;"*",各都道府県の状況!$A:$I,I$3,FALSE), "※5", ""))), "")</f>
        <v>5</v>
      </c>
    </row>
    <row r="13" spans="1:10" x14ac:dyDescent="0.55000000000000004">
      <c r="A13" s="12" t="s">
        <v>189</v>
      </c>
      <c r="B13" s="13">
        <f t="shared" si="0"/>
        <v>44297</v>
      </c>
      <c r="C13" s="30" t="s">
        <v>18</v>
      </c>
      <c r="D13" s="40">
        <f>IFERROR(INT(TRIM(SUBSTITUTE(VLOOKUP($A13&amp;"*",各都道府県の状況!$A:$I,D$3,FALSE), "※5", ""))), "")</f>
        <v>4927</v>
      </c>
      <c r="E13" s="40">
        <f>IFERROR(INT(TRIM(SUBSTITUTE(VLOOKUP($A13&amp;"*",各都道府県の状況!$A:$I,E$3,FALSE), "※5", ""))), "")</f>
        <v>180717</v>
      </c>
      <c r="F13" s="40">
        <f>IFERROR(INT(TRIM(SUBSTITUTE(VLOOKUP($A13&amp;"*",各都道府県の状況!$A:$I,F$3,FALSE), "※5", ""))), "")</f>
        <v>4611</v>
      </c>
      <c r="G13" s="40">
        <f>IFERROR(INT(TRIM(SUBSTITUTE(VLOOKUP($A13&amp;"*",各都道府県の状況!$A:$I,G$3,FALSE), "※5", ""))), "")</f>
        <v>70</v>
      </c>
      <c r="H13" s="40">
        <f>IFERROR(INT(TRIM(SUBSTITUTE(VLOOKUP($A13&amp;"*",各都道府県の状況!$A:$I,H$3,FALSE), "※5", ""))), "")</f>
        <v>246</v>
      </c>
      <c r="I13" s="40">
        <f>IFERROR(INT(TRIM(SUBSTITUTE(VLOOKUP($A13&amp;"*",各都道府県の状況!$A:$I,I$3,FALSE), "※5", ""))), "")</f>
        <v>3</v>
      </c>
    </row>
    <row r="14" spans="1:10" x14ac:dyDescent="0.55000000000000004">
      <c r="A14" s="12" t="s">
        <v>190</v>
      </c>
      <c r="B14" s="13">
        <f t="shared" si="0"/>
        <v>44297</v>
      </c>
      <c r="C14" s="30" t="s">
        <v>19</v>
      </c>
      <c r="D14" s="40">
        <f>IFERROR(INT(TRIM(SUBSTITUTE(VLOOKUP($A14&amp;"*",各都道府県の状況!$A:$I,D$3,FALSE), "※5", ""))), "")</f>
        <v>5261</v>
      </c>
      <c r="E14" s="40">
        <f>IFERROR(INT(TRIM(SUBSTITUTE(VLOOKUP($A14&amp;"*",各都道府県の状況!$A:$I,E$3,FALSE), "※5", ""))), "")</f>
        <v>119057</v>
      </c>
      <c r="F14" s="40">
        <f>IFERROR(INT(TRIM(SUBSTITUTE(VLOOKUP($A14&amp;"*",各都道府県の状況!$A:$I,F$3,FALSE), "※5", ""))), "")</f>
        <v>4941</v>
      </c>
      <c r="G14" s="40">
        <f>IFERROR(INT(TRIM(SUBSTITUTE(VLOOKUP($A14&amp;"*",各都道府県の状況!$A:$I,G$3,FALSE), "※5", ""))), "")</f>
        <v>101</v>
      </c>
      <c r="H14" s="40">
        <f>IFERROR(INT(TRIM(SUBSTITUTE(VLOOKUP($A14&amp;"*",各都道府県の状況!$A:$I,H$3,FALSE), "※5", ""))), "")</f>
        <v>219</v>
      </c>
      <c r="I14" s="40">
        <f>IFERROR(INT(TRIM(SUBSTITUTE(VLOOKUP($A14&amp;"*",各都道府県の状況!$A:$I,I$3,FALSE), "※5", ""))), "")</f>
        <v>6</v>
      </c>
    </row>
    <row r="15" spans="1:10" x14ac:dyDescent="0.55000000000000004">
      <c r="A15" s="12" t="s">
        <v>191</v>
      </c>
      <c r="B15" s="13">
        <f t="shared" si="0"/>
        <v>44297</v>
      </c>
      <c r="C15" s="30" t="s">
        <v>20</v>
      </c>
      <c r="D15" s="40">
        <f>IFERROR(INT(TRIM(SUBSTITUTE(VLOOKUP($A15&amp;"*",各都道府県の状況!$A:$I,D$3,FALSE), "※5", ""))), "")</f>
        <v>34332</v>
      </c>
      <c r="E15" s="40">
        <f>IFERROR(INT(TRIM(SUBSTITUTE(VLOOKUP($A15&amp;"*",各都道府県の状況!$A:$I,E$3,FALSE), "※5", ""))), "")</f>
        <v>682059</v>
      </c>
      <c r="F15" s="40">
        <f>IFERROR(INT(TRIM(SUBSTITUTE(VLOOKUP($A15&amp;"*",各都道府県の状況!$A:$I,F$3,FALSE), "※5", ""))), "")</f>
        <v>32041</v>
      </c>
      <c r="G15" s="40">
        <f>IFERROR(INT(TRIM(SUBSTITUTE(VLOOKUP($A15&amp;"*",各都道府県の状況!$A:$I,G$3,FALSE), "※5", ""))), "")</f>
        <v>715</v>
      </c>
      <c r="H15" s="40">
        <f>IFERROR(INT(TRIM(SUBSTITUTE(VLOOKUP($A15&amp;"*",各都道府県の状況!$A:$I,H$3,FALSE), "※5", ""))), "")</f>
        <v>1576</v>
      </c>
      <c r="I15" s="40">
        <f>IFERROR(INT(TRIM(SUBSTITUTE(VLOOKUP($A15&amp;"*",各都道府県の状況!$A:$I,I$3,FALSE), "※5", ""))), "")</f>
        <v>34</v>
      </c>
    </row>
    <row r="16" spans="1:10" x14ac:dyDescent="0.55000000000000004">
      <c r="A16" s="12" t="s">
        <v>192</v>
      </c>
      <c r="B16" s="13">
        <f t="shared" si="0"/>
        <v>44297</v>
      </c>
      <c r="C16" s="30" t="s">
        <v>21</v>
      </c>
      <c r="D16" s="40">
        <f>IFERROR(INT(TRIM(SUBSTITUTE(VLOOKUP($A16&amp;"*",各都道府県の状況!$A:$I,D$3,FALSE), "※5", ""))), "")</f>
        <v>30746</v>
      </c>
      <c r="E16" s="40">
        <f>IFERROR(INT(TRIM(SUBSTITUTE(VLOOKUP($A16&amp;"*",各都道府県の状況!$A:$I,E$3,FALSE), "※5", ""))), "")</f>
        <v>496289</v>
      </c>
      <c r="F16" s="40">
        <f>IFERROR(INT(TRIM(SUBSTITUTE(VLOOKUP($A16&amp;"*",各都道府県の状況!$A:$I,F$3,FALSE), "※5", ""))), "")</f>
        <v>29156</v>
      </c>
      <c r="G16" s="40">
        <f>IFERROR(INT(TRIM(SUBSTITUTE(VLOOKUP($A16&amp;"*",各都道府県の状況!$A:$I,G$3,FALSE), "※5", ""))), "")</f>
        <v>586</v>
      </c>
      <c r="H16" s="40">
        <f>IFERROR(INT(TRIM(SUBSTITUTE(VLOOKUP($A16&amp;"*",各都道府県の状況!$A:$I,H$3,FALSE), "※5", ""))), "")</f>
        <v>1004</v>
      </c>
      <c r="I16" s="40">
        <f>IFERROR(INT(TRIM(SUBSTITUTE(VLOOKUP($A16&amp;"*",各都道府県の状況!$A:$I,I$3,FALSE), "※5", ""))), "")</f>
        <v>15</v>
      </c>
    </row>
    <row r="17" spans="1:9" x14ac:dyDescent="0.55000000000000004">
      <c r="A17" s="12" t="s">
        <v>193</v>
      </c>
      <c r="B17" s="13">
        <f t="shared" si="0"/>
        <v>44297</v>
      </c>
      <c r="C17" s="30" t="s">
        <v>22</v>
      </c>
      <c r="D17" s="40">
        <f>IFERROR(INT(TRIM(SUBSTITUTE(VLOOKUP($A17&amp;"*",各都道府県の状況!$A:$I,D$3,FALSE), "※5", ""))), "")</f>
        <v>125978</v>
      </c>
      <c r="E17" s="40">
        <f>IFERROR(INT(TRIM(SUBSTITUTE(VLOOKUP($A17&amp;"*",各都道府県の状況!$A:$I,E$3,FALSE), "※5", ""))), "")</f>
        <v>1839754</v>
      </c>
      <c r="F17" s="40">
        <f>IFERROR(INT(TRIM(SUBSTITUTE(VLOOKUP($A17&amp;"*",各都道府県の状況!$A:$I,F$3,FALSE), "※5", ""))), "")</f>
        <v>120013</v>
      </c>
      <c r="G17" s="40">
        <f>IFERROR(INT(TRIM(SUBSTITUTE(VLOOKUP($A17&amp;"*",各都道府県の状況!$A:$I,G$3,FALSE), "※5", ""))), "")</f>
        <v>1803</v>
      </c>
      <c r="H17" s="40">
        <f>IFERROR(INT(TRIM(SUBSTITUTE(VLOOKUP($A17&amp;"*",各都道府県の状況!$A:$I,H$3,FALSE), "※5", ""))), "")</f>
        <v>4162</v>
      </c>
      <c r="I17" s="40">
        <f>IFERROR(INT(TRIM(SUBSTITUTE(VLOOKUP($A17&amp;"*",各都道府県の状況!$A:$I,I$3,FALSE), "※5", ""))), "")</f>
        <v>39</v>
      </c>
    </row>
    <row r="18" spans="1:9" x14ac:dyDescent="0.55000000000000004">
      <c r="A18" s="12" t="s">
        <v>194</v>
      </c>
      <c r="B18" s="13">
        <f t="shared" si="0"/>
        <v>44297</v>
      </c>
      <c r="C18" s="30" t="s">
        <v>23</v>
      </c>
      <c r="D18" s="40">
        <f>IFERROR(INT(TRIM(SUBSTITUTE(VLOOKUP($A18&amp;"*",各都道府県の状況!$A:$I,D$3,FALSE), "※5", ""))), "")</f>
        <v>49548</v>
      </c>
      <c r="E18" s="40">
        <f>IFERROR(INT(TRIM(SUBSTITUTE(VLOOKUP($A18&amp;"*",各都道府県の状況!$A:$I,E$3,FALSE), "※5", ""))), "")</f>
        <v>728454</v>
      </c>
      <c r="F18" s="40">
        <f>IFERROR(INT(TRIM(SUBSTITUTE(VLOOKUP($A18&amp;"*",各都道府県の状況!$A:$I,F$3,FALSE), "※5", ""))), "")</f>
        <v>47564</v>
      </c>
      <c r="G18" s="40">
        <f>IFERROR(INT(TRIM(SUBSTITUTE(VLOOKUP($A18&amp;"*",各都道府県の状況!$A:$I,G$3,FALSE), "※5", ""))), "")</f>
        <v>798</v>
      </c>
      <c r="H18" s="40">
        <f>IFERROR(INT(TRIM(SUBSTITUTE(VLOOKUP($A18&amp;"*",各都道府県の状況!$A:$I,H$3,FALSE), "※5", ""))), "")</f>
        <v>1186</v>
      </c>
      <c r="I18" s="40">
        <f>IFERROR(INT(TRIM(SUBSTITUTE(VLOOKUP($A18&amp;"*",各都道府県の状況!$A:$I,I$3,FALSE), "※5", ""))), "")</f>
        <v>23</v>
      </c>
    </row>
    <row r="19" spans="1:9" x14ac:dyDescent="0.55000000000000004">
      <c r="A19" s="12" t="s">
        <v>195</v>
      </c>
      <c r="B19" s="13">
        <f t="shared" si="0"/>
        <v>44297</v>
      </c>
      <c r="C19" s="30" t="s">
        <v>24</v>
      </c>
      <c r="D19" s="40">
        <f>IFERROR(INT(TRIM(SUBSTITUTE(VLOOKUP($A19&amp;"*",各都道府県の状況!$A:$I,D$3,FALSE), "※5", ""))), "")</f>
        <v>1728</v>
      </c>
      <c r="E19" s="40">
        <f>IFERROR(INT(TRIM(SUBSTITUTE(VLOOKUP($A19&amp;"*",各都道府県の状況!$A:$I,E$3,FALSE), "※5", ""))), "")</f>
        <v>90518</v>
      </c>
      <c r="F19" s="40">
        <f>IFERROR(INT(TRIM(SUBSTITUTE(VLOOKUP($A19&amp;"*",各都道府県の状況!$A:$I,F$3,FALSE), "※5", ""))), "")</f>
        <v>1407</v>
      </c>
      <c r="G19" s="40">
        <f>IFERROR(INT(TRIM(SUBSTITUTE(VLOOKUP($A19&amp;"*",各都道府県の状況!$A:$I,G$3,FALSE), "※5", ""))), "")</f>
        <v>18</v>
      </c>
      <c r="H19" s="40">
        <f>IFERROR(INT(TRIM(SUBSTITUTE(VLOOKUP($A19&amp;"*",各都道府県の状況!$A:$I,H$3,FALSE), "※5", ""))), "")</f>
        <v>303</v>
      </c>
      <c r="I19" s="40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44297</v>
      </c>
      <c r="C20" s="30" t="s">
        <v>25</v>
      </c>
      <c r="D20" s="40">
        <f>IFERROR(INT(TRIM(SUBSTITUTE(VLOOKUP($A20&amp;"*",各都道府県の状況!$A:$I,D$3,FALSE), "※5", ""))), "")</f>
        <v>1042</v>
      </c>
      <c r="E20" s="40">
        <f>IFERROR(INT(TRIM(SUBSTITUTE(VLOOKUP($A20&amp;"*",各都道府県の状況!$A:$I,E$3,FALSE), "※5", ""))), "")</f>
        <v>43755</v>
      </c>
      <c r="F20" s="40">
        <f>IFERROR(INT(TRIM(SUBSTITUTE(VLOOKUP($A20&amp;"*",各都道府県の状況!$A:$I,F$3,FALSE), "※5", ""))), "")</f>
        <v>905</v>
      </c>
      <c r="G20" s="40">
        <f>IFERROR(INT(TRIM(SUBSTITUTE(VLOOKUP($A20&amp;"*",各都道府県の状況!$A:$I,G$3,FALSE), "※5", ""))), "")</f>
        <v>29</v>
      </c>
      <c r="H20" s="40">
        <f>IFERROR(INT(TRIM(SUBSTITUTE(VLOOKUP($A20&amp;"*",各都道府県の状況!$A:$I,H$3,FALSE), "※5", ""))), "")</f>
        <v>108</v>
      </c>
      <c r="I20" s="40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44297</v>
      </c>
      <c r="C21" s="30" t="s">
        <v>26</v>
      </c>
      <c r="D21" s="40">
        <f>IFERROR(INT(TRIM(SUBSTITUTE(VLOOKUP($A21&amp;"*",各都道府県の状況!$A:$I,D$3,FALSE), "※5", ""))), "")</f>
        <v>2048</v>
      </c>
      <c r="E21" s="40">
        <f>IFERROR(INT(TRIM(SUBSTITUTE(VLOOKUP($A21&amp;"*",各都道府県の状況!$A:$I,E$3,FALSE), "※5", ""))), "")</f>
        <v>63304</v>
      </c>
      <c r="F21" s="40">
        <f>IFERROR(INT(TRIM(SUBSTITUTE(VLOOKUP($A21&amp;"*",各都道府県の状況!$A:$I,F$3,FALSE), "※5", ""))), "")</f>
        <v>1854</v>
      </c>
      <c r="G21" s="40">
        <f>IFERROR(INT(TRIM(SUBSTITUTE(VLOOKUP($A21&amp;"*",各都道府県の状況!$A:$I,G$3,FALSE), "※5", ""))), "")</f>
        <v>66</v>
      </c>
      <c r="H21" s="40">
        <f>IFERROR(INT(TRIM(SUBSTITUTE(VLOOKUP($A21&amp;"*",各都道府県の状況!$A:$I,H$3,FALSE), "※5", ""))), "")</f>
        <v>126</v>
      </c>
      <c r="I21" s="40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44297</v>
      </c>
      <c r="C22" s="30" t="s">
        <v>27</v>
      </c>
      <c r="D22" s="40">
        <f>IFERROR(INT(TRIM(SUBSTITUTE(VLOOKUP($A22&amp;"*",各都道府県の状況!$A:$I,D$3,FALSE), "※5", ""))), "")</f>
        <v>657</v>
      </c>
      <c r="E22" s="40">
        <f>IFERROR(INT(TRIM(SUBSTITUTE(VLOOKUP($A22&amp;"*",各都道府県の状況!$A:$I,E$3,FALSE), "※5", ""))), "")</f>
        <v>39079</v>
      </c>
      <c r="F22" s="40">
        <f>IFERROR(INT(TRIM(SUBSTITUTE(VLOOKUP($A22&amp;"*",各都道府県の状況!$A:$I,F$3,FALSE), "※5", ""))), "")</f>
        <v>548</v>
      </c>
      <c r="G22" s="40">
        <f>IFERROR(INT(TRIM(SUBSTITUTE(VLOOKUP($A22&amp;"*",各都道府県の状況!$A:$I,G$3,FALSE), "※5", ""))), "")</f>
        <v>27</v>
      </c>
      <c r="H22" s="40">
        <f>IFERROR(INT(TRIM(SUBSTITUTE(VLOOKUP($A22&amp;"*",各都道府県の状況!$A:$I,H$3,FALSE), "※5", ""))), "")</f>
        <v>82</v>
      </c>
      <c r="I22" s="40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44297</v>
      </c>
      <c r="C23" s="30" t="s">
        <v>28</v>
      </c>
      <c r="D23" s="40">
        <f>IFERROR(INT(TRIM(SUBSTITUTE(VLOOKUP($A23&amp;"*",各都道府県の状況!$A:$I,D$3,FALSE), "※5", ""))), "")</f>
        <v>1012</v>
      </c>
      <c r="E23" s="40">
        <f>IFERROR(INT(TRIM(SUBSTITUTE(VLOOKUP($A23&amp;"*",各都道府県の状況!$A:$I,E$3,FALSE), "※5", ""))), "")</f>
        <v>32134</v>
      </c>
      <c r="F23" s="40">
        <f>IFERROR(INT(TRIM(SUBSTITUTE(VLOOKUP($A23&amp;"*",各都道府県の状況!$A:$I,F$3,FALSE), "※5", ""))), "")</f>
        <v>949</v>
      </c>
      <c r="G23" s="40">
        <f>IFERROR(INT(TRIM(SUBSTITUTE(VLOOKUP($A23&amp;"*",各都道府県の状況!$A:$I,G$3,FALSE), "※5", ""))), "")</f>
        <v>19</v>
      </c>
      <c r="H23" s="40">
        <f>IFERROR(INT(TRIM(SUBSTITUTE(VLOOKUP($A23&amp;"*",各都道府県の状況!$A:$I,H$3,FALSE), "※5", ""))), "")</f>
        <v>44</v>
      </c>
      <c r="I23" s="40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44297</v>
      </c>
      <c r="C24" s="30" t="s">
        <v>29</v>
      </c>
      <c r="D24" s="40">
        <f>IFERROR(INT(TRIM(SUBSTITUTE(VLOOKUP($A24&amp;"*",各都道府県の状況!$A:$I,D$3,FALSE), "※5", ""))), "")</f>
        <v>3200</v>
      </c>
      <c r="E24" s="40">
        <f>IFERROR(INT(TRIM(SUBSTITUTE(VLOOKUP($A24&amp;"*",各都道府県の状況!$A:$I,E$3,FALSE), "※5", ""))), "")</f>
        <v>125398</v>
      </c>
      <c r="F24" s="40">
        <f>IFERROR(INT(TRIM(SUBSTITUTE(VLOOKUP($A24&amp;"*",各都道府県の状況!$A:$I,F$3,FALSE), "※5", ""))), "")</f>
        <v>2841</v>
      </c>
      <c r="G24" s="40">
        <f>IFERROR(INT(TRIM(SUBSTITUTE(VLOOKUP($A24&amp;"*",各都道府県の状況!$A:$I,G$3,FALSE), "※5", ""))), "")</f>
        <v>43</v>
      </c>
      <c r="H24" s="40">
        <f>IFERROR(INT(TRIM(SUBSTITUTE(VLOOKUP($A24&amp;"*",各都道府県の状況!$A:$I,H$3,FALSE), "※5", ""))), "")</f>
        <v>327</v>
      </c>
      <c r="I24" s="40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44297</v>
      </c>
      <c r="C25" s="30" t="s">
        <v>30</v>
      </c>
      <c r="D25" s="40">
        <f>IFERROR(INT(TRIM(SUBSTITUTE(VLOOKUP($A25&amp;"*",各都道府県の状況!$A:$I,D$3,FALSE), "※5", ""))), "")</f>
        <v>5136</v>
      </c>
      <c r="E25" s="40">
        <f>IFERROR(INT(TRIM(SUBSTITUTE(VLOOKUP($A25&amp;"*",各都道府県の状況!$A:$I,E$3,FALSE), "※5", ""))), "")</f>
        <v>167763</v>
      </c>
      <c r="F25" s="40">
        <f>IFERROR(INT(TRIM(SUBSTITUTE(VLOOKUP($A25&amp;"*",各都道府県の状況!$A:$I,F$3,FALSE), "※5", ""))), "")</f>
        <v>4826</v>
      </c>
      <c r="G25" s="40">
        <f>IFERROR(INT(TRIM(SUBSTITUTE(VLOOKUP($A25&amp;"*",各都道府県の状況!$A:$I,G$3,FALSE), "※5", ""))), "")</f>
        <v>129</v>
      </c>
      <c r="H25" s="40">
        <f>IFERROR(INT(TRIM(SUBSTITUTE(VLOOKUP($A25&amp;"*",各都道府県の状況!$A:$I,H$3,FALSE), "※5", ""))), "")</f>
        <v>181</v>
      </c>
      <c r="I25" s="40">
        <f>IFERROR(INT(TRIM(SUBSTITUTE(VLOOKUP($A25&amp;"*",各都道府県の状況!$A:$I,I$3,FALSE), "※5", ""))), "")</f>
        <v>3</v>
      </c>
    </row>
    <row r="26" spans="1:9" x14ac:dyDescent="0.55000000000000004">
      <c r="A26" s="12" t="s">
        <v>202</v>
      </c>
      <c r="B26" s="13">
        <f t="shared" si="0"/>
        <v>44297</v>
      </c>
      <c r="C26" s="30" t="s">
        <v>31</v>
      </c>
      <c r="D26" s="40">
        <f>IFERROR(INT(TRIM(SUBSTITUTE(VLOOKUP($A26&amp;"*",各都道府県の状況!$A:$I,D$3,FALSE), "※5", ""))), "")</f>
        <v>5960</v>
      </c>
      <c r="E26" s="40">
        <f>IFERROR(INT(TRIM(SUBSTITUTE(VLOOKUP($A26&amp;"*",各都道府県の状況!$A:$I,E$3,FALSE), "※5", ""))), "")</f>
        <v>259667</v>
      </c>
      <c r="F26" s="40">
        <f>IFERROR(INT(TRIM(SUBSTITUTE(VLOOKUP($A26&amp;"*",各都道府県の状況!$A:$I,F$3,FALSE), "※5", ""))), "")</f>
        <v>5612</v>
      </c>
      <c r="G26" s="40">
        <f>IFERROR(INT(TRIM(SUBSTITUTE(VLOOKUP($A26&amp;"*",各都道府県の状況!$A:$I,G$3,FALSE), "※5", ""))), "")</f>
        <v>121</v>
      </c>
      <c r="H26" s="40">
        <f>IFERROR(INT(TRIM(SUBSTITUTE(VLOOKUP($A26&amp;"*",各都道府県の状況!$A:$I,H$3,FALSE), "※5", ""))), "")</f>
        <v>227</v>
      </c>
      <c r="I26" s="40">
        <f>IFERROR(INT(TRIM(SUBSTITUTE(VLOOKUP($A26&amp;"*",各都道府県の状況!$A:$I,I$3,FALSE), "※5", ""))), "")</f>
        <v>2</v>
      </c>
    </row>
    <row r="27" spans="1:9" x14ac:dyDescent="0.55000000000000004">
      <c r="A27" s="12" t="s">
        <v>203</v>
      </c>
      <c r="B27" s="13">
        <f t="shared" si="0"/>
        <v>44297</v>
      </c>
      <c r="C27" s="30" t="s">
        <v>32</v>
      </c>
      <c r="D27" s="40">
        <f>IFERROR(INT(TRIM(SUBSTITUTE(VLOOKUP($A27&amp;"*",各都道府県の状況!$A:$I,D$3,FALSE), "※5", ""))), "")</f>
        <v>28681</v>
      </c>
      <c r="E27" s="40">
        <f>IFERROR(INT(TRIM(SUBSTITUTE(VLOOKUP($A27&amp;"*",各都道府県の状況!$A:$I,E$3,FALSE), "※5", ""))), "")</f>
        <v>486888</v>
      </c>
      <c r="F27" s="40">
        <f>IFERROR(INT(TRIM(SUBSTITUTE(VLOOKUP($A27&amp;"*",各都道府県の状況!$A:$I,F$3,FALSE), "※5", ""))), "")</f>
        <v>26691</v>
      </c>
      <c r="G27" s="40">
        <f>IFERROR(INT(TRIM(SUBSTITUTE(VLOOKUP($A27&amp;"*",各都道府県の状況!$A:$I,G$3,FALSE), "※5", ""))), "")</f>
        <v>602</v>
      </c>
      <c r="H27" s="40">
        <f>IFERROR(INT(TRIM(SUBSTITUTE(VLOOKUP($A27&amp;"*",各都道府県の状況!$A:$I,H$3,FALSE), "※5", ""))), "")</f>
        <v>1388</v>
      </c>
      <c r="I27" s="40">
        <f>IFERROR(INT(TRIM(SUBSTITUTE(VLOOKUP($A27&amp;"*",各都道府県の状況!$A:$I,I$3,FALSE), "※5", ""))), "")</f>
        <v>7</v>
      </c>
    </row>
    <row r="28" spans="1:9" x14ac:dyDescent="0.55000000000000004">
      <c r="A28" s="12" t="s">
        <v>204</v>
      </c>
      <c r="B28" s="13">
        <f t="shared" si="0"/>
        <v>44297</v>
      </c>
      <c r="C28" s="30" t="s">
        <v>33</v>
      </c>
      <c r="D28" s="40">
        <f>IFERROR(INT(TRIM(SUBSTITUTE(VLOOKUP($A28&amp;"*",各都道府県の状況!$A:$I,D$3,FALSE), "※5", ""))), "")</f>
        <v>2993</v>
      </c>
      <c r="E28" s="40">
        <f>IFERROR(INT(TRIM(SUBSTITUTE(VLOOKUP($A28&amp;"*",各都道府県の状況!$A:$I,E$3,FALSE), "※5", ""))), "")</f>
        <v>82920</v>
      </c>
      <c r="F28" s="40">
        <f>IFERROR(INT(TRIM(SUBSTITUTE(VLOOKUP($A28&amp;"*",各都道府県の状況!$A:$I,F$3,FALSE), "※5", ""))), "")</f>
        <v>2767</v>
      </c>
      <c r="G28" s="40">
        <f>IFERROR(INT(TRIM(SUBSTITUTE(VLOOKUP($A28&amp;"*",各都道府県の状況!$A:$I,G$3,FALSE), "※5", ""))), "")</f>
        <v>73</v>
      </c>
      <c r="H28" s="40">
        <f>IFERROR(INT(TRIM(SUBSTITUTE(VLOOKUP($A28&amp;"*",各都道府県の状況!$A:$I,H$3,FALSE), "※5", ""))), "")</f>
        <v>239</v>
      </c>
      <c r="I28" s="40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44297</v>
      </c>
      <c r="C29" s="30" t="s">
        <v>34</v>
      </c>
      <c r="D29" s="40">
        <f>IFERROR(INT(TRIM(SUBSTITUTE(VLOOKUP($A29&amp;"*",各都道府県の状況!$A:$I,D$3,FALSE), "※5", ""))), "")</f>
        <v>2965</v>
      </c>
      <c r="E29" s="40">
        <f>IFERROR(INT(TRIM(SUBSTITUTE(VLOOKUP($A29&amp;"*",各都道府県の状況!$A:$I,E$3,FALSE), "※5", ""))), "")</f>
        <v>93581</v>
      </c>
      <c r="F29" s="40">
        <f>IFERROR(INT(TRIM(SUBSTITUTE(VLOOKUP($A29&amp;"*",各都道府県の状況!$A:$I,F$3,FALSE), "※5", ""))), "")</f>
        <v>2731</v>
      </c>
      <c r="G29" s="40">
        <f>IFERROR(INT(TRIM(SUBSTITUTE(VLOOKUP($A29&amp;"*",各都道府県の状況!$A:$I,G$3,FALSE), "※5", ""))), "")</f>
        <v>59</v>
      </c>
      <c r="H29" s="40">
        <f>IFERROR(INT(TRIM(SUBSTITUTE(VLOOKUP($A29&amp;"*",各都道府県の状況!$A:$I,H$3,FALSE), "※5", ""))), "")</f>
        <v>175</v>
      </c>
      <c r="I29" s="40">
        <f>IFERROR(INT(TRIM(SUBSTITUTE(VLOOKUP($A29&amp;"*",各都道府県の状況!$A:$I,I$3,FALSE), "※5", ""))), "")</f>
        <v>3</v>
      </c>
    </row>
    <row r="30" spans="1:9" x14ac:dyDescent="0.55000000000000004">
      <c r="A30" s="12" t="s">
        <v>206</v>
      </c>
      <c r="B30" s="13">
        <f t="shared" si="0"/>
        <v>44297</v>
      </c>
      <c r="C30" s="30" t="s">
        <v>35</v>
      </c>
      <c r="D30" s="40">
        <f>IFERROR(INT(TRIM(SUBSTITUTE(VLOOKUP($A30&amp;"*",各都道府県の状況!$A:$I,D$3,FALSE), "※5", ""))), "")</f>
        <v>10020</v>
      </c>
      <c r="E30" s="40">
        <f>IFERROR(INT(TRIM(SUBSTITUTE(VLOOKUP($A30&amp;"*",各都道府県の状況!$A:$I,E$3,FALSE), "※5", ""))), "")</f>
        <v>185255</v>
      </c>
      <c r="F30" s="40">
        <f>IFERROR(INT(TRIM(SUBSTITUTE(VLOOKUP($A30&amp;"*",各都道府県の状況!$A:$I,F$3,FALSE), "※5", ""))), "")</f>
        <v>9292</v>
      </c>
      <c r="G30" s="40">
        <f>IFERROR(INT(TRIM(SUBSTITUTE(VLOOKUP($A30&amp;"*",各都道府県の状況!$A:$I,G$3,FALSE), "※5", ""))), "")</f>
        <v>173</v>
      </c>
      <c r="H30" s="40">
        <f>IFERROR(INT(TRIM(SUBSTITUTE(VLOOKUP($A30&amp;"*",各都道府県の状況!$A:$I,H$3,FALSE), "※5", ""))), "")</f>
        <v>579</v>
      </c>
      <c r="I30" s="40">
        <f>IFERROR(INT(TRIM(SUBSTITUTE(VLOOKUP($A30&amp;"*",各都道府県の状況!$A:$I,I$3,FALSE), "※5", ""))), "")</f>
        <v>3</v>
      </c>
    </row>
    <row r="31" spans="1:9" x14ac:dyDescent="0.55000000000000004">
      <c r="A31" s="12" t="s">
        <v>207</v>
      </c>
      <c r="B31" s="13">
        <f t="shared" si="0"/>
        <v>44297</v>
      </c>
      <c r="C31" s="30" t="s">
        <v>36</v>
      </c>
      <c r="D31" s="40">
        <f>IFERROR(INT(TRIM(SUBSTITUTE(VLOOKUP($A31&amp;"*",各都道府県の状況!$A:$I,D$3,FALSE), "※5", ""))), "")</f>
        <v>60092</v>
      </c>
      <c r="E31" s="40">
        <f>IFERROR(INT(TRIM(SUBSTITUTE(VLOOKUP($A31&amp;"*",各都道府県の状況!$A:$I,E$3,FALSE), "※5", ""))), "")</f>
        <v>1151166</v>
      </c>
      <c r="F31" s="40">
        <f>IFERROR(INT(TRIM(SUBSTITUTE(VLOOKUP($A31&amp;"*",各都道府県の状況!$A:$I,F$3,FALSE), "※5", ""))), "")</f>
        <v>50024</v>
      </c>
      <c r="G31" s="40">
        <f>IFERROR(INT(TRIM(SUBSTITUTE(VLOOKUP($A31&amp;"*",各都道府県の状況!$A:$I,G$3,FALSE), "※5", ""))), "")</f>
        <v>1215</v>
      </c>
      <c r="H31" s="40">
        <f>IFERROR(INT(TRIM(SUBSTITUTE(VLOOKUP($A31&amp;"*",各都道府県の状況!$A:$I,H$3,FALSE), "※5", ""))), "")</f>
        <v>8346</v>
      </c>
      <c r="I31" s="40">
        <f>IFERROR(INT(TRIM(SUBSTITUTE(VLOOKUP($A31&amp;"*",各都道府県の状況!$A:$I,I$3,FALSE), "※5", ""))), "")</f>
        <v>203</v>
      </c>
    </row>
    <row r="32" spans="1:9" x14ac:dyDescent="0.55000000000000004">
      <c r="A32" s="12" t="s">
        <v>208</v>
      </c>
      <c r="B32" s="13">
        <f t="shared" si="0"/>
        <v>44297</v>
      </c>
      <c r="C32" s="30" t="s">
        <v>37</v>
      </c>
      <c r="D32" s="40">
        <f>IFERROR(INT(TRIM(SUBSTITUTE(VLOOKUP($A32&amp;"*",各都道府県の状況!$A:$I,D$3,FALSE), "※5", ""))), "")</f>
        <v>22511</v>
      </c>
      <c r="E32" s="40">
        <f>IFERROR(INT(TRIM(SUBSTITUTE(VLOOKUP($A32&amp;"*",各都道府県の状況!$A:$I,E$3,FALSE), "※5", ""))), "")</f>
        <v>319635</v>
      </c>
      <c r="F32" s="40">
        <f>IFERROR(INT(TRIM(SUBSTITUTE(VLOOKUP($A32&amp;"*",各都道府県の状況!$A:$I,F$3,FALSE), "※5", ""))), "")</f>
        <v>19359</v>
      </c>
      <c r="G32" s="40">
        <f>IFERROR(INT(TRIM(SUBSTITUTE(VLOOKUP($A32&amp;"*",各都道府県の状況!$A:$I,G$3,FALSE), "※5", ""))), "")</f>
        <v>606</v>
      </c>
      <c r="H32" s="40">
        <f>IFERROR(INT(TRIM(SUBSTITUTE(VLOOKUP($A32&amp;"*",各都道府県の状況!$A:$I,H$3,FALSE), "※5", ""))), "")</f>
        <v>2546</v>
      </c>
      <c r="I32" s="40">
        <f>IFERROR(INT(TRIM(SUBSTITUTE(VLOOKUP($A32&amp;"*",各都道府県の状況!$A:$I,I$3,FALSE), "※5", ""))), "")</f>
        <v>83</v>
      </c>
    </row>
    <row r="33" spans="1:9" x14ac:dyDescent="0.55000000000000004">
      <c r="A33" s="12" t="s">
        <v>209</v>
      </c>
      <c r="B33" s="13">
        <f t="shared" si="0"/>
        <v>44297</v>
      </c>
      <c r="C33" s="30" t="s">
        <v>38</v>
      </c>
      <c r="D33" s="40">
        <f>IFERROR(INT(TRIM(SUBSTITUTE(VLOOKUP($A33&amp;"*",各都道府県の状況!$A:$I,D$3,FALSE), "※5", ""))), "")</f>
        <v>4527</v>
      </c>
      <c r="E33" s="40">
        <f>IFERROR(INT(TRIM(SUBSTITUTE(VLOOKUP($A33&amp;"*",各都道府県の状況!$A:$I,E$3,FALSE), "※5", ""))), "")</f>
        <v>103792</v>
      </c>
      <c r="F33" s="40">
        <f>IFERROR(INT(TRIM(SUBSTITUTE(VLOOKUP($A33&amp;"*",各都道府県の状況!$A:$I,F$3,FALSE), "※5", ""))), "")</f>
        <v>3781</v>
      </c>
      <c r="G33" s="40">
        <f>IFERROR(INT(TRIM(SUBSTITUTE(VLOOKUP($A33&amp;"*",各都道府県の状況!$A:$I,G$3,FALSE), "※5", ""))), "")</f>
        <v>56</v>
      </c>
      <c r="H33" s="40">
        <f>IFERROR(INT(TRIM(SUBSTITUTE(VLOOKUP($A33&amp;"*",各都道府県の状況!$A:$I,H$3,FALSE), "※5", ""))), "")</f>
        <v>690</v>
      </c>
      <c r="I33" s="40">
        <f>IFERROR(INT(TRIM(SUBSTITUTE(VLOOKUP($A33&amp;"*",各都道府県の状況!$A:$I,I$3,FALSE), "※5", ""))), "")</f>
        <v>12</v>
      </c>
    </row>
    <row r="34" spans="1:9" x14ac:dyDescent="0.55000000000000004">
      <c r="A34" s="12" t="s">
        <v>210</v>
      </c>
      <c r="B34" s="13">
        <f t="shared" si="0"/>
        <v>44297</v>
      </c>
      <c r="C34" s="30" t="s">
        <v>39</v>
      </c>
      <c r="D34" s="40">
        <f>IFERROR(INT(TRIM(SUBSTITUTE(VLOOKUP($A34&amp;"*",各都道府県の状況!$A:$I,D$3,FALSE), "※5", ""))), "")</f>
        <v>1521</v>
      </c>
      <c r="E34" s="40">
        <f>IFERROR(INT(TRIM(SUBSTITUTE(VLOOKUP($A34&amp;"*",各都道府県の状況!$A:$I,E$3,FALSE), "※5", ""))), "")</f>
        <v>28397</v>
      </c>
      <c r="F34" s="40">
        <f>IFERROR(INT(TRIM(SUBSTITUTE(VLOOKUP($A34&amp;"*",各都道府県の状況!$A:$I,F$3,FALSE), "※5", ""))), "")</f>
        <v>1251</v>
      </c>
      <c r="G34" s="40">
        <f>IFERROR(INT(TRIM(SUBSTITUTE(VLOOKUP($A34&amp;"*",各都道府県の状況!$A:$I,G$3,FALSE), "※5", ""))), "")</f>
        <v>18</v>
      </c>
      <c r="H34" s="40">
        <f>IFERROR(INT(TRIM(SUBSTITUTE(VLOOKUP($A34&amp;"*",各都道府県の状況!$A:$I,H$3,FALSE), "※5", ""))), "")</f>
        <v>226</v>
      </c>
      <c r="I34" s="40">
        <f>IFERROR(INT(TRIM(SUBSTITUTE(VLOOKUP($A34&amp;"*",各都道府県の状況!$A:$I,I$3,FALSE), "※5", ""))), "")</f>
        <v>24</v>
      </c>
    </row>
    <row r="35" spans="1:9" x14ac:dyDescent="0.55000000000000004">
      <c r="A35" s="12" t="s">
        <v>211</v>
      </c>
      <c r="B35" s="13">
        <f t="shared" si="0"/>
        <v>44297</v>
      </c>
      <c r="C35" s="30" t="s">
        <v>40</v>
      </c>
      <c r="D35" s="40">
        <f>IFERROR(INT(TRIM(SUBSTITUTE(VLOOKUP($A35&amp;"*",各都道府県の状況!$A:$I,D$3,FALSE), "※5", ""))), "")</f>
        <v>291</v>
      </c>
      <c r="E35" s="40">
        <f>IFERROR(INT(TRIM(SUBSTITUTE(VLOOKUP($A35&amp;"*",各都道府県の状況!$A:$I,E$3,FALSE), "※5", ""))), "")</f>
        <v>51998</v>
      </c>
      <c r="F35" s="40">
        <f>IFERROR(INT(TRIM(SUBSTITUTE(VLOOKUP($A35&amp;"*",各都道府県の状況!$A:$I,F$3,FALSE), "※5", ""))), "")</f>
        <v>207</v>
      </c>
      <c r="G35" s="40">
        <f>IFERROR(INT(TRIM(SUBSTITUTE(VLOOKUP($A35&amp;"*",各都道府県の状況!$A:$I,G$3,FALSE), "※5", ""))), "")</f>
        <v>2</v>
      </c>
      <c r="H35" s="40">
        <f>IFERROR(INT(TRIM(SUBSTITUTE(VLOOKUP($A35&amp;"*",各都道府県の状況!$A:$I,H$3,FALSE), "※5", ""))), "")</f>
        <v>72</v>
      </c>
      <c r="I35" s="40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44297</v>
      </c>
      <c r="C36" s="30" t="s">
        <v>41</v>
      </c>
      <c r="D36" s="40">
        <f>IFERROR(INT(TRIM(SUBSTITUTE(VLOOKUP($A36&amp;"*",各都道府県の状況!$A:$I,D$3,FALSE), "※5", ""))), "")</f>
        <v>291</v>
      </c>
      <c r="E36" s="40">
        <f>IFERROR(INT(TRIM(SUBSTITUTE(VLOOKUP($A36&amp;"*",各都道府県の状況!$A:$I,E$3,FALSE), "※5", ""))), "")</f>
        <v>18477</v>
      </c>
      <c r="F36" s="40">
        <f>IFERROR(INT(TRIM(SUBSTITUTE(VLOOKUP($A36&amp;"*",各都道府県の状況!$A:$I,F$3,FALSE), "※5", ""))), "")</f>
        <v>286</v>
      </c>
      <c r="G36" s="40">
        <f>IFERROR(INT(TRIM(SUBSTITUTE(VLOOKUP($A36&amp;"*",各都道府県の状況!$A:$I,G$3,FALSE), "※5", ""))), "")</f>
        <v>0</v>
      </c>
      <c r="H36" s="40">
        <f>IFERROR(INT(TRIM(SUBSTITUTE(VLOOKUP($A36&amp;"*",各都道府県の状況!$A:$I,H$3,FALSE), "※5", ""))), "")</f>
        <v>5</v>
      </c>
      <c r="I36" s="40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44297</v>
      </c>
      <c r="C37" s="30" t="s">
        <v>42</v>
      </c>
      <c r="D37" s="40">
        <f>IFERROR(INT(TRIM(SUBSTITUTE(VLOOKUP($A37&amp;"*",各都道府県の状況!$A:$I,D$3,FALSE), "※5", ""))), "")</f>
        <v>2953</v>
      </c>
      <c r="E37" s="40">
        <f>IFERROR(INT(TRIM(SUBSTITUTE(VLOOKUP($A37&amp;"*",各都道府県の状況!$A:$I,E$3,FALSE), "※5", ""))), "")</f>
        <v>84188</v>
      </c>
      <c r="F37" s="40">
        <f>IFERROR(INT(TRIM(SUBSTITUTE(VLOOKUP($A37&amp;"*",各都道府県の状況!$A:$I,F$3,FALSE), "※5", ""))), "")</f>
        <v>2603</v>
      </c>
      <c r="G37" s="40">
        <f>IFERROR(INT(TRIM(SUBSTITUTE(VLOOKUP($A37&amp;"*",各都道府県の状況!$A:$I,G$3,FALSE), "※5", ""))), "")</f>
        <v>35</v>
      </c>
      <c r="H37" s="40">
        <f>IFERROR(INT(TRIM(SUBSTITUTE(VLOOKUP($A37&amp;"*",各都道府県の状況!$A:$I,H$3,FALSE), "※5", ""))), "")</f>
        <v>166</v>
      </c>
      <c r="I37" s="40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44297</v>
      </c>
      <c r="C38" s="30" t="s">
        <v>43</v>
      </c>
      <c r="D38" s="40">
        <f>IFERROR(INT(TRIM(SUBSTITUTE(VLOOKUP($A38&amp;"*",各都道府県の状況!$A:$I,D$3,FALSE), "※5", ""))), "")</f>
        <v>5274</v>
      </c>
      <c r="E38" s="40">
        <f>IFERROR(INT(TRIM(SUBSTITUTE(VLOOKUP($A38&amp;"*",各都道府県の状況!$A:$I,E$3,FALSE), "※5", ""))), "")</f>
        <v>189788</v>
      </c>
      <c r="F38" s="40">
        <f>IFERROR(INT(TRIM(SUBSTITUTE(VLOOKUP($A38&amp;"*",各都道府県の状況!$A:$I,F$3,FALSE), "※5", ""))), "")</f>
        <v>5057</v>
      </c>
      <c r="G38" s="40">
        <f>IFERROR(INT(TRIM(SUBSTITUTE(VLOOKUP($A38&amp;"*",各都道府県の状況!$A:$I,G$3,FALSE), "※5", ""))), "")</f>
        <v>106</v>
      </c>
      <c r="H38" s="40">
        <f>IFERROR(INT(TRIM(SUBSTITUTE(VLOOKUP($A38&amp;"*",各都道府県の状況!$A:$I,H$3,FALSE), "※5", ""))), "")</f>
        <v>104</v>
      </c>
      <c r="I38" s="40">
        <f>IFERROR(INT(TRIM(SUBSTITUTE(VLOOKUP($A38&amp;"*",各都道府県の状況!$A:$I,I$3,FALSE), "※5", ""))), "")</f>
        <v>1</v>
      </c>
    </row>
    <row r="39" spans="1:9" x14ac:dyDescent="0.55000000000000004">
      <c r="A39" s="12" t="s">
        <v>215</v>
      </c>
      <c r="B39" s="13">
        <f t="shared" si="0"/>
        <v>44297</v>
      </c>
      <c r="C39" s="30" t="s">
        <v>44</v>
      </c>
      <c r="D39" s="40">
        <f>IFERROR(INT(TRIM(SUBSTITUTE(VLOOKUP($A39&amp;"*",各都道府県の状況!$A:$I,D$3,FALSE), "※5", ""))), "")</f>
        <v>1461</v>
      </c>
      <c r="E39" s="40">
        <f>IFERROR(INT(TRIM(SUBSTITUTE(VLOOKUP($A39&amp;"*",各都道府県の状況!$A:$I,E$3,FALSE), "※5", ""))), "")</f>
        <v>71202</v>
      </c>
      <c r="F39" s="40">
        <f>IFERROR(INT(TRIM(SUBSTITUTE(VLOOKUP($A39&amp;"*",各都道府県の状況!$A:$I,F$3,FALSE), "※5", ""))), "")</f>
        <v>1380</v>
      </c>
      <c r="G39" s="40">
        <f>IFERROR(INT(TRIM(SUBSTITUTE(VLOOKUP($A39&amp;"*",各都道府県の状況!$A:$I,G$3,FALSE), "※5", ""))), "")</f>
        <v>43</v>
      </c>
      <c r="H39" s="40">
        <f>IFERROR(INT(TRIM(SUBSTITUTE(VLOOKUP($A39&amp;"*",各都道府県の状況!$A:$I,H$3,FALSE), "※5", ""))), "")</f>
        <v>38</v>
      </c>
      <c r="I39" s="40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44297</v>
      </c>
      <c r="C40" s="30" t="s">
        <v>45</v>
      </c>
      <c r="D40" s="40">
        <f>IFERROR(INT(TRIM(SUBSTITUTE(VLOOKUP($A40&amp;"*",各都道府県の状況!$A:$I,D$3,FALSE), "※5", ""))), "")</f>
        <v>693</v>
      </c>
      <c r="E40" s="40">
        <f>IFERROR(INT(TRIM(SUBSTITUTE(VLOOKUP($A40&amp;"*",各都道府県の状況!$A:$I,E$3,FALSE), "※5", ""))), "")</f>
        <v>34409</v>
      </c>
      <c r="F40" s="40">
        <f>IFERROR(INT(TRIM(SUBSTITUTE(VLOOKUP($A40&amp;"*",各都道府県の状況!$A:$I,F$3,FALSE), "※5", ""))), "")</f>
        <v>507</v>
      </c>
      <c r="G40" s="40">
        <f>IFERROR(INT(TRIM(SUBSTITUTE(VLOOKUP($A40&amp;"*",各都道府県の状況!$A:$I,G$3,FALSE), "※5", ""))), "")</f>
        <v>22</v>
      </c>
      <c r="H40" s="40">
        <f>IFERROR(INT(TRIM(SUBSTITUTE(VLOOKUP($A40&amp;"*",各都道府県の状況!$A:$I,H$3,FALSE), "※5", ""))), "")</f>
        <v>164</v>
      </c>
      <c r="I40" s="40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44297</v>
      </c>
      <c r="C41" s="30" t="s">
        <v>46</v>
      </c>
      <c r="D41" s="40">
        <f>IFERROR(INT(TRIM(SUBSTITUTE(VLOOKUP($A41&amp;"*",各都道府県の状況!$A:$I,D$3,FALSE), "※5", ""))), "")</f>
        <v>985</v>
      </c>
      <c r="E41" s="40">
        <f>IFERROR(INT(TRIM(SUBSTITUTE(VLOOKUP($A41&amp;"*",各都道府県の状況!$A:$I,E$3,FALSE), "※5", ""))), "")</f>
        <v>55035</v>
      </c>
      <c r="F41" s="40">
        <f>IFERROR(INT(TRIM(SUBSTITUTE(VLOOKUP($A41&amp;"*",各都道府県の状況!$A:$I,F$3,FALSE), "※5", ""))), "")</f>
        <v>829</v>
      </c>
      <c r="G41" s="40">
        <f>IFERROR(INT(TRIM(SUBSTITUTE(VLOOKUP($A41&amp;"*",各都道府県の状況!$A:$I,G$3,FALSE), "※5", ""))), "")</f>
        <v>19</v>
      </c>
      <c r="H41" s="40">
        <f>IFERROR(INT(TRIM(SUBSTITUTE(VLOOKUP($A41&amp;"*",各都道府県の状況!$A:$I,H$3,FALSE), "※5", ""))), "")</f>
        <v>140</v>
      </c>
      <c r="I41" s="40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44297</v>
      </c>
      <c r="C42" s="30" t="s">
        <v>47</v>
      </c>
      <c r="D42" s="40">
        <f>IFERROR(INT(TRIM(SUBSTITUTE(VLOOKUP($A42&amp;"*",各都道府県の状況!$A:$I,D$3,FALSE), "※5", ""))), "")</f>
        <v>1712</v>
      </c>
      <c r="E42" s="40">
        <f>IFERROR(INT(TRIM(SUBSTITUTE(VLOOKUP($A42&amp;"*",各都道府県の状況!$A:$I,E$3,FALSE), "※5", ""))), "")</f>
        <v>45967</v>
      </c>
      <c r="F42" s="40">
        <f>IFERROR(INT(TRIM(SUBSTITUTE(VLOOKUP($A42&amp;"*",各都道府県の状況!$A:$I,F$3,FALSE), "※5", ""))), "")</f>
        <v>1319</v>
      </c>
      <c r="G42" s="40">
        <f>IFERROR(INT(TRIM(SUBSTITUTE(VLOOKUP($A42&amp;"*",各都道府県の状況!$A:$I,G$3,FALSE), "※5", ""))), "")</f>
        <v>24</v>
      </c>
      <c r="H42" s="40">
        <f>IFERROR(INT(TRIM(SUBSTITUTE(VLOOKUP($A42&amp;"*",各都道府県の状況!$A:$I,H$3,FALSE), "※5", ""))), "")</f>
        <v>369</v>
      </c>
      <c r="I42" s="40">
        <f>IFERROR(INT(TRIM(SUBSTITUTE(VLOOKUP($A42&amp;"*",各都道府県の状況!$A:$I,I$3,FALSE), "※5", ""))), "")</f>
        <v>7</v>
      </c>
    </row>
    <row r="43" spans="1:9" x14ac:dyDescent="0.55000000000000004">
      <c r="A43" s="12" t="s">
        <v>219</v>
      </c>
      <c r="B43" s="13">
        <f t="shared" si="0"/>
        <v>44297</v>
      </c>
      <c r="C43" s="30" t="s">
        <v>48</v>
      </c>
      <c r="D43" s="40">
        <f>IFERROR(INT(TRIM(SUBSTITUTE(VLOOKUP($A43&amp;"*",各都道府県の状況!$A:$I,D$3,FALSE), "※5", ""))), "")</f>
        <v>946</v>
      </c>
      <c r="E43" s="40">
        <f>IFERROR(INT(TRIM(SUBSTITUTE(VLOOKUP($A43&amp;"*",各都道府県の状況!$A:$I,E$3,FALSE), "※5", ""))), "")</f>
        <v>7543</v>
      </c>
      <c r="F43" s="40">
        <f>IFERROR(INT(TRIM(SUBSTITUTE(VLOOKUP($A43&amp;"*",各都道府県の状況!$A:$I,F$3,FALSE), "※5", ""))), "")</f>
        <v>903</v>
      </c>
      <c r="G43" s="40">
        <f>IFERROR(INT(TRIM(SUBSTITUTE(VLOOKUP($A43&amp;"*",各都道府県の状況!$A:$I,G$3,FALSE), "※5", ""))), "")</f>
        <v>19</v>
      </c>
      <c r="H43" s="40">
        <f>IFERROR(INT(TRIM(SUBSTITUTE(VLOOKUP($A43&amp;"*",各都道府県の状況!$A:$I,H$3,FALSE), "※5", ""))), "")</f>
        <v>24</v>
      </c>
      <c r="I43" s="40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44297</v>
      </c>
      <c r="C44" s="30" t="s">
        <v>49</v>
      </c>
      <c r="D44" s="40">
        <f>IFERROR(INT(TRIM(SUBSTITUTE(VLOOKUP($A44&amp;"*",各都道府県の状況!$A:$I,D$3,FALSE), "※5", ""))), "")</f>
        <v>19435</v>
      </c>
      <c r="E44" s="40">
        <f>IFERROR(INT(TRIM(SUBSTITUTE(VLOOKUP($A44&amp;"*",各都道府県の状況!$A:$I,E$3,FALSE), "※5", ""))), "")</f>
        <v>531644</v>
      </c>
      <c r="F44" s="40">
        <f>IFERROR(INT(TRIM(SUBSTITUTE(VLOOKUP($A44&amp;"*",各都道府県の状況!$A:$I,F$3,FALSE), "※5", ""))), "")</f>
        <v>18614</v>
      </c>
      <c r="G44" s="40">
        <f>IFERROR(INT(TRIM(SUBSTITUTE(VLOOKUP($A44&amp;"*",各都道府県の状況!$A:$I,G$3,FALSE), "※5", ""))), "")</f>
        <v>334</v>
      </c>
      <c r="H44" s="40">
        <f>IFERROR(INT(TRIM(SUBSTITUTE(VLOOKUP($A44&amp;"*",各都道府県の状況!$A:$I,H$3,FALSE), "※5", ""))), "")</f>
        <v>487</v>
      </c>
      <c r="I44" s="40">
        <f>IFERROR(INT(TRIM(SUBSTITUTE(VLOOKUP($A44&amp;"*",各都道府県の状況!$A:$I,I$3,FALSE), "※5", ""))), "")</f>
        <v>7</v>
      </c>
    </row>
    <row r="45" spans="1:9" x14ac:dyDescent="0.55000000000000004">
      <c r="A45" s="12" t="s">
        <v>221</v>
      </c>
      <c r="B45" s="13">
        <f t="shared" si="0"/>
        <v>44297</v>
      </c>
      <c r="C45" s="30" t="s">
        <v>50</v>
      </c>
      <c r="D45" s="40">
        <f>IFERROR(INT(TRIM(SUBSTITUTE(VLOOKUP($A45&amp;"*",各都道府県の状況!$A:$I,D$3,FALSE), "※5", ""))), "")</f>
        <v>1265</v>
      </c>
      <c r="E45" s="40">
        <f>IFERROR(INT(TRIM(SUBSTITUTE(VLOOKUP($A45&amp;"*",各都道府県の状況!$A:$I,E$3,FALSE), "※5", ""))), "")</f>
        <v>33693</v>
      </c>
      <c r="F45" s="40">
        <f>IFERROR(INT(TRIM(SUBSTITUTE(VLOOKUP($A45&amp;"*",各都道府県の状況!$A:$I,F$3,FALSE), "※5", ""))), "")</f>
        <v>1204</v>
      </c>
      <c r="G45" s="40">
        <f>IFERROR(INT(TRIM(SUBSTITUTE(VLOOKUP($A45&amp;"*",各都道府県の状況!$A:$I,G$3,FALSE), "※5", ""))), "")</f>
        <v>13</v>
      </c>
      <c r="H45" s="40">
        <f>IFERROR(INT(TRIM(SUBSTITUTE(VLOOKUP($A45&amp;"*",各都道府県の状況!$A:$I,H$3,FALSE), "※5", ""))), "")</f>
        <v>66</v>
      </c>
      <c r="I45" s="40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44297</v>
      </c>
      <c r="C46" s="30" t="s">
        <v>51</v>
      </c>
      <c r="D46" s="40">
        <f>IFERROR(INT(TRIM(SUBSTITUTE(VLOOKUP($A46&amp;"*",各都道府県の状況!$A:$I,D$3,FALSE), "※5", ""))), "")</f>
        <v>1660</v>
      </c>
      <c r="E46" s="40">
        <f>IFERROR(INT(TRIM(SUBSTITUTE(VLOOKUP($A46&amp;"*",各都道府県の状況!$A:$I,E$3,FALSE), "※5", ""))), "")</f>
        <v>81412</v>
      </c>
      <c r="F46" s="40">
        <f>IFERROR(INT(TRIM(SUBSTITUTE(VLOOKUP($A46&amp;"*",各都道府県の状況!$A:$I,F$3,FALSE), "※5", ""))), "")</f>
        <v>1597</v>
      </c>
      <c r="G46" s="40">
        <f>IFERROR(INT(TRIM(SUBSTITUTE(VLOOKUP($A46&amp;"*",各都道府県の状況!$A:$I,G$3,FALSE), "※5", ""))), "")</f>
        <v>39</v>
      </c>
      <c r="H46" s="40">
        <f>IFERROR(INT(TRIM(SUBSTITUTE(VLOOKUP($A46&amp;"*",各都道府県の状況!$A:$I,H$3,FALSE), "※5", ""))), "")</f>
        <v>24</v>
      </c>
      <c r="I46" s="40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44297</v>
      </c>
      <c r="C47" s="30" t="s">
        <v>52</v>
      </c>
      <c r="D47" s="40">
        <f>IFERROR(INT(TRIM(SUBSTITUTE(VLOOKUP($A47&amp;"*",各都道府県の状況!$A:$I,D$3,FALSE), "※5", ""))), "")</f>
        <v>3531</v>
      </c>
      <c r="E47" s="40">
        <f>IFERROR(INT(TRIM(SUBSTITUTE(VLOOKUP($A47&amp;"*",各都道府県の状況!$A:$I,E$3,FALSE), "※5", ""))), "")</f>
        <v>58749</v>
      </c>
      <c r="F47" s="40">
        <f>IFERROR(INT(TRIM(SUBSTITUTE(VLOOKUP($A47&amp;"*",各都道府県の状況!$A:$I,F$3,FALSE), "※5", ""))), "")</f>
        <v>3427</v>
      </c>
      <c r="G47" s="40">
        <f>IFERROR(INT(TRIM(SUBSTITUTE(VLOOKUP($A47&amp;"*",各都道府県の状況!$A:$I,G$3,FALSE), "※5", ""))), "")</f>
        <v>74</v>
      </c>
      <c r="H47" s="40">
        <f>IFERROR(INT(TRIM(SUBSTITUTE(VLOOKUP($A47&amp;"*",各都道府県の状況!$A:$I,H$3,FALSE), "※5", ""))), "")</f>
        <v>30</v>
      </c>
      <c r="I47" s="40">
        <f>IFERROR(INT(TRIM(SUBSTITUTE(VLOOKUP($A47&amp;"*",各都道府県の状況!$A:$I,I$3,FALSE), "※5", ""))), "")</f>
        <v>2</v>
      </c>
    </row>
    <row r="48" spans="1:9" x14ac:dyDescent="0.55000000000000004">
      <c r="A48" s="12" t="s">
        <v>224</v>
      </c>
      <c r="B48" s="13">
        <f t="shared" si="0"/>
        <v>44297</v>
      </c>
      <c r="C48" s="30" t="s">
        <v>53</v>
      </c>
      <c r="D48" s="40">
        <f>IFERROR(INT(TRIM(SUBSTITUTE(VLOOKUP($A48&amp;"*",各都道府県の状況!$A:$I,D$3,FALSE), "※5", ""))), "")</f>
        <v>1344</v>
      </c>
      <c r="E48" s="40">
        <f>IFERROR(INT(TRIM(SUBSTITUTE(VLOOKUP($A48&amp;"*",各都道府県の状況!$A:$I,E$3,FALSE), "※5", ""))), "")</f>
        <v>97421</v>
      </c>
      <c r="F48" s="40">
        <f>IFERROR(INT(TRIM(SUBSTITUTE(VLOOKUP($A48&amp;"*",各都道府県の状況!$A:$I,F$3,FALSE), "※5", ""))), "")</f>
        <v>1285</v>
      </c>
      <c r="G48" s="40">
        <f>IFERROR(INT(TRIM(SUBSTITUTE(VLOOKUP($A48&amp;"*",各都道府県の状況!$A:$I,G$3,FALSE), "※5", ""))), "")</f>
        <v>22</v>
      </c>
      <c r="H48" s="40">
        <f>IFERROR(INT(TRIM(SUBSTITUTE(VLOOKUP($A48&amp;"*",各都道府県の状況!$A:$I,H$3,FALSE), "※5", ""))), "")</f>
        <v>37</v>
      </c>
      <c r="I48" s="40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44297</v>
      </c>
      <c r="C49" s="30" t="s">
        <v>54</v>
      </c>
      <c r="D49" s="40">
        <f>IFERROR(INT(TRIM(SUBSTITUTE(VLOOKUP($A49&amp;"*",各都道府県の状況!$A:$I,D$3,FALSE), "※5", ""))), "")</f>
        <v>1971</v>
      </c>
      <c r="E49" s="40">
        <f>IFERROR(INT(TRIM(SUBSTITUTE(VLOOKUP($A49&amp;"*",各都道府県の状況!$A:$I,E$3,FALSE), "※5", ""))), "")</f>
        <v>24949</v>
      </c>
      <c r="F49" s="40">
        <f>IFERROR(INT(TRIM(SUBSTITUTE(VLOOKUP($A49&amp;"*",各都道府県の状況!$A:$I,F$3,FALSE), "※5", ""))), "")</f>
        <v>1930</v>
      </c>
      <c r="G49" s="40">
        <f>IFERROR(INT(TRIM(SUBSTITUTE(VLOOKUP($A49&amp;"*",各都道府県の状況!$A:$I,G$3,FALSE), "※5", ""))), "")</f>
        <v>22</v>
      </c>
      <c r="H49" s="40">
        <f>IFERROR(INT(TRIM(SUBSTITUTE(VLOOKUP($A49&amp;"*",各都道府県の状況!$A:$I,H$3,FALSE), "※5", ""))), "")</f>
        <v>16</v>
      </c>
      <c r="I49" s="40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44297</v>
      </c>
      <c r="C50" s="30" t="s">
        <v>55</v>
      </c>
      <c r="D50" s="40">
        <f>IFERROR(INT(TRIM(SUBSTITUTE(VLOOKUP($A50&amp;"*",各都道府県の状況!$A:$I,D$3,FALSE), "※5", ""))), "")</f>
        <v>1918</v>
      </c>
      <c r="E50" s="40">
        <f>IFERROR(INT(TRIM(SUBSTITUTE(VLOOKUP($A50&amp;"*",各都道府県の状況!$A:$I,E$3,FALSE), "※5", ""))), "")</f>
        <v>75797</v>
      </c>
      <c r="F50" s="40">
        <f>IFERROR(INT(TRIM(SUBSTITUTE(VLOOKUP($A50&amp;"*",各都道府県の状況!$A:$I,F$3,FALSE), "※5", ""))), "")</f>
        <v>1835</v>
      </c>
      <c r="G50" s="40">
        <f>IFERROR(INT(TRIM(SUBSTITUTE(VLOOKUP($A50&amp;"*",各都道府県の状況!$A:$I,G$3,FALSE), "※5", ""))), "")</f>
        <v>28</v>
      </c>
      <c r="H50" s="40">
        <f>IFERROR(INT(TRIM(SUBSTITUTE(VLOOKUP($A50&amp;"*",各都道府県の状況!$A:$I,H$3,FALSE), "※5", ""))), "")</f>
        <v>78</v>
      </c>
      <c r="I50" s="40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44297</v>
      </c>
      <c r="C51" s="30" t="s">
        <v>56</v>
      </c>
      <c r="D51" s="40">
        <f>IFERROR(INT(TRIM(SUBSTITUTE(VLOOKUP($A51&amp;"*",各都道府県の状況!$A:$I,D$3,FALSE), "※5", ""))), "")</f>
        <v>10704</v>
      </c>
      <c r="E51" s="40">
        <f>IFERROR(INT(TRIM(SUBSTITUTE(VLOOKUP($A51&amp;"*",各都道府県の状況!$A:$I,E$3,FALSE), "※5", ""))), "")</f>
        <v>171706</v>
      </c>
      <c r="F51" s="40">
        <f>IFERROR(INT(TRIM(SUBSTITUTE(VLOOKUP($A51&amp;"*",各都道府県の状況!$A:$I,F$3,FALSE), "※5", ""))), "")</f>
        <v>9362</v>
      </c>
      <c r="G51" s="40">
        <f>IFERROR(INT(TRIM(SUBSTITUTE(VLOOKUP($A51&amp;"*",各都道府県の状況!$A:$I,G$3,FALSE), "※5", ""))), "")</f>
        <v>129</v>
      </c>
      <c r="H51" s="40">
        <f>IFERROR(INT(TRIM(SUBSTITUTE(VLOOKUP($A51&amp;"*",各都道府県の状況!$A:$I,H$3,FALSE), "※5", ""))), "")</f>
        <v>1219</v>
      </c>
      <c r="I51" s="40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C5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6384" width="8.6640625" style="31"/>
  </cols>
  <sheetData>
    <row r="1" spans="1:9" x14ac:dyDescent="0.55000000000000004">
      <c r="B1" s="65" t="s">
        <v>278</v>
      </c>
      <c r="C1" s="66"/>
      <c r="D1" s="66"/>
      <c r="E1" s="66"/>
      <c r="F1" s="66"/>
      <c r="G1" s="66"/>
      <c r="H1" s="66"/>
      <c r="I1" s="66"/>
    </row>
    <row r="2" spans="1:9" ht="28.5" customHeight="1" x14ac:dyDescent="0.55000000000000004">
      <c r="B2" s="67" t="s">
        <v>228</v>
      </c>
      <c r="C2" s="66"/>
      <c r="D2" s="66"/>
      <c r="E2" s="66"/>
      <c r="F2" s="66"/>
      <c r="G2" s="66"/>
      <c r="H2" s="66"/>
      <c r="I2" s="66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8" t="s">
        <v>180</v>
      </c>
      <c r="C4" s="70" t="s">
        <v>289</v>
      </c>
      <c r="D4" s="72" t="s">
        <v>290</v>
      </c>
      <c r="E4" s="74" t="s">
        <v>291</v>
      </c>
      <c r="F4" s="75"/>
      <c r="G4" s="76" t="s">
        <v>292</v>
      </c>
      <c r="H4" s="76" t="s">
        <v>293</v>
      </c>
      <c r="I4" s="19"/>
    </row>
    <row r="5" spans="1:9" ht="13.25" customHeight="1" x14ac:dyDescent="0.55000000000000004">
      <c r="B5" s="69"/>
      <c r="C5" s="71"/>
      <c r="D5" s="73"/>
      <c r="E5" s="55" t="s">
        <v>294</v>
      </c>
      <c r="F5" s="56" t="s">
        <v>295</v>
      </c>
      <c r="G5" s="77"/>
      <c r="H5" s="77"/>
      <c r="I5" s="19"/>
    </row>
    <row r="6" spans="1:9" ht="12" customHeight="1" x14ac:dyDescent="0.55000000000000004">
      <c r="A6" s="15" t="s">
        <v>181</v>
      </c>
      <c r="B6" s="20" t="s">
        <v>229</v>
      </c>
      <c r="C6" s="57">
        <v>21780</v>
      </c>
      <c r="D6" s="57">
        <v>472184</v>
      </c>
      <c r="E6" s="58">
        <v>961</v>
      </c>
      <c r="F6" s="58">
        <v>22</v>
      </c>
      <c r="G6" s="57">
        <v>20115</v>
      </c>
      <c r="H6" s="58">
        <v>777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7">
        <v>1163</v>
      </c>
      <c r="D7" s="57">
        <v>27562</v>
      </c>
      <c r="E7" s="58">
        <v>173</v>
      </c>
      <c r="F7" s="58">
        <v>0</v>
      </c>
      <c r="G7" s="58">
        <v>970</v>
      </c>
      <c r="H7" s="58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8">
        <v>752</v>
      </c>
      <c r="D8" s="57">
        <v>49938</v>
      </c>
      <c r="E8" s="58">
        <v>110</v>
      </c>
      <c r="F8" s="58">
        <v>2</v>
      </c>
      <c r="G8" s="58">
        <v>612</v>
      </c>
      <c r="H8" s="58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7">
        <v>7164</v>
      </c>
      <c r="D9" s="57">
        <v>103695</v>
      </c>
      <c r="E9" s="57">
        <v>1137</v>
      </c>
      <c r="F9" s="58">
        <v>11</v>
      </c>
      <c r="G9" s="57">
        <v>5942</v>
      </c>
      <c r="H9" s="58">
        <v>42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8">
        <v>331</v>
      </c>
      <c r="D10" s="57">
        <v>8015</v>
      </c>
      <c r="E10" s="58">
        <v>45</v>
      </c>
      <c r="F10" s="58">
        <v>2</v>
      </c>
      <c r="G10" s="58">
        <v>280</v>
      </c>
      <c r="H10" s="58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7">
        <v>1197</v>
      </c>
      <c r="D11" s="57">
        <v>38846</v>
      </c>
      <c r="E11" s="58">
        <v>247</v>
      </c>
      <c r="F11" s="58">
        <v>4</v>
      </c>
      <c r="G11" s="58">
        <v>932</v>
      </c>
      <c r="H11" s="58">
        <v>18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7">
        <v>2806</v>
      </c>
      <c r="D12" s="57">
        <v>163022</v>
      </c>
      <c r="E12" s="58">
        <v>299</v>
      </c>
      <c r="F12" s="58">
        <v>12</v>
      </c>
      <c r="G12" s="57">
        <v>2389</v>
      </c>
      <c r="H12" s="58">
        <v>118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7">
        <v>7113</v>
      </c>
      <c r="D13" s="57">
        <v>27489</v>
      </c>
      <c r="E13" s="58">
        <v>336</v>
      </c>
      <c r="F13" s="58">
        <v>5</v>
      </c>
      <c r="G13" s="57">
        <v>6649</v>
      </c>
      <c r="H13" s="58">
        <v>128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7">
        <v>4927</v>
      </c>
      <c r="D14" s="57">
        <v>180717</v>
      </c>
      <c r="E14" s="58">
        <v>246</v>
      </c>
      <c r="F14" s="58">
        <v>3</v>
      </c>
      <c r="G14" s="57">
        <v>4611</v>
      </c>
      <c r="H14" s="58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7">
        <v>5261</v>
      </c>
      <c r="D15" s="57">
        <v>119057</v>
      </c>
      <c r="E15" s="58">
        <v>219</v>
      </c>
      <c r="F15" s="58">
        <v>6</v>
      </c>
      <c r="G15" s="57">
        <v>4941</v>
      </c>
      <c r="H15" s="58">
        <v>101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7">
        <v>34332</v>
      </c>
      <c r="D16" s="57">
        <v>682059</v>
      </c>
      <c r="E16" s="57">
        <v>1576</v>
      </c>
      <c r="F16" s="58">
        <v>34</v>
      </c>
      <c r="G16" s="57">
        <v>32041</v>
      </c>
      <c r="H16" s="58">
        <v>715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7">
        <v>30746</v>
      </c>
      <c r="D17" s="57">
        <v>496289</v>
      </c>
      <c r="E17" s="57">
        <v>1004</v>
      </c>
      <c r="F17" s="58">
        <v>15</v>
      </c>
      <c r="G17" s="57">
        <v>29156</v>
      </c>
      <c r="H17" s="58">
        <v>586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7">
        <v>125978</v>
      </c>
      <c r="D18" s="57">
        <v>1839754</v>
      </c>
      <c r="E18" s="57">
        <v>4162</v>
      </c>
      <c r="F18" s="58">
        <v>39</v>
      </c>
      <c r="G18" s="57">
        <v>120013</v>
      </c>
      <c r="H18" s="57">
        <v>1803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7">
        <v>49548</v>
      </c>
      <c r="D19" s="57">
        <v>728454</v>
      </c>
      <c r="E19" s="57">
        <v>1186</v>
      </c>
      <c r="F19" s="58">
        <v>23</v>
      </c>
      <c r="G19" s="57">
        <v>47564</v>
      </c>
      <c r="H19" s="58">
        <v>798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7">
        <v>1728</v>
      </c>
      <c r="D20" s="57">
        <v>90518</v>
      </c>
      <c r="E20" s="58">
        <v>303</v>
      </c>
      <c r="F20" s="58">
        <v>2</v>
      </c>
      <c r="G20" s="57">
        <v>1407</v>
      </c>
      <c r="H20" s="58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7">
        <v>1042</v>
      </c>
      <c r="D21" s="57">
        <v>43755</v>
      </c>
      <c r="E21" s="58">
        <v>108</v>
      </c>
      <c r="F21" s="58">
        <v>1</v>
      </c>
      <c r="G21" s="58">
        <v>905</v>
      </c>
      <c r="H21" s="58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7">
        <v>2048</v>
      </c>
      <c r="D22" s="57">
        <v>63304</v>
      </c>
      <c r="E22" s="58">
        <v>126</v>
      </c>
      <c r="F22" s="58">
        <v>3</v>
      </c>
      <c r="G22" s="57">
        <v>1854</v>
      </c>
      <c r="H22" s="58">
        <v>66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8">
        <v>657</v>
      </c>
      <c r="D23" s="57">
        <v>39079</v>
      </c>
      <c r="E23" s="58">
        <v>82</v>
      </c>
      <c r="F23" s="58">
        <v>1</v>
      </c>
      <c r="G23" s="58">
        <v>548</v>
      </c>
      <c r="H23" s="58">
        <v>27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7">
        <v>1012</v>
      </c>
      <c r="D24" s="57">
        <v>32134</v>
      </c>
      <c r="E24" s="58">
        <v>44</v>
      </c>
      <c r="F24" s="58">
        <v>1</v>
      </c>
      <c r="G24" s="58">
        <v>949</v>
      </c>
      <c r="H24" s="58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7">
        <v>3200</v>
      </c>
      <c r="D25" s="57">
        <v>125398</v>
      </c>
      <c r="E25" s="58">
        <v>327</v>
      </c>
      <c r="F25" s="58">
        <v>0</v>
      </c>
      <c r="G25" s="57">
        <v>2841</v>
      </c>
      <c r="H25" s="58">
        <v>43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7">
        <v>5136</v>
      </c>
      <c r="D26" s="57">
        <v>167763</v>
      </c>
      <c r="E26" s="58">
        <v>181</v>
      </c>
      <c r="F26" s="58">
        <v>3</v>
      </c>
      <c r="G26" s="57">
        <v>4826</v>
      </c>
      <c r="H26" s="58">
        <v>129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7">
        <v>5960</v>
      </c>
      <c r="D27" s="57">
        <v>259667</v>
      </c>
      <c r="E27" s="58">
        <v>227</v>
      </c>
      <c r="F27" s="58">
        <v>2</v>
      </c>
      <c r="G27" s="57">
        <v>5612</v>
      </c>
      <c r="H27" s="58">
        <v>121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7">
        <v>28681</v>
      </c>
      <c r="D28" s="57">
        <v>486888</v>
      </c>
      <c r="E28" s="57">
        <v>1388</v>
      </c>
      <c r="F28" s="58">
        <v>7</v>
      </c>
      <c r="G28" s="57">
        <v>26691</v>
      </c>
      <c r="H28" s="58">
        <v>602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7">
        <v>2993</v>
      </c>
      <c r="D29" s="57">
        <v>82920</v>
      </c>
      <c r="E29" s="58">
        <v>239</v>
      </c>
      <c r="F29" s="58">
        <v>6</v>
      </c>
      <c r="G29" s="57">
        <v>2767</v>
      </c>
      <c r="H29" s="58">
        <v>73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7">
        <v>2965</v>
      </c>
      <c r="D30" s="57">
        <v>93581</v>
      </c>
      <c r="E30" s="58">
        <v>175</v>
      </c>
      <c r="F30" s="58">
        <v>3</v>
      </c>
      <c r="G30" s="57">
        <v>2731</v>
      </c>
      <c r="H30" s="58">
        <v>59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7">
        <v>10020</v>
      </c>
      <c r="D31" s="57">
        <v>185255</v>
      </c>
      <c r="E31" s="58">
        <v>579</v>
      </c>
      <c r="F31" s="58">
        <v>3</v>
      </c>
      <c r="G31" s="57">
        <v>9292</v>
      </c>
      <c r="H31" s="58">
        <v>173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7">
        <v>60092</v>
      </c>
      <c r="D32" s="57">
        <v>1151166</v>
      </c>
      <c r="E32" s="57">
        <v>8346</v>
      </c>
      <c r="F32" s="58">
        <v>203</v>
      </c>
      <c r="G32" s="57">
        <v>50024</v>
      </c>
      <c r="H32" s="57">
        <v>1215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7">
        <v>22511</v>
      </c>
      <c r="D33" s="57">
        <v>319635</v>
      </c>
      <c r="E33" s="57">
        <v>2546</v>
      </c>
      <c r="F33" s="58">
        <v>83</v>
      </c>
      <c r="G33" s="57">
        <v>19359</v>
      </c>
      <c r="H33" s="58">
        <v>606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7">
        <v>4527</v>
      </c>
      <c r="D34" s="57">
        <v>103792</v>
      </c>
      <c r="E34" s="58">
        <v>690</v>
      </c>
      <c r="F34" s="58">
        <v>12</v>
      </c>
      <c r="G34" s="57">
        <v>3781</v>
      </c>
      <c r="H34" s="58">
        <v>56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7">
        <v>1521</v>
      </c>
      <c r="D35" s="57">
        <v>28397</v>
      </c>
      <c r="E35" s="58">
        <v>226</v>
      </c>
      <c r="F35" s="58">
        <v>24</v>
      </c>
      <c r="G35" s="57">
        <v>1251</v>
      </c>
      <c r="H35" s="58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8">
        <v>291</v>
      </c>
      <c r="D36" s="57">
        <v>51998</v>
      </c>
      <c r="E36" s="58">
        <v>72</v>
      </c>
      <c r="F36" s="58">
        <v>0</v>
      </c>
      <c r="G36" s="58">
        <v>207</v>
      </c>
      <c r="H36" s="58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8">
        <v>291</v>
      </c>
      <c r="D37" s="57">
        <v>18477</v>
      </c>
      <c r="E37" s="58">
        <v>5</v>
      </c>
      <c r="F37" s="58">
        <v>0</v>
      </c>
      <c r="G37" s="58">
        <v>286</v>
      </c>
      <c r="H37" s="58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7">
        <v>2953</v>
      </c>
      <c r="D38" s="57">
        <v>84188</v>
      </c>
      <c r="E38" s="58">
        <v>166</v>
      </c>
      <c r="F38" s="58">
        <v>3</v>
      </c>
      <c r="G38" s="57">
        <v>2603</v>
      </c>
      <c r="H38" s="58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7">
        <v>5274</v>
      </c>
      <c r="D39" s="57">
        <v>189788</v>
      </c>
      <c r="E39" s="58">
        <v>104</v>
      </c>
      <c r="F39" s="58">
        <v>1</v>
      </c>
      <c r="G39" s="57">
        <v>5057</v>
      </c>
      <c r="H39" s="58">
        <v>106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7">
        <v>1461</v>
      </c>
      <c r="D40" s="57">
        <v>71202</v>
      </c>
      <c r="E40" s="58">
        <v>38</v>
      </c>
      <c r="F40" s="58">
        <v>0</v>
      </c>
      <c r="G40" s="57">
        <v>1380</v>
      </c>
      <c r="H40" s="58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8">
        <v>693</v>
      </c>
      <c r="D41" s="57">
        <v>34409</v>
      </c>
      <c r="E41" s="58">
        <v>164</v>
      </c>
      <c r="F41" s="58">
        <v>3</v>
      </c>
      <c r="G41" s="58">
        <v>507</v>
      </c>
      <c r="H41" s="58">
        <v>22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8">
        <v>985</v>
      </c>
      <c r="D42" s="57">
        <v>55035</v>
      </c>
      <c r="E42" s="58">
        <v>140</v>
      </c>
      <c r="F42" s="58">
        <v>0</v>
      </c>
      <c r="G42" s="58">
        <v>829</v>
      </c>
      <c r="H42" s="58">
        <v>19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7">
        <v>1712</v>
      </c>
      <c r="D43" s="57">
        <v>45967</v>
      </c>
      <c r="E43" s="58">
        <v>369</v>
      </c>
      <c r="F43" s="58">
        <v>7</v>
      </c>
      <c r="G43" s="57">
        <v>1319</v>
      </c>
      <c r="H43" s="58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8">
        <v>946</v>
      </c>
      <c r="D44" s="57">
        <v>7543</v>
      </c>
      <c r="E44" s="58">
        <v>24</v>
      </c>
      <c r="F44" s="58">
        <v>1</v>
      </c>
      <c r="G44" s="58">
        <v>903</v>
      </c>
      <c r="H44" s="58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7">
        <v>19435</v>
      </c>
      <c r="D45" s="57">
        <v>531644</v>
      </c>
      <c r="E45" s="58">
        <v>487</v>
      </c>
      <c r="F45" s="58">
        <v>7</v>
      </c>
      <c r="G45" s="57">
        <v>18614</v>
      </c>
      <c r="H45" s="58">
        <v>334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7">
        <v>1265</v>
      </c>
      <c r="D46" s="57">
        <v>33693</v>
      </c>
      <c r="E46" s="58">
        <v>66</v>
      </c>
      <c r="F46" s="58">
        <v>0</v>
      </c>
      <c r="G46" s="57">
        <v>1204</v>
      </c>
      <c r="H46" s="58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7">
        <v>1660</v>
      </c>
      <c r="D47" s="57">
        <v>81412</v>
      </c>
      <c r="E47" s="58">
        <v>24</v>
      </c>
      <c r="F47" s="58">
        <v>0</v>
      </c>
      <c r="G47" s="57">
        <v>1597</v>
      </c>
      <c r="H47" s="58">
        <v>39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7">
        <v>3531</v>
      </c>
      <c r="D48" s="57">
        <v>58749</v>
      </c>
      <c r="E48" s="58">
        <v>30</v>
      </c>
      <c r="F48" s="58">
        <v>2</v>
      </c>
      <c r="G48" s="57">
        <v>3427</v>
      </c>
      <c r="H48" s="58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7">
        <v>1344</v>
      </c>
      <c r="D49" s="57">
        <v>97421</v>
      </c>
      <c r="E49" s="58">
        <v>37</v>
      </c>
      <c r="F49" s="58">
        <v>1</v>
      </c>
      <c r="G49" s="57">
        <v>1285</v>
      </c>
      <c r="H49" s="58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7">
        <v>1971</v>
      </c>
      <c r="D50" s="57">
        <v>24949</v>
      </c>
      <c r="E50" s="58">
        <v>16</v>
      </c>
      <c r="F50" s="58">
        <v>0</v>
      </c>
      <c r="G50" s="57">
        <v>1930</v>
      </c>
      <c r="H50" s="58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7">
        <v>1918</v>
      </c>
      <c r="D51" s="57">
        <v>75797</v>
      </c>
      <c r="E51" s="58">
        <v>78</v>
      </c>
      <c r="F51" s="58">
        <v>0</v>
      </c>
      <c r="G51" s="57">
        <v>1835</v>
      </c>
      <c r="H51" s="58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7">
        <v>10704</v>
      </c>
      <c r="D52" s="57">
        <v>171706</v>
      </c>
      <c r="E52" s="57">
        <v>1219</v>
      </c>
      <c r="F52" s="58">
        <v>6</v>
      </c>
      <c r="G52" s="57">
        <v>9362</v>
      </c>
      <c r="H52" s="58">
        <v>129</v>
      </c>
      <c r="I52" s="25"/>
    </row>
    <row r="53" spans="1:9" ht="12" customHeight="1" x14ac:dyDescent="0.55000000000000004">
      <c r="B53" s="22" t="s">
        <v>276</v>
      </c>
      <c r="C53" s="58">
        <v>149</v>
      </c>
      <c r="D53" s="59" t="s">
        <v>296</v>
      </c>
      <c r="E53" s="58">
        <v>0</v>
      </c>
      <c r="F53" s="59" t="s">
        <v>296</v>
      </c>
      <c r="G53" s="58">
        <v>149</v>
      </c>
      <c r="H53" s="59" t="s">
        <v>296</v>
      </c>
      <c r="I53" s="25"/>
    </row>
    <row r="54" spans="1:9" ht="12" customHeight="1" x14ac:dyDescent="0.55000000000000004">
      <c r="B54" s="21" t="s">
        <v>164</v>
      </c>
      <c r="C54" s="57">
        <v>503774</v>
      </c>
      <c r="D54" s="57">
        <v>9844311</v>
      </c>
      <c r="E54" s="57">
        <v>30327</v>
      </c>
      <c r="F54" s="58">
        <v>563</v>
      </c>
      <c r="G54" s="57">
        <v>463547</v>
      </c>
      <c r="H54" s="57">
        <v>9397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2021-04-12T13:03:35Z</dcterms:modified>
</cp:coreProperties>
</file>