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idpetti/Documents/Fantasy Golf Automation/python-spreadsheet-automation/"/>
    </mc:Choice>
  </mc:AlternateContent>
  <xr:revisionPtr revIDLastSave="0" documentId="13_ncr:1_{B532D5BC-7B62-5947-B184-B7A51BCB5516}" xr6:coauthVersionLast="47" xr6:coauthVersionMax="47" xr10:uidLastSave="{00000000-0000-0000-0000-000000000000}"/>
  <bookViews>
    <workbookView xWindow="700" yWindow="800" windowWidth="29400" windowHeight="17240" tabRatio="863" firstSheet="4" activeTab="6" xr2:uid="{00000000-000D-0000-FFFF-FFFF00000000}"/>
  </bookViews>
  <sheets>
    <sheet name="STANDINGS" sheetId="3" r:id="rId1"/>
    <sheet name="Teams" sheetId="34" r:id="rId2"/>
    <sheet name="Totals" sheetId="31" r:id="rId3"/>
    <sheet name="Player Totals" sheetId="32" r:id="rId4"/>
    <sheet name="MOVES" sheetId="10" r:id="rId5"/>
    <sheet name="$$$$" sheetId="5" r:id="rId6"/>
    <sheet name="Start Team" sheetId="2" r:id="rId7"/>
    <sheet name="1" sheetId="9" r:id="rId8"/>
    <sheet name="2" sheetId="16" r:id="rId9"/>
    <sheet name="3" sheetId="21" r:id="rId10"/>
    <sheet name="4" sheetId="28" r:id="rId11"/>
    <sheet name="5" sheetId="15" r:id="rId12"/>
    <sheet name="6" sheetId="1" r:id="rId13"/>
    <sheet name="7" sheetId="19" r:id="rId14"/>
    <sheet name="8" sheetId="24" r:id="rId15"/>
    <sheet name="9" sheetId="11" r:id="rId16"/>
    <sheet name="10" sheetId="20" r:id="rId17"/>
    <sheet name="11" sheetId="12" r:id="rId18"/>
    <sheet name="12" sheetId="25" r:id="rId19"/>
    <sheet name="13" sheetId="33" r:id="rId20"/>
    <sheet name="DRAFT" sheetId="8" r:id="rId21"/>
    <sheet name="Rules" sheetId="44" r:id="rId22"/>
    <sheet name="Schedule" sheetId="38" r:id="rId23"/>
    <sheet name="Points" sheetId="30" r:id="rId24"/>
    <sheet name="owgr" sheetId="52" r:id="rId25"/>
  </sheets>
  <definedNames>
    <definedName name="_xlnm._FilterDatabase" localSheetId="3" hidden="1">'Player Totals'!$B$2:$C$86</definedName>
    <definedName name="_xlnm._FilterDatabase" localSheetId="0" hidden="1">STANDINGS!$C$4:$I$16</definedName>
    <definedName name="_xlnm._FilterDatabase" localSheetId="1" hidden="1">Teams!$B$2:$J$15</definedName>
    <definedName name="_xlnm.Print_Area" localSheetId="0">STANDINGS!$B$2:$T$16</definedName>
    <definedName name="_xlnm.Print_Area" localSheetId="6">'Start Team'!$B$2:$J$15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8" l="1"/>
  <c r="M3" i="28"/>
  <c r="K3" i="28"/>
  <c r="I3" i="28"/>
  <c r="G3" i="28"/>
  <c r="K5" i="31" s="1"/>
  <c r="B4" i="32" s="1"/>
  <c r="E3" i="28"/>
  <c r="K4" i="31" s="1"/>
  <c r="B80" i="32" s="1"/>
  <c r="C3" i="28"/>
  <c r="O3" i="25"/>
  <c r="M3" i="25"/>
  <c r="AI8" i="31" s="1"/>
  <c r="B51" i="32" s="1"/>
  <c r="K3" i="25"/>
  <c r="I3" i="25"/>
  <c r="G3" i="25"/>
  <c r="AI5" i="31" s="1"/>
  <c r="B33" i="32" s="1"/>
  <c r="E3" i="25"/>
  <c r="C3" i="25"/>
  <c r="B2" i="25"/>
  <c r="BG32" i="25"/>
  <c r="BC32" i="25" s="1"/>
  <c r="BB31" i="25"/>
  <c r="AZ31" i="25"/>
  <c r="AX31" i="25"/>
  <c r="AV31" i="25"/>
  <c r="AT31" i="25"/>
  <c r="AR31" i="25"/>
  <c r="AP31" i="25"/>
  <c r="AN31" i="25"/>
  <c r="AL31" i="25"/>
  <c r="AJ31" i="25"/>
  <c r="AH31" i="25"/>
  <c r="AJ18" i="31" s="1"/>
  <c r="C115" i="32" s="1"/>
  <c r="AF31" i="25"/>
  <c r="AD31" i="25"/>
  <c r="AB31" i="25"/>
  <c r="Z31" i="25"/>
  <c r="C81" i="32" s="1"/>
  <c r="X31" i="25"/>
  <c r="AJ13" i="31" s="1"/>
  <c r="V31" i="25"/>
  <c r="T31" i="25"/>
  <c r="R31" i="25"/>
  <c r="P31" i="25"/>
  <c r="N31" i="25"/>
  <c r="AJ8" i="31" s="1"/>
  <c r="C51" i="32" s="1"/>
  <c r="L31" i="25"/>
  <c r="AJ7" i="31" s="1"/>
  <c r="C77" i="32" s="1"/>
  <c r="J31" i="25"/>
  <c r="AJ6" i="31" s="1"/>
  <c r="C54" i="32" s="1"/>
  <c r="H31" i="25"/>
  <c r="AJ5" i="31" s="1"/>
  <c r="C33" i="32" s="1"/>
  <c r="F31" i="25"/>
  <c r="D31" i="25"/>
  <c r="BH30" i="25"/>
  <c r="BE30" i="25" s="1"/>
  <c r="BC30" i="25"/>
  <c r="BH29" i="25"/>
  <c r="BE29" i="25" s="1"/>
  <c r="BC29" i="25"/>
  <c r="BH28" i="25"/>
  <c r="BE28" i="25" s="1"/>
  <c r="BC28" i="25"/>
  <c r="BH27" i="25"/>
  <c r="BE27" i="25" s="1"/>
  <c r="BC27" i="25"/>
  <c r="BH26" i="25"/>
  <c r="BE26" i="25" s="1"/>
  <c r="BC26" i="25"/>
  <c r="BH25" i="25"/>
  <c r="BE25" i="25" s="1"/>
  <c r="BC25" i="25"/>
  <c r="BH24" i="25"/>
  <c r="BE24" i="25" s="1"/>
  <c r="BC24" i="25"/>
  <c r="BH23" i="25"/>
  <c r="BE23" i="25" s="1"/>
  <c r="BC23" i="25"/>
  <c r="BH22" i="25"/>
  <c r="BE22" i="25" s="1"/>
  <c r="BC22" i="25"/>
  <c r="BH21" i="25"/>
  <c r="BE21" i="25" s="1"/>
  <c r="BC21" i="25"/>
  <c r="BH20" i="25"/>
  <c r="BE20" i="25" s="1"/>
  <c r="BC20" i="25"/>
  <c r="BH19" i="25"/>
  <c r="BE19" i="25" s="1"/>
  <c r="BC19" i="25"/>
  <c r="BH18" i="25"/>
  <c r="BE18" i="25" s="1"/>
  <c r="BC18" i="25"/>
  <c r="BH17" i="25"/>
  <c r="BE17" i="25" s="1"/>
  <c r="BC17" i="25"/>
  <c r="BH16" i="25"/>
  <c r="BE16" i="25" s="1"/>
  <c r="BC16" i="25"/>
  <c r="BH15" i="25"/>
  <c r="BE15" i="25"/>
  <c r="BC15" i="25"/>
  <c r="BH14" i="25"/>
  <c r="BE14" i="25" s="1"/>
  <c r="BC14" i="25"/>
  <c r="BH13" i="25"/>
  <c r="BE13" i="25" s="1"/>
  <c r="BC13" i="25"/>
  <c r="BH12" i="25"/>
  <c r="BE12" i="25" s="1"/>
  <c r="BC12" i="25"/>
  <c r="BH11" i="25"/>
  <c r="BE11" i="25"/>
  <c r="BC11" i="25"/>
  <c r="BH10" i="25"/>
  <c r="BE10" i="25" s="1"/>
  <c r="BC10" i="25"/>
  <c r="BH9" i="25"/>
  <c r="BE9" i="25" s="1"/>
  <c r="BC9" i="25"/>
  <c r="BH8" i="25"/>
  <c r="BE8" i="25" s="1"/>
  <c r="BC8" i="25"/>
  <c r="BH7" i="25"/>
  <c r="BE7" i="25" s="1"/>
  <c r="BC7" i="25"/>
  <c r="BH6" i="25"/>
  <c r="BE6" i="25" s="1"/>
  <c r="BG6" i="25"/>
  <c r="BG7" i="25" s="1"/>
  <c r="BG8" i="25" s="1"/>
  <c r="BG9" i="25" s="1"/>
  <c r="BG10" i="25" s="1"/>
  <c r="BG11" i="25" s="1"/>
  <c r="BG12" i="25" s="1"/>
  <c r="BG13" i="25" s="1"/>
  <c r="BG14" i="25" s="1"/>
  <c r="BG15" i="25" s="1"/>
  <c r="BG16" i="25" s="1"/>
  <c r="BG17" i="25" s="1"/>
  <c r="BG18" i="25" s="1"/>
  <c r="BG19" i="25" s="1"/>
  <c r="BG20" i="25" s="1"/>
  <c r="BG21" i="25" s="1"/>
  <c r="BG22" i="25" s="1"/>
  <c r="BG23" i="25" s="1"/>
  <c r="BG24" i="25" s="1"/>
  <c r="BG25" i="25" s="1"/>
  <c r="BG26" i="25" s="1"/>
  <c r="BG27" i="25" s="1"/>
  <c r="BG28" i="25" s="1"/>
  <c r="BG29" i="25" s="1"/>
  <c r="BG30" i="25" s="1"/>
  <c r="BC6" i="25"/>
  <c r="BH5" i="25"/>
  <c r="BE5" i="25" s="1"/>
  <c r="BC5" i="25"/>
  <c r="BD5" i="25" s="1"/>
  <c r="AI7" i="31"/>
  <c r="B77" i="32" s="1"/>
  <c r="AJ10" i="31"/>
  <c r="C59" i="32" s="1"/>
  <c r="AI4" i="31"/>
  <c r="B29" i="32" s="1"/>
  <c r="O3" i="12"/>
  <c r="M3" i="12"/>
  <c r="K3" i="12"/>
  <c r="AF7" i="31" s="1"/>
  <c r="B101" i="32" s="1"/>
  <c r="I3" i="12"/>
  <c r="G3" i="12"/>
  <c r="AF5" i="31" s="1"/>
  <c r="B42" i="32" s="1"/>
  <c r="E3" i="12"/>
  <c r="AF4" i="31" s="1"/>
  <c r="B6" i="32" s="1"/>
  <c r="C3" i="12"/>
  <c r="B2" i="12"/>
  <c r="BG32" i="12"/>
  <c r="BB31" i="12"/>
  <c r="AZ31" i="12"/>
  <c r="AX31" i="12"/>
  <c r="AV31" i="12"/>
  <c r="AT31" i="12"/>
  <c r="AR31" i="12"/>
  <c r="AP31" i="12"/>
  <c r="AN31" i="12"/>
  <c r="AL31" i="12"/>
  <c r="AJ31" i="12"/>
  <c r="AH31" i="12"/>
  <c r="AF31" i="12"/>
  <c r="AD31" i="12"/>
  <c r="AB31" i="12"/>
  <c r="Z31" i="12"/>
  <c r="AG14" i="31" s="1"/>
  <c r="X31" i="12"/>
  <c r="V31" i="12"/>
  <c r="T31" i="12"/>
  <c r="AG11" i="31" s="1"/>
  <c r="R31" i="12"/>
  <c r="C19" i="32" s="1"/>
  <c r="P31" i="12"/>
  <c r="N31" i="12"/>
  <c r="L31" i="12"/>
  <c r="AG7" i="31" s="1"/>
  <c r="C101" i="32" s="1"/>
  <c r="J31" i="12"/>
  <c r="AG6" i="31" s="1"/>
  <c r="C11" i="32" s="1"/>
  <c r="H31" i="12"/>
  <c r="AG5" i="31" s="1"/>
  <c r="C42" i="32" s="1"/>
  <c r="F31" i="12"/>
  <c r="D31" i="12"/>
  <c r="AG3" i="31" s="1"/>
  <c r="BH30" i="12"/>
  <c r="BE30" i="12" s="1"/>
  <c r="BC30" i="12"/>
  <c r="BH29" i="12"/>
  <c r="BE29" i="12" s="1"/>
  <c r="BC29" i="12"/>
  <c r="BH28" i="12"/>
  <c r="BE28" i="12" s="1"/>
  <c r="BC28" i="12"/>
  <c r="BH27" i="12"/>
  <c r="BE27" i="12" s="1"/>
  <c r="BC27" i="12"/>
  <c r="BH26" i="12"/>
  <c r="BE26" i="12" s="1"/>
  <c r="BC26" i="12"/>
  <c r="BH25" i="12"/>
  <c r="BE25" i="12" s="1"/>
  <c r="BC25" i="12"/>
  <c r="BH24" i="12"/>
  <c r="BE24" i="12" s="1"/>
  <c r="BC24" i="12"/>
  <c r="BH23" i="12"/>
  <c r="BE23" i="12" s="1"/>
  <c r="BC23" i="12"/>
  <c r="BH22" i="12"/>
  <c r="BE22" i="12" s="1"/>
  <c r="BC22" i="12"/>
  <c r="BH21" i="12"/>
  <c r="BE21" i="12" s="1"/>
  <c r="BC21" i="12"/>
  <c r="BH20" i="12"/>
  <c r="BE20" i="12"/>
  <c r="BC20" i="12"/>
  <c r="BH19" i="12"/>
  <c r="BE19" i="12" s="1"/>
  <c r="BC19" i="12"/>
  <c r="BH18" i="12"/>
  <c r="BE18" i="12" s="1"/>
  <c r="BC18" i="12"/>
  <c r="BH17" i="12"/>
  <c r="BE17" i="12" s="1"/>
  <c r="BC17" i="12"/>
  <c r="BH16" i="12"/>
  <c r="BE16" i="12"/>
  <c r="BC16" i="12"/>
  <c r="BH15" i="12"/>
  <c r="BE15" i="12" s="1"/>
  <c r="BC15" i="12"/>
  <c r="BH14" i="12"/>
  <c r="BE14" i="12" s="1"/>
  <c r="BC14" i="12"/>
  <c r="BH13" i="12"/>
  <c r="BE13" i="12" s="1"/>
  <c r="BC13" i="12"/>
  <c r="BH12" i="12"/>
  <c r="BE12" i="12" s="1"/>
  <c r="BC12" i="12"/>
  <c r="BH11" i="12"/>
  <c r="BE11" i="12" s="1"/>
  <c r="BC11" i="12"/>
  <c r="BH10" i="12"/>
  <c r="BE10" i="12" s="1"/>
  <c r="BC10" i="12"/>
  <c r="BH9" i="12"/>
  <c r="BE9" i="12" s="1"/>
  <c r="BC9" i="12"/>
  <c r="BH8" i="12"/>
  <c r="BE8" i="12" s="1"/>
  <c r="BC8" i="12"/>
  <c r="BH7" i="12"/>
  <c r="BE7" i="12" s="1"/>
  <c r="BC7" i="12"/>
  <c r="BH6" i="12"/>
  <c r="BE6" i="12" s="1"/>
  <c r="BG6" i="12"/>
  <c r="BG7" i="12" s="1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C6" i="12"/>
  <c r="BH5" i="12"/>
  <c r="BE5" i="12" s="1"/>
  <c r="BC5" i="12"/>
  <c r="BD5" i="12" s="1"/>
  <c r="AF8" i="31"/>
  <c r="B90" i="32" s="1"/>
  <c r="AG13" i="31"/>
  <c r="O3" i="20"/>
  <c r="M3" i="20"/>
  <c r="K3" i="20"/>
  <c r="I3" i="20"/>
  <c r="AC6" i="31" s="1"/>
  <c r="B45" i="32" s="1"/>
  <c r="G3" i="20"/>
  <c r="AC5" i="31" s="1"/>
  <c r="B3" i="32" s="1"/>
  <c r="E3" i="20"/>
  <c r="C3" i="20"/>
  <c r="B2" i="20"/>
  <c r="O3" i="11"/>
  <c r="M3" i="11"/>
  <c r="K3" i="11"/>
  <c r="I3" i="11"/>
  <c r="Z6" i="31" s="1"/>
  <c r="B27" i="32" s="1"/>
  <c r="G3" i="11"/>
  <c r="Z5" i="31" s="1"/>
  <c r="B38" i="32" s="1"/>
  <c r="E3" i="11"/>
  <c r="B2" i="11"/>
  <c r="C3" i="11"/>
  <c r="O3" i="24"/>
  <c r="M3" i="24"/>
  <c r="K3" i="24"/>
  <c r="I3" i="24"/>
  <c r="G3" i="24"/>
  <c r="W5" i="31" s="1"/>
  <c r="B12" i="32" s="1"/>
  <c r="E3" i="24"/>
  <c r="W4" i="31" s="1"/>
  <c r="B20" i="32" s="1"/>
  <c r="C3" i="24"/>
  <c r="B2" i="24"/>
  <c r="BG32" i="20"/>
  <c r="BB31" i="20"/>
  <c r="AZ31" i="20"/>
  <c r="AX31" i="20"/>
  <c r="AV31" i="20"/>
  <c r="AT31" i="20"/>
  <c r="AR31" i="20"/>
  <c r="AP31" i="20"/>
  <c r="AN31" i="20"/>
  <c r="AL31" i="20"/>
  <c r="AJ31" i="20"/>
  <c r="AH31" i="20"/>
  <c r="AF31" i="20"/>
  <c r="AD31" i="20"/>
  <c r="AB31" i="20"/>
  <c r="Z31" i="20"/>
  <c r="X31" i="20"/>
  <c r="V31" i="20"/>
  <c r="C75" i="32" s="1"/>
  <c r="T31" i="20"/>
  <c r="C109" i="32" s="1"/>
  <c r="R31" i="20"/>
  <c r="P31" i="20"/>
  <c r="N31" i="20"/>
  <c r="L31" i="20"/>
  <c r="J31" i="20"/>
  <c r="AD6" i="31" s="1"/>
  <c r="C45" i="32" s="1"/>
  <c r="H31" i="20"/>
  <c r="F31" i="20"/>
  <c r="AD4" i="31" s="1"/>
  <c r="C2" i="32" s="1"/>
  <c r="D31" i="20"/>
  <c r="AD3" i="31" s="1"/>
  <c r="BH30" i="20"/>
  <c r="BE30" i="20" s="1"/>
  <c r="BC30" i="20"/>
  <c r="BH29" i="20"/>
  <c r="BE29" i="20" s="1"/>
  <c r="BC29" i="20"/>
  <c r="BH28" i="20"/>
  <c r="BE28" i="20" s="1"/>
  <c r="BC28" i="20"/>
  <c r="BH27" i="20"/>
  <c r="BE27" i="20" s="1"/>
  <c r="BC27" i="20"/>
  <c r="BH26" i="20"/>
  <c r="BE26" i="20"/>
  <c r="BC26" i="20"/>
  <c r="BH25" i="20"/>
  <c r="BE25" i="20" s="1"/>
  <c r="BC25" i="20"/>
  <c r="BH24" i="20"/>
  <c r="BE24" i="20"/>
  <c r="BC24" i="20"/>
  <c r="BH23" i="20"/>
  <c r="BE23" i="20" s="1"/>
  <c r="BC23" i="20"/>
  <c r="BH22" i="20"/>
  <c r="BE22" i="20" s="1"/>
  <c r="BC22" i="20"/>
  <c r="BH21" i="20"/>
  <c r="BE21" i="20" s="1"/>
  <c r="BC21" i="20"/>
  <c r="BH20" i="20"/>
  <c r="BE20" i="20" s="1"/>
  <c r="BC20" i="20"/>
  <c r="BH19" i="20"/>
  <c r="BE19" i="20" s="1"/>
  <c r="BC19" i="20"/>
  <c r="BH18" i="20"/>
  <c r="BE18" i="20" s="1"/>
  <c r="BC18" i="20"/>
  <c r="BH17" i="20"/>
  <c r="BE17" i="20" s="1"/>
  <c r="BC17" i="20"/>
  <c r="BH16" i="20"/>
  <c r="BE16" i="20" s="1"/>
  <c r="BC16" i="20"/>
  <c r="BH15" i="20"/>
  <c r="BE15" i="20" s="1"/>
  <c r="BC15" i="20"/>
  <c r="BH14" i="20"/>
  <c r="BE14" i="20" s="1"/>
  <c r="BC14" i="20"/>
  <c r="BH13" i="20"/>
  <c r="BE13" i="20" s="1"/>
  <c r="BC13" i="20"/>
  <c r="BH12" i="20"/>
  <c r="BE12" i="20" s="1"/>
  <c r="BC12" i="20"/>
  <c r="BH11" i="20"/>
  <c r="BE11" i="20" s="1"/>
  <c r="BC11" i="20"/>
  <c r="BH10" i="20"/>
  <c r="BE10" i="20"/>
  <c r="BC10" i="20"/>
  <c r="BH9" i="20"/>
  <c r="BE9" i="20" s="1"/>
  <c r="BC9" i="20"/>
  <c r="BH8" i="20"/>
  <c r="BE8" i="20" s="1"/>
  <c r="BC8" i="20"/>
  <c r="BH7" i="20"/>
  <c r="BE7" i="20" s="1"/>
  <c r="BG7" i="20"/>
  <c r="BG8" i="20" s="1"/>
  <c r="BG9" i="20" s="1"/>
  <c r="BG10" i="20" s="1"/>
  <c r="BG11" i="20" s="1"/>
  <c r="BG12" i="20" s="1"/>
  <c r="BG13" i="20" s="1"/>
  <c r="BG14" i="20" s="1"/>
  <c r="BG15" i="20" s="1"/>
  <c r="BG16" i="20" s="1"/>
  <c r="BG17" i="20" s="1"/>
  <c r="BG18" i="20" s="1"/>
  <c r="BG19" i="20" s="1"/>
  <c r="BG20" i="20" s="1"/>
  <c r="BG21" i="20" s="1"/>
  <c r="BG22" i="20" s="1"/>
  <c r="BG23" i="20" s="1"/>
  <c r="BG24" i="20" s="1"/>
  <c r="BG25" i="20" s="1"/>
  <c r="BG26" i="20" s="1"/>
  <c r="BG27" i="20" s="1"/>
  <c r="BG28" i="20" s="1"/>
  <c r="BG29" i="20" s="1"/>
  <c r="BG30" i="20" s="1"/>
  <c r="BC7" i="20"/>
  <c r="BH6" i="20"/>
  <c r="BE6" i="20" s="1"/>
  <c r="BG6" i="20"/>
  <c r="BC6" i="20"/>
  <c r="BH5" i="20"/>
  <c r="BE5" i="20" s="1"/>
  <c r="BC5" i="20"/>
  <c r="C15" i="32"/>
  <c r="AD10" i="31"/>
  <c r="C17" i="32" s="1"/>
  <c r="AD5" i="31"/>
  <c r="C3" i="32" s="1"/>
  <c r="AC4" i="31"/>
  <c r="B2" i="32" s="1"/>
  <c r="BG32" i="11"/>
  <c r="BB31" i="11"/>
  <c r="AZ31" i="11"/>
  <c r="AX31" i="11"/>
  <c r="AV31" i="11"/>
  <c r="AT31" i="11"/>
  <c r="AR31" i="11"/>
  <c r="AP31" i="11"/>
  <c r="AN31" i="11"/>
  <c r="AL31" i="11"/>
  <c r="AJ31" i="11"/>
  <c r="AH31" i="11"/>
  <c r="AF31" i="11"/>
  <c r="AD31" i="11"/>
  <c r="AB31" i="11"/>
  <c r="Z31" i="11"/>
  <c r="X31" i="11"/>
  <c r="V31" i="11"/>
  <c r="T31" i="11"/>
  <c r="R31" i="11"/>
  <c r="P31" i="11"/>
  <c r="N31" i="11"/>
  <c r="AA8" i="31" s="1"/>
  <c r="C40" i="32" s="1"/>
  <c r="L31" i="11"/>
  <c r="J31" i="11"/>
  <c r="H31" i="11"/>
  <c r="F31" i="11"/>
  <c r="AA4" i="31" s="1"/>
  <c r="C23" i="32" s="1"/>
  <c r="D31" i="11"/>
  <c r="AA3" i="31" s="1"/>
  <c r="BH30" i="11"/>
  <c r="BE30" i="11" s="1"/>
  <c r="BC30" i="11"/>
  <c r="BH29" i="11"/>
  <c r="BE29" i="11" s="1"/>
  <c r="BC29" i="11"/>
  <c r="BH28" i="11"/>
  <c r="BE28" i="11" s="1"/>
  <c r="BC28" i="11"/>
  <c r="BH27" i="11"/>
  <c r="BE27" i="11" s="1"/>
  <c r="BC27" i="11"/>
  <c r="BH26" i="11"/>
  <c r="BE26" i="11" s="1"/>
  <c r="BC26" i="11"/>
  <c r="BH25" i="11"/>
  <c r="BE25" i="11" s="1"/>
  <c r="BC25" i="11"/>
  <c r="BH24" i="11"/>
  <c r="BE24" i="11" s="1"/>
  <c r="BC24" i="11"/>
  <c r="BH23" i="11"/>
  <c r="BE23" i="11" s="1"/>
  <c r="BC23" i="11"/>
  <c r="BH22" i="11"/>
  <c r="BE22" i="11" s="1"/>
  <c r="BC22" i="11"/>
  <c r="BH21" i="11"/>
  <c r="BE21" i="11" s="1"/>
  <c r="BC21" i="11"/>
  <c r="BH20" i="11"/>
  <c r="BE20" i="11" s="1"/>
  <c r="BC20" i="11"/>
  <c r="BH19" i="11"/>
  <c r="BE19" i="11" s="1"/>
  <c r="BC19" i="11"/>
  <c r="BH18" i="11"/>
  <c r="BE18" i="11" s="1"/>
  <c r="BC18" i="11"/>
  <c r="BH17" i="11"/>
  <c r="BE17" i="11" s="1"/>
  <c r="BC17" i="11"/>
  <c r="BH16" i="11"/>
  <c r="BE16" i="11"/>
  <c r="BC16" i="11"/>
  <c r="BH15" i="11"/>
  <c r="BE15" i="11" s="1"/>
  <c r="BC15" i="11"/>
  <c r="BH14" i="11"/>
  <c r="BE14" i="11" s="1"/>
  <c r="BC14" i="11"/>
  <c r="BH13" i="11"/>
  <c r="BE13" i="11" s="1"/>
  <c r="BC13" i="11"/>
  <c r="BH12" i="11"/>
  <c r="BE12" i="11" s="1"/>
  <c r="BC12" i="11"/>
  <c r="BH11" i="11"/>
  <c r="BE11" i="11" s="1"/>
  <c r="BC11" i="11"/>
  <c r="BH10" i="11"/>
  <c r="BE10" i="11" s="1"/>
  <c r="BC10" i="11"/>
  <c r="BH9" i="11"/>
  <c r="BE9" i="11" s="1"/>
  <c r="BC9" i="11"/>
  <c r="BH8" i="11"/>
  <c r="BE8" i="11" s="1"/>
  <c r="BC8" i="11"/>
  <c r="BH7" i="11"/>
  <c r="BE7" i="11" s="1"/>
  <c r="BC7" i="11"/>
  <c r="BH6" i="11"/>
  <c r="BE6" i="11" s="1"/>
  <c r="BG6" i="11"/>
  <c r="BG7" i="11" s="1"/>
  <c r="BG8" i="11" s="1"/>
  <c r="BG9" i="11" s="1"/>
  <c r="BG10" i="11" s="1"/>
  <c r="BG11" i="11" s="1"/>
  <c r="BG12" i="11" s="1"/>
  <c r="BG13" i="11" s="1"/>
  <c r="BG14" i="11" s="1"/>
  <c r="BG15" i="11" s="1"/>
  <c r="BG16" i="11" s="1"/>
  <c r="BG17" i="11" s="1"/>
  <c r="BC6" i="11"/>
  <c r="BH5" i="11"/>
  <c r="BE5" i="11" s="1"/>
  <c r="BF5" i="11" s="1"/>
  <c r="BC5" i="11"/>
  <c r="BD5" i="11" s="1"/>
  <c r="Z4" i="31"/>
  <c r="B23" i="32" s="1"/>
  <c r="AA5" i="31"/>
  <c r="C38" i="32" s="1"/>
  <c r="BG32" i="24"/>
  <c r="BC32" i="24" s="1"/>
  <c r="BB31" i="24"/>
  <c r="AZ31" i="24"/>
  <c r="AX31" i="24"/>
  <c r="AV31" i="24"/>
  <c r="AT31" i="24"/>
  <c r="AR31" i="24"/>
  <c r="AP31" i="24"/>
  <c r="AN31" i="24"/>
  <c r="AL31" i="24"/>
  <c r="X19" i="31" s="1"/>
  <c r="AJ31" i="24"/>
  <c r="X18" i="31" s="1"/>
  <c r="AH31" i="24"/>
  <c r="AF31" i="24"/>
  <c r="AD31" i="24"/>
  <c r="AB31" i="24"/>
  <c r="Z31" i="24"/>
  <c r="X31" i="24"/>
  <c r="X13" i="31" s="1"/>
  <c r="V31" i="24"/>
  <c r="X12" i="31" s="1"/>
  <c r="T31" i="24"/>
  <c r="X11" i="31" s="1"/>
  <c r="C49" i="32" s="1"/>
  <c r="R31" i="24"/>
  <c r="P31" i="24"/>
  <c r="N31" i="24"/>
  <c r="X8" i="31" s="1"/>
  <c r="C85" i="32" s="1"/>
  <c r="L31" i="24"/>
  <c r="J31" i="24"/>
  <c r="X6" i="31" s="1"/>
  <c r="C39" i="32" s="1"/>
  <c r="H31" i="24"/>
  <c r="F31" i="24"/>
  <c r="X4" i="31" s="1"/>
  <c r="C20" i="32" s="1"/>
  <c r="D31" i="24"/>
  <c r="X3" i="31" s="1"/>
  <c r="BH30" i="24"/>
  <c r="BE30" i="24" s="1"/>
  <c r="BC30" i="24"/>
  <c r="BH29" i="24"/>
  <c r="BE29" i="24" s="1"/>
  <c r="BC29" i="24"/>
  <c r="BH28" i="24"/>
  <c r="BE28" i="24" s="1"/>
  <c r="BC28" i="24"/>
  <c r="BH27" i="24"/>
  <c r="BE27" i="24" s="1"/>
  <c r="BC27" i="24"/>
  <c r="BH26" i="24"/>
  <c r="BE26" i="24" s="1"/>
  <c r="BC26" i="24"/>
  <c r="BH25" i="24"/>
  <c r="BE25" i="24" s="1"/>
  <c r="BC25" i="24"/>
  <c r="BH24" i="24"/>
  <c r="BE24" i="24" s="1"/>
  <c r="BC24" i="24"/>
  <c r="BH23" i="24"/>
  <c r="BE23" i="24" s="1"/>
  <c r="BC23" i="24"/>
  <c r="BH22" i="24"/>
  <c r="BE22" i="24" s="1"/>
  <c r="BC22" i="24"/>
  <c r="BH21" i="24"/>
  <c r="BE21" i="24" s="1"/>
  <c r="BC21" i="24"/>
  <c r="BH20" i="24"/>
  <c r="BE20" i="24" s="1"/>
  <c r="BC20" i="24"/>
  <c r="BH19" i="24"/>
  <c r="BE19" i="24" s="1"/>
  <c r="BC19" i="24"/>
  <c r="BH18" i="24"/>
  <c r="BE18" i="24" s="1"/>
  <c r="BC18" i="24"/>
  <c r="BH17" i="24"/>
  <c r="BE17" i="24" s="1"/>
  <c r="BC17" i="24"/>
  <c r="BH16" i="24"/>
  <c r="BE16" i="24" s="1"/>
  <c r="BC16" i="24"/>
  <c r="BH15" i="24"/>
  <c r="BE15" i="24" s="1"/>
  <c r="BC15" i="24"/>
  <c r="BH14" i="24"/>
  <c r="BE14" i="24" s="1"/>
  <c r="BC14" i="24"/>
  <c r="BH13" i="24"/>
  <c r="BE13" i="24" s="1"/>
  <c r="BC13" i="24"/>
  <c r="BH12" i="24"/>
  <c r="BE12" i="24" s="1"/>
  <c r="BC12" i="24"/>
  <c r="BH11" i="24"/>
  <c r="BE11" i="24" s="1"/>
  <c r="BC11" i="24"/>
  <c r="BH10" i="24"/>
  <c r="BE10" i="24"/>
  <c r="BC10" i="24"/>
  <c r="BH9" i="24"/>
  <c r="BE9" i="24" s="1"/>
  <c r="BC9" i="24"/>
  <c r="BH8" i="24"/>
  <c r="BE8" i="24"/>
  <c r="BC8" i="24"/>
  <c r="BH7" i="24"/>
  <c r="BE7" i="24" s="1"/>
  <c r="BC7" i="24"/>
  <c r="BH6" i="24"/>
  <c r="BE6" i="24" s="1"/>
  <c r="BG6" i="24"/>
  <c r="BG7" i="24" s="1"/>
  <c r="BG8" i="24" s="1"/>
  <c r="BG9" i="24" s="1"/>
  <c r="BG10" i="24" s="1"/>
  <c r="BG11" i="24" s="1"/>
  <c r="BG12" i="24" s="1"/>
  <c r="BG13" i="24" s="1"/>
  <c r="BG14" i="24" s="1"/>
  <c r="BG15" i="24" s="1"/>
  <c r="BG16" i="24" s="1"/>
  <c r="BG17" i="24" s="1"/>
  <c r="BG18" i="24" s="1"/>
  <c r="BG19" i="24" s="1"/>
  <c r="BG20" i="24" s="1"/>
  <c r="BG21" i="24" s="1"/>
  <c r="BG22" i="24" s="1"/>
  <c r="BG23" i="24" s="1"/>
  <c r="BG24" i="24" s="1"/>
  <c r="BG25" i="24" s="1"/>
  <c r="BG26" i="24" s="1"/>
  <c r="BG27" i="24" s="1"/>
  <c r="BG28" i="24" s="1"/>
  <c r="BG29" i="24" s="1"/>
  <c r="BG30" i="24" s="1"/>
  <c r="BC6" i="24"/>
  <c r="BH5" i="24"/>
  <c r="BE5" i="24" s="1"/>
  <c r="BC5" i="24"/>
  <c r="BD5" i="24" s="1"/>
  <c r="BD6" i="24" s="1"/>
  <c r="W6" i="31"/>
  <c r="B39" i="32" s="1"/>
  <c r="X17" i="31"/>
  <c r="X10" i="31"/>
  <c r="O3" i="19"/>
  <c r="M3" i="19"/>
  <c r="T8" i="31" s="1"/>
  <c r="B89" i="32" s="1"/>
  <c r="K3" i="19"/>
  <c r="T7" i="31" s="1"/>
  <c r="B79" i="32" s="1"/>
  <c r="I3" i="19"/>
  <c r="T6" i="31" s="1"/>
  <c r="B55" i="32" s="1"/>
  <c r="G3" i="19"/>
  <c r="E3" i="19"/>
  <c r="T4" i="31" s="1"/>
  <c r="B10" i="32" s="1"/>
  <c r="C3" i="19"/>
  <c r="B2" i="19"/>
  <c r="BG32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C66" i="32" s="1"/>
  <c r="R31" i="19"/>
  <c r="U10" i="31" s="1"/>
  <c r="P31" i="19"/>
  <c r="N31" i="19"/>
  <c r="U8" i="31" s="1"/>
  <c r="C89" i="32" s="1"/>
  <c r="L31" i="19"/>
  <c r="U7" i="31" s="1"/>
  <c r="C79" i="32" s="1"/>
  <c r="J31" i="19"/>
  <c r="H31" i="19"/>
  <c r="U5" i="31" s="1"/>
  <c r="C18" i="32" s="1"/>
  <c r="F31" i="19"/>
  <c r="D31" i="19"/>
  <c r="U3" i="31" s="1"/>
  <c r="C22" i="32" s="1"/>
  <c r="BH30" i="19"/>
  <c r="BE30" i="19" s="1"/>
  <c r="BC30" i="19"/>
  <c r="BH29" i="19"/>
  <c r="BE29" i="19" s="1"/>
  <c r="BC29" i="19"/>
  <c r="BH28" i="19"/>
  <c r="BE28" i="19" s="1"/>
  <c r="BC28" i="19"/>
  <c r="BH27" i="19"/>
  <c r="BE27" i="19" s="1"/>
  <c r="BC27" i="19"/>
  <c r="BH26" i="19"/>
  <c r="BE26" i="19" s="1"/>
  <c r="BC26" i="19"/>
  <c r="BH25" i="19"/>
  <c r="BE25" i="19" s="1"/>
  <c r="BC25" i="19"/>
  <c r="BH24" i="19"/>
  <c r="BE24" i="19" s="1"/>
  <c r="BC24" i="19"/>
  <c r="BH23" i="19"/>
  <c r="BE23" i="19"/>
  <c r="BC23" i="19"/>
  <c r="BH22" i="19"/>
  <c r="BE22" i="19" s="1"/>
  <c r="BC22" i="19"/>
  <c r="BH21" i="19"/>
  <c r="BE21" i="19" s="1"/>
  <c r="BC21" i="19"/>
  <c r="BH20" i="19"/>
  <c r="BE20" i="19" s="1"/>
  <c r="BC20" i="19"/>
  <c r="BH19" i="19"/>
  <c r="BE19" i="19"/>
  <c r="BC19" i="19"/>
  <c r="BH18" i="19"/>
  <c r="BE18" i="19" s="1"/>
  <c r="BC18" i="19"/>
  <c r="BH17" i="19"/>
  <c r="BE17" i="19" s="1"/>
  <c r="BC17" i="19"/>
  <c r="BH16" i="19"/>
  <c r="BE16" i="19"/>
  <c r="BC16" i="19"/>
  <c r="BH15" i="19"/>
  <c r="BE15" i="19" s="1"/>
  <c r="BC15" i="19"/>
  <c r="BH14" i="19"/>
  <c r="BE14" i="19" s="1"/>
  <c r="BC14" i="19"/>
  <c r="BH13" i="19"/>
  <c r="BE13" i="19" s="1"/>
  <c r="BC13" i="19"/>
  <c r="BH12" i="19"/>
  <c r="BE12" i="19" s="1"/>
  <c r="BC12" i="19"/>
  <c r="BH11" i="19"/>
  <c r="BE11" i="19" s="1"/>
  <c r="BC11" i="19"/>
  <c r="BH10" i="19"/>
  <c r="BE10" i="19"/>
  <c r="BC10" i="19"/>
  <c r="BH9" i="19"/>
  <c r="BE9" i="19" s="1"/>
  <c r="BC9" i="19"/>
  <c r="BH8" i="19"/>
  <c r="BE8" i="19"/>
  <c r="BC8" i="19"/>
  <c r="BH7" i="19"/>
  <c r="BE7" i="19"/>
  <c r="BC7" i="19"/>
  <c r="BH6" i="19"/>
  <c r="BE6" i="19" s="1"/>
  <c r="BG6" i="19"/>
  <c r="BG7" i="19" s="1"/>
  <c r="BG8" i="19" s="1"/>
  <c r="BG9" i="19" s="1"/>
  <c r="BG10" i="19" s="1"/>
  <c r="BG11" i="19" s="1"/>
  <c r="BG12" i="19" s="1"/>
  <c r="BG13" i="19" s="1"/>
  <c r="BG14" i="19" s="1"/>
  <c r="BG15" i="19" s="1"/>
  <c r="BG16" i="19" s="1"/>
  <c r="BG17" i="19" s="1"/>
  <c r="BG18" i="19" s="1"/>
  <c r="BG19" i="19" s="1"/>
  <c r="BG20" i="19" s="1"/>
  <c r="BG21" i="19" s="1"/>
  <c r="BG22" i="19" s="1"/>
  <c r="BG23" i="19" s="1"/>
  <c r="BG24" i="19" s="1"/>
  <c r="BG25" i="19" s="1"/>
  <c r="BG26" i="19" s="1"/>
  <c r="BG27" i="19" s="1"/>
  <c r="BG28" i="19" s="1"/>
  <c r="BG29" i="19" s="1"/>
  <c r="BG30" i="19" s="1"/>
  <c r="BC6" i="19"/>
  <c r="BH5" i="19"/>
  <c r="BE5" i="19" s="1"/>
  <c r="BC5" i="19"/>
  <c r="T5" i="31"/>
  <c r="B18" i="32" s="1"/>
  <c r="U6" i="31"/>
  <c r="C55" i="32" s="1"/>
  <c r="O3" i="1"/>
  <c r="M3" i="1"/>
  <c r="Q8" i="31" s="1"/>
  <c r="B56" i="32" s="1"/>
  <c r="K3" i="1"/>
  <c r="Q7" i="31" s="1"/>
  <c r="B34" i="32" s="1"/>
  <c r="I3" i="1"/>
  <c r="Q6" i="31" s="1"/>
  <c r="B47" i="32" s="1"/>
  <c r="G3" i="1"/>
  <c r="Q5" i="31" s="1"/>
  <c r="B41" i="32" s="1"/>
  <c r="E3" i="1"/>
  <c r="Q4" i="31" s="1"/>
  <c r="B88" i="32" s="1"/>
  <c r="C3" i="1"/>
  <c r="B2" i="1"/>
  <c r="BG32" i="1"/>
  <c r="BB31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R9" i="31" s="1"/>
  <c r="C24" i="32" s="1"/>
  <c r="N31" i="1"/>
  <c r="R8" i="31" s="1"/>
  <c r="C56" i="32" s="1"/>
  <c r="L31" i="1"/>
  <c r="R7" i="31" s="1"/>
  <c r="C34" i="32" s="1"/>
  <c r="J31" i="1"/>
  <c r="R6" i="31" s="1"/>
  <c r="C47" i="32" s="1"/>
  <c r="H31" i="1"/>
  <c r="R5" i="31" s="1"/>
  <c r="C41" i="32" s="1"/>
  <c r="F31" i="1"/>
  <c r="R4" i="31" s="1"/>
  <c r="C88" i="32" s="1"/>
  <c r="D31" i="1"/>
  <c r="R3" i="31" s="1"/>
  <c r="BH30" i="1"/>
  <c r="BE30" i="1" s="1"/>
  <c r="BC30" i="1"/>
  <c r="BH29" i="1"/>
  <c r="BE29" i="1" s="1"/>
  <c r="BC29" i="1"/>
  <c r="BH28" i="1"/>
  <c r="BE28" i="1" s="1"/>
  <c r="BC28" i="1"/>
  <c r="BH27" i="1"/>
  <c r="BE27" i="1" s="1"/>
  <c r="BC27" i="1"/>
  <c r="BH26" i="1"/>
  <c r="BE26" i="1" s="1"/>
  <c r="BC26" i="1"/>
  <c r="BH25" i="1"/>
  <c r="BE25" i="1" s="1"/>
  <c r="BC25" i="1"/>
  <c r="BH24" i="1"/>
  <c r="BE24" i="1" s="1"/>
  <c r="BC24" i="1"/>
  <c r="BH23" i="1"/>
  <c r="BE23" i="1" s="1"/>
  <c r="BC23" i="1"/>
  <c r="BH22" i="1"/>
  <c r="BE22" i="1" s="1"/>
  <c r="BC22" i="1"/>
  <c r="BH21" i="1"/>
  <c r="BE21" i="1" s="1"/>
  <c r="BC21" i="1"/>
  <c r="BH20" i="1"/>
  <c r="BE20" i="1" s="1"/>
  <c r="BC20" i="1"/>
  <c r="BH19" i="1"/>
  <c r="BE19" i="1" s="1"/>
  <c r="BC19" i="1"/>
  <c r="BH18" i="1"/>
  <c r="BE18" i="1" s="1"/>
  <c r="BC18" i="1"/>
  <c r="BH17" i="1"/>
  <c r="BE17" i="1" s="1"/>
  <c r="BC17" i="1"/>
  <c r="BH16" i="1"/>
  <c r="BE16" i="1" s="1"/>
  <c r="BC16" i="1"/>
  <c r="BH15" i="1"/>
  <c r="BE15" i="1" s="1"/>
  <c r="BC15" i="1"/>
  <c r="BH14" i="1"/>
  <c r="BE14" i="1" s="1"/>
  <c r="BC14" i="1"/>
  <c r="BH13" i="1"/>
  <c r="BE13" i="1" s="1"/>
  <c r="BC13" i="1"/>
  <c r="BH12" i="1"/>
  <c r="BE12" i="1" s="1"/>
  <c r="BC12" i="1"/>
  <c r="BH11" i="1"/>
  <c r="BE11" i="1"/>
  <c r="BC11" i="1"/>
  <c r="BH10" i="1"/>
  <c r="BE10" i="1" s="1"/>
  <c r="BC10" i="1"/>
  <c r="BH9" i="1"/>
  <c r="BE9" i="1" s="1"/>
  <c r="BC9" i="1"/>
  <c r="BH8" i="1"/>
  <c r="BE8" i="1" s="1"/>
  <c r="BC8" i="1"/>
  <c r="BH7" i="1"/>
  <c r="BE7" i="1" s="1"/>
  <c r="BC7" i="1"/>
  <c r="BH6" i="1"/>
  <c r="BE6" i="1" s="1"/>
  <c r="BG6" i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C6" i="1"/>
  <c r="BH5" i="1"/>
  <c r="BE5" i="1" s="1"/>
  <c r="BC5" i="1"/>
  <c r="BD5" i="1" s="1"/>
  <c r="B2" i="28"/>
  <c r="BG32" i="28"/>
  <c r="BB31" i="28"/>
  <c r="AZ31" i="28"/>
  <c r="AX31" i="28"/>
  <c r="AV31" i="28"/>
  <c r="AT31" i="28"/>
  <c r="AR31" i="28"/>
  <c r="AP31" i="28"/>
  <c r="AN31" i="28"/>
  <c r="AL31" i="28"/>
  <c r="AJ31" i="28"/>
  <c r="AH31" i="28"/>
  <c r="AF31" i="28"/>
  <c r="AD31" i="28"/>
  <c r="AB31" i="28"/>
  <c r="Z31" i="28"/>
  <c r="X31" i="28"/>
  <c r="C108" i="32" s="1"/>
  <c r="V31" i="28"/>
  <c r="L12" i="31" s="1"/>
  <c r="T31" i="28"/>
  <c r="L11" i="31" s="1"/>
  <c r="R31" i="28"/>
  <c r="L10" i="31" s="1"/>
  <c r="C104" i="32" s="1"/>
  <c r="P31" i="28"/>
  <c r="L9" i="31" s="1"/>
  <c r="C98" i="32" s="1"/>
  <c r="N31" i="28"/>
  <c r="L8" i="31" s="1"/>
  <c r="C97" i="32" s="1"/>
  <c r="L31" i="28"/>
  <c r="L7" i="31" s="1"/>
  <c r="C58" i="32" s="1"/>
  <c r="J31" i="28"/>
  <c r="H31" i="28"/>
  <c r="L5" i="31" s="1"/>
  <c r="C4" i="32" s="1"/>
  <c r="F31" i="28"/>
  <c r="L4" i="31" s="1"/>
  <c r="C80" i="32" s="1"/>
  <c r="D31" i="28"/>
  <c r="L3" i="31" s="1"/>
  <c r="BH30" i="28"/>
  <c r="BE30" i="28" s="1"/>
  <c r="BC30" i="28"/>
  <c r="BH29" i="28"/>
  <c r="BE29" i="28" s="1"/>
  <c r="BC29" i="28"/>
  <c r="BH28" i="28"/>
  <c r="BE28" i="28" s="1"/>
  <c r="BC28" i="28"/>
  <c r="BH27" i="28"/>
  <c r="BE27" i="28" s="1"/>
  <c r="BC27" i="28"/>
  <c r="BH26" i="28"/>
  <c r="BE26" i="28" s="1"/>
  <c r="BC26" i="28"/>
  <c r="BH25" i="28"/>
  <c r="BE25" i="28" s="1"/>
  <c r="BC25" i="28"/>
  <c r="BH24" i="28"/>
  <c r="BE24" i="28" s="1"/>
  <c r="BC24" i="28"/>
  <c r="BH23" i="28"/>
  <c r="BE23" i="28" s="1"/>
  <c r="BC23" i="28"/>
  <c r="BH22" i="28"/>
  <c r="BE22" i="28" s="1"/>
  <c r="BC22" i="28"/>
  <c r="BH21" i="28"/>
  <c r="BE21" i="28" s="1"/>
  <c r="BC21" i="28"/>
  <c r="BH20" i="28"/>
  <c r="BE20" i="28" s="1"/>
  <c r="BC20" i="28"/>
  <c r="BH19" i="28"/>
  <c r="BE19" i="28" s="1"/>
  <c r="BC19" i="28"/>
  <c r="BH18" i="28"/>
  <c r="BE18" i="28" s="1"/>
  <c r="BC18" i="28"/>
  <c r="BH17" i="28"/>
  <c r="BE17" i="28" s="1"/>
  <c r="BC17" i="28"/>
  <c r="BH16" i="28"/>
  <c r="BE16" i="28"/>
  <c r="BC16" i="28"/>
  <c r="BH15" i="28"/>
  <c r="BE15" i="28" s="1"/>
  <c r="BC15" i="28"/>
  <c r="BH14" i="28"/>
  <c r="BE14" i="28" s="1"/>
  <c r="BC14" i="28"/>
  <c r="BH13" i="28"/>
  <c r="BE13" i="28" s="1"/>
  <c r="BC13" i="28"/>
  <c r="BH12" i="28"/>
  <c r="BE12" i="28" s="1"/>
  <c r="BC12" i="28"/>
  <c r="BH11" i="28"/>
  <c r="BE11" i="28" s="1"/>
  <c r="BC11" i="28"/>
  <c r="BH10" i="28"/>
  <c r="BE10" i="28" s="1"/>
  <c r="BC10" i="28"/>
  <c r="BH9" i="28"/>
  <c r="BE9" i="28" s="1"/>
  <c r="BC9" i="28"/>
  <c r="BH8" i="28"/>
  <c r="BE8" i="28" s="1"/>
  <c r="BC8" i="28"/>
  <c r="BH7" i="28"/>
  <c r="BE7" i="28" s="1"/>
  <c r="BC7" i="28"/>
  <c r="BH6" i="28"/>
  <c r="BE6" i="28" s="1"/>
  <c r="BG6" i="28"/>
  <c r="BG7" i="28" s="1"/>
  <c r="BG8" i="28" s="1"/>
  <c r="BG9" i="28" s="1"/>
  <c r="BG10" i="28" s="1"/>
  <c r="BG11" i="28" s="1"/>
  <c r="BG12" i="28" s="1"/>
  <c r="BG13" i="28" s="1"/>
  <c r="BG14" i="28" s="1"/>
  <c r="BG15" i="28" s="1"/>
  <c r="BG16" i="28" s="1"/>
  <c r="BG17" i="28" s="1"/>
  <c r="BC6" i="28"/>
  <c r="BH5" i="28"/>
  <c r="BE5" i="28" s="1"/>
  <c r="BF5" i="28" s="1"/>
  <c r="BC5" i="28"/>
  <c r="BD5" i="28" s="1"/>
  <c r="K6" i="31"/>
  <c r="B61" i="32" s="1"/>
  <c r="L13" i="31"/>
  <c r="K7" i="31"/>
  <c r="B58" i="32" s="1"/>
  <c r="O3" i="21"/>
  <c r="M3" i="21"/>
  <c r="H8" i="31" s="1"/>
  <c r="B63" i="32" s="1"/>
  <c r="K3" i="21"/>
  <c r="I3" i="21"/>
  <c r="H6" i="31" s="1"/>
  <c r="B30" i="32" s="1"/>
  <c r="G3" i="21"/>
  <c r="H5" i="31" s="1"/>
  <c r="B78" i="32" s="1"/>
  <c r="E3" i="21"/>
  <c r="H4" i="31" s="1"/>
  <c r="B14" i="32" s="1"/>
  <c r="C3" i="21"/>
  <c r="H3" i="31" s="1"/>
  <c r="B52" i="32" s="1"/>
  <c r="B2" i="21"/>
  <c r="BG32" i="21"/>
  <c r="BB31" i="21"/>
  <c r="AZ31" i="21"/>
  <c r="AX31" i="21"/>
  <c r="AV31" i="21"/>
  <c r="AT31" i="21"/>
  <c r="AR31" i="21"/>
  <c r="AP31" i="21"/>
  <c r="AN31" i="21"/>
  <c r="AL31" i="21"/>
  <c r="AJ31" i="21"/>
  <c r="AH31" i="21"/>
  <c r="AF31" i="21"/>
  <c r="AD31" i="21"/>
  <c r="AB31" i="21"/>
  <c r="Z31" i="21"/>
  <c r="X31" i="21"/>
  <c r="V31" i="21"/>
  <c r="T31" i="21"/>
  <c r="R31" i="21"/>
  <c r="P31" i="21"/>
  <c r="I9" i="31" s="1"/>
  <c r="C76" i="32" s="1"/>
  <c r="N31" i="21"/>
  <c r="L31" i="21"/>
  <c r="I7" i="31" s="1"/>
  <c r="C62" i="32" s="1"/>
  <c r="J31" i="21"/>
  <c r="I6" i="31" s="1"/>
  <c r="C30" i="32" s="1"/>
  <c r="H31" i="21"/>
  <c r="I5" i="31" s="1"/>
  <c r="C78" i="32" s="1"/>
  <c r="F31" i="21"/>
  <c r="I4" i="31" s="1"/>
  <c r="C14" i="32" s="1"/>
  <c r="D31" i="21"/>
  <c r="I3" i="31" s="1"/>
  <c r="C52" i="32" s="1"/>
  <c r="BH30" i="21"/>
  <c r="BE30" i="21" s="1"/>
  <c r="BC30" i="21"/>
  <c r="BH29" i="21"/>
  <c r="BE29" i="21"/>
  <c r="BC29" i="21"/>
  <c r="BH28" i="21"/>
  <c r="BE28" i="21" s="1"/>
  <c r="BC28" i="21"/>
  <c r="BH27" i="21"/>
  <c r="BE27" i="21" s="1"/>
  <c r="BC27" i="21"/>
  <c r="BH26" i="21"/>
  <c r="BE26" i="21" s="1"/>
  <c r="BC26" i="21"/>
  <c r="BH25" i="21"/>
  <c r="BE25" i="21" s="1"/>
  <c r="BC25" i="21"/>
  <c r="BH24" i="21"/>
  <c r="BE24" i="21" s="1"/>
  <c r="BC24" i="21"/>
  <c r="BH23" i="21"/>
  <c r="BE23" i="21" s="1"/>
  <c r="BC23" i="21"/>
  <c r="BH22" i="21"/>
  <c r="BE22" i="21" s="1"/>
  <c r="BC22" i="21"/>
  <c r="BH21" i="21"/>
  <c r="BE21" i="21" s="1"/>
  <c r="BC21" i="21"/>
  <c r="BH20" i="21"/>
  <c r="BE20" i="21" s="1"/>
  <c r="BC20" i="21"/>
  <c r="BH19" i="21"/>
  <c r="BE19" i="21" s="1"/>
  <c r="BC19" i="21"/>
  <c r="BH18" i="21"/>
  <c r="BE18" i="21" s="1"/>
  <c r="BC18" i="21"/>
  <c r="BH17" i="21"/>
  <c r="BE17" i="21" s="1"/>
  <c r="BC17" i="21"/>
  <c r="BH16" i="21"/>
  <c r="BE16" i="21" s="1"/>
  <c r="BC16" i="21"/>
  <c r="BH15" i="21"/>
  <c r="BE15" i="21" s="1"/>
  <c r="BC15" i="21"/>
  <c r="BH14" i="21"/>
  <c r="BE14" i="21" s="1"/>
  <c r="BC14" i="21"/>
  <c r="BH13" i="21"/>
  <c r="BE13" i="21" s="1"/>
  <c r="BC13" i="21"/>
  <c r="BH12" i="21"/>
  <c r="BE12" i="21"/>
  <c r="BC12" i="21"/>
  <c r="BH11" i="21"/>
  <c r="BE11" i="21" s="1"/>
  <c r="BC11" i="21"/>
  <c r="BH10" i="21"/>
  <c r="BE10" i="21" s="1"/>
  <c r="BC10" i="21"/>
  <c r="BH9" i="21"/>
  <c r="BE9" i="21"/>
  <c r="BC9" i="21"/>
  <c r="BH8" i="21"/>
  <c r="BE8" i="21" s="1"/>
  <c r="BC8" i="21"/>
  <c r="BH7" i="21"/>
  <c r="BE7" i="21" s="1"/>
  <c r="BC7" i="21"/>
  <c r="BH6" i="21"/>
  <c r="BE6" i="21" s="1"/>
  <c r="BG6" i="21"/>
  <c r="BG7" i="21" s="1"/>
  <c r="BG8" i="21" s="1"/>
  <c r="BG9" i="21" s="1"/>
  <c r="BG10" i="21" s="1"/>
  <c r="BG11" i="21" s="1"/>
  <c r="BG12" i="21" s="1"/>
  <c r="BG13" i="21" s="1"/>
  <c r="BG14" i="21" s="1"/>
  <c r="BG15" i="21" s="1"/>
  <c r="BG16" i="21" s="1"/>
  <c r="BG17" i="21" s="1"/>
  <c r="BG18" i="21" s="1"/>
  <c r="BG19" i="21" s="1"/>
  <c r="BG20" i="21" s="1"/>
  <c r="BG21" i="21" s="1"/>
  <c r="BG22" i="21" s="1"/>
  <c r="BG23" i="21" s="1"/>
  <c r="BG24" i="21" s="1"/>
  <c r="BG25" i="21" s="1"/>
  <c r="BG26" i="21" s="1"/>
  <c r="BG27" i="21" s="1"/>
  <c r="BG28" i="21" s="1"/>
  <c r="BG29" i="21" s="1"/>
  <c r="BG30" i="21" s="1"/>
  <c r="BC6" i="21"/>
  <c r="BH5" i="21"/>
  <c r="BE5" i="21" s="1"/>
  <c r="BC5" i="21"/>
  <c r="BD5" i="21" s="1"/>
  <c r="H9" i="31"/>
  <c r="B76" i="32" s="1"/>
  <c r="B2" i="16"/>
  <c r="O3" i="16"/>
  <c r="M3" i="16"/>
  <c r="E8" i="31" s="1"/>
  <c r="B71" i="32" s="1"/>
  <c r="K3" i="16"/>
  <c r="I3" i="16"/>
  <c r="E6" i="31" s="1"/>
  <c r="B44" i="32" s="1"/>
  <c r="G3" i="16"/>
  <c r="E3" i="16"/>
  <c r="E4" i="31" s="1"/>
  <c r="B32" i="32" s="1"/>
  <c r="C3" i="16"/>
  <c r="E3" i="31" s="1"/>
  <c r="B21" i="32" s="1"/>
  <c r="BG32" i="16"/>
  <c r="BB31" i="16"/>
  <c r="AZ31" i="16"/>
  <c r="AX31" i="16"/>
  <c r="AV31" i="16"/>
  <c r="AT31" i="16"/>
  <c r="AR31" i="16"/>
  <c r="AP31" i="16"/>
  <c r="AN31" i="16"/>
  <c r="AL31" i="16"/>
  <c r="AJ31" i="16"/>
  <c r="AH31" i="16"/>
  <c r="AF31" i="16"/>
  <c r="AD31" i="16"/>
  <c r="AB31" i="16"/>
  <c r="Z31" i="16"/>
  <c r="X31" i="16"/>
  <c r="F13" i="31" s="1"/>
  <c r="V31" i="16"/>
  <c r="F12" i="31" s="1"/>
  <c r="T31" i="16"/>
  <c r="F11" i="31" s="1"/>
  <c r="R31" i="16"/>
  <c r="P31" i="16"/>
  <c r="N31" i="16"/>
  <c r="F8" i="31" s="1"/>
  <c r="C71" i="32" s="1"/>
  <c r="L31" i="16"/>
  <c r="J31" i="16"/>
  <c r="H31" i="16"/>
  <c r="F5" i="31" s="1"/>
  <c r="C13" i="32" s="1"/>
  <c r="F31" i="16"/>
  <c r="F4" i="31" s="1"/>
  <c r="C32" i="32" s="1"/>
  <c r="D31" i="16"/>
  <c r="F3" i="31" s="1"/>
  <c r="BH30" i="16"/>
  <c r="BE30" i="16" s="1"/>
  <c r="BC30" i="16"/>
  <c r="BH29" i="16"/>
  <c r="BE29" i="16" s="1"/>
  <c r="BC29" i="16"/>
  <c r="BH28" i="16"/>
  <c r="BE28" i="16" s="1"/>
  <c r="BC28" i="16"/>
  <c r="BH27" i="16"/>
  <c r="BE27" i="16" s="1"/>
  <c r="BC27" i="16"/>
  <c r="BH26" i="16"/>
  <c r="BE26" i="16" s="1"/>
  <c r="BC26" i="16"/>
  <c r="BH25" i="16"/>
  <c r="BE25" i="16" s="1"/>
  <c r="BC25" i="16"/>
  <c r="BH24" i="16"/>
  <c r="BE24" i="16" s="1"/>
  <c r="BC24" i="16"/>
  <c r="BH23" i="16"/>
  <c r="BE23" i="16" s="1"/>
  <c r="BC23" i="16"/>
  <c r="BH22" i="16"/>
  <c r="BE22" i="16" s="1"/>
  <c r="BC22" i="16"/>
  <c r="BH21" i="16"/>
  <c r="BE21" i="16" s="1"/>
  <c r="BC21" i="16"/>
  <c r="BH20" i="16"/>
  <c r="BE20" i="16" s="1"/>
  <c r="BC20" i="16"/>
  <c r="BH19" i="16"/>
  <c r="BE19" i="16" s="1"/>
  <c r="BC19" i="16"/>
  <c r="BH18" i="16"/>
  <c r="BE18" i="16" s="1"/>
  <c r="BC18" i="16"/>
  <c r="BH17" i="16"/>
  <c r="BE17" i="16" s="1"/>
  <c r="BC17" i="16"/>
  <c r="BH16" i="16"/>
  <c r="BE16" i="16" s="1"/>
  <c r="BC16" i="16"/>
  <c r="BH15" i="16"/>
  <c r="BE15" i="16" s="1"/>
  <c r="BC15" i="16"/>
  <c r="BH14" i="16"/>
  <c r="BE14" i="16" s="1"/>
  <c r="BC14" i="16"/>
  <c r="BH13" i="16"/>
  <c r="BE13" i="16" s="1"/>
  <c r="BC13" i="16"/>
  <c r="BH12" i="16"/>
  <c r="BE12" i="16" s="1"/>
  <c r="BC12" i="16"/>
  <c r="BH11" i="16"/>
  <c r="BE11" i="16" s="1"/>
  <c r="BC11" i="16"/>
  <c r="BH10" i="16"/>
  <c r="BE10" i="16" s="1"/>
  <c r="BC10" i="16"/>
  <c r="BH9" i="16"/>
  <c r="BE9" i="16" s="1"/>
  <c r="BC9" i="16"/>
  <c r="BH8" i="16"/>
  <c r="BE8" i="16" s="1"/>
  <c r="BC8" i="16"/>
  <c r="BH7" i="16"/>
  <c r="BE7" i="16" s="1"/>
  <c r="BG7" i="16"/>
  <c r="BG8" i="16" s="1"/>
  <c r="BG9" i="16" s="1"/>
  <c r="BG10" i="16" s="1"/>
  <c r="BG11" i="16" s="1"/>
  <c r="BG12" i="16" s="1"/>
  <c r="BG13" i="16" s="1"/>
  <c r="BG14" i="16" s="1"/>
  <c r="BG15" i="16" s="1"/>
  <c r="BG16" i="16" s="1"/>
  <c r="BG17" i="16" s="1"/>
  <c r="BG18" i="16" s="1"/>
  <c r="BG19" i="16" s="1"/>
  <c r="BG20" i="16" s="1"/>
  <c r="BG21" i="16" s="1"/>
  <c r="BG22" i="16" s="1"/>
  <c r="BG23" i="16" s="1"/>
  <c r="BG24" i="16" s="1"/>
  <c r="BG25" i="16" s="1"/>
  <c r="BG26" i="16" s="1"/>
  <c r="BG27" i="16" s="1"/>
  <c r="BG28" i="16" s="1"/>
  <c r="BG29" i="16" s="1"/>
  <c r="BG30" i="16" s="1"/>
  <c r="BC7" i="16"/>
  <c r="BH6" i="16"/>
  <c r="BE6" i="16" s="1"/>
  <c r="BG6" i="16"/>
  <c r="BC6" i="16"/>
  <c r="BH5" i="16"/>
  <c r="BE5" i="16" s="1"/>
  <c r="BC5" i="16"/>
  <c r="BD5" i="16" s="1"/>
  <c r="E5" i="31"/>
  <c r="B13" i="32" s="1"/>
  <c r="O3" i="9"/>
  <c r="M3" i="9"/>
  <c r="K3" i="9"/>
  <c r="B7" i="31" s="1"/>
  <c r="B50" i="32" s="1"/>
  <c r="I3" i="9"/>
  <c r="B6" i="31" s="1"/>
  <c r="B100" i="32" s="1"/>
  <c r="G3" i="9"/>
  <c r="B5" i="31" s="1"/>
  <c r="B43" i="32" s="1"/>
  <c r="E3" i="9"/>
  <c r="B4" i="31" s="1"/>
  <c r="B65" i="32" s="1"/>
  <c r="C3" i="9"/>
  <c r="B3" i="31" s="1"/>
  <c r="B8" i="32" s="1"/>
  <c r="B2" i="9"/>
  <c r="BG32" i="9"/>
  <c r="BB31" i="9"/>
  <c r="AZ31" i="9"/>
  <c r="AX31" i="9"/>
  <c r="AV31" i="9"/>
  <c r="AT31" i="9"/>
  <c r="AR31" i="9"/>
  <c r="AP31" i="9"/>
  <c r="AN31" i="9"/>
  <c r="AL31" i="9"/>
  <c r="AJ31" i="9"/>
  <c r="AH31" i="9"/>
  <c r="AF31" i="9"/>
  <c r="AD31" i="9"/>
  <c r="AB31" i="9"/>
  <c r="Z31" i="9"/>
  <c r="C14" i="31" s="1"/>
  <c r="X31" i="9"/>
  <c r="V31" i="9"/>
  <c r="C12" i="31" s="1"/>
  <c r="T31" i="9"/>
  <c r="C11" i="31" s="1"/>
  <c r="R31" i="9"/>
  <c r="P31" i="9"/>
  <c r="N31" i="9"/>
  <c r="L31" i="9"/>
  <c r="C7" i="31" s="1"/>
  <c r="C50" i="32" s="1"/>
  <c r="J31" i="9"/>
  <c r="C6" i="31" s="1"/>
  <c r="C100" i="32" s="1"/>
  <c r="H31" i="9"/>
  <c r="C5" i="31" s="1"/>
  <c r="C43" i="32" s="1"/>
  <c r="F31" i="9"/>
  <c r="C4" i="31" s="1"/>
  <c r="C65" i="32" s="1"/>
  <c r="D31" i="9"/>
  <c r="C3" i="31" s="1"/>
  <c r="BH30" i="9"/>
  <c r="BE30" i="9" s="1"/>
  <c r="BC30" i="9"/>
  <c r="BH29" i="9"/>
  <c r="BE29" i="9" s="1"/>
  <c r="BC29" i="9"/>
  <c r="BH28" i="9"/>
  <c r="BE28" i="9" s="1"/>
  <c r="BC28" i="9"/>
  <c r="BH27" i="9"/>
  <c r="BE27" i="9" s="1"/>
  <c r="BC27" i="9"/>
  <c r="BH26" i="9"/>
  <c r="BE26" i="9" s="1"/>
  <c r="BC26" i="9"/>
  <c r="BH25" i="9"/>
  <c r="BE25" i="9" s="1"/>
  <c r="BC25" i="9"/>
  <c r="BH24" i="9"/>
  <c r="BE24" i="9"/>
  <c r="BC24" i="9"/>
  <c r="BH23" i="9"/>
  <c r="BE23" i="9" s="1"/>
  <c r="BC23" i="9"/>
  <c r="BH22" i="9"/>
  <c r="BE22" i="9" s="1"/>
  <c r="BC22" i="9"/>
  <c r="BH21" i="9"/>
  <c r="BE21" i="9" s="1"/>
  <c r="BC21" i="9"/>
  <c r="BH20" i="9"/>
  <c r="BE20" i="9" s="1"/>
  <c r="BC20" i="9"/>
  <c r="BH19" i="9"/>
  <c r="BE19" i="9" s="1"/>
  <c r="BC19" i="9"/>
  <c r="BH18" i="9"/>
  <c r="BE18" i="9" s="1"/>
  <c r="BC18" i="9"/>
  <c r="BH17" i="9"/>
  <c r="BE17" i="9" s="1"/>
  <c r="BC17" i="9"/>
  <c r="BH16" i="9"/>
  <c r="BE16" i="9" s="1"/>
  <c r="BC16" i="9"/>
  <c r="BH15" i="9"/>
  <c r="BE15" i="9" s="1"/>
  <c r="BC15" i="9"/>
  <c r="BH14" i="9"/>
  <c r="BE14" i="9" s="1"/>
  <c r="BC14" i="9"/>
  <c r="BH13" i="9"/>
  <c r="BE13" i="9" s="1"/>
  <c r="BC13" i="9"/>
  <c r="BH12" i="9"/>
  <c r="BE12" i="9" s="1"/>
  <c r="BC12" i="9"/>
  <c r="BH11" i="9"/>
  <c r="BE11" i="9" s="1"/>
  <c r="BC11" i="9"/>
  <c r="BH10" i="9"/>
  <c r="BE10" i="9" s="1"/>
  <c r="BC10" i="9"/>
  <c r="BH9" i="9"/>
  <c r="BE9" i="9" s="1"/>
  <c r="BC9" i="9"/>
  <c r="BH8" i="9"/>
  <c r="BE8" i="9" s="1"/>
  <c r="BG8" i="9"/>
  <c r="BG9" i="9" s="1"/>
  <c r="BG10" i="9" s="1"/>
  <c r="BG11" i="9" s="1"/>
  <c r="BG12" i="9" s="1"/>
  <c r="BG13" i="9" s="1"/>
  <c r="BG14" i="9" s="1"/>
  <c r="BG15" i="9" s="1"/>
  <c r="BG16" i="9" s="1"/>
  <c r="BG17" i="9" s="1"/>
  <c r="BC8" i="9"/>
  <c r="BH7" i="9"/>
  <c r="BE7" i="9" s="1"/>
  <c r="BG7" i="9"/>
  <c r="BC7" i="9"/>
  <c r="BH6" i="9"/>
  <c r="BE6" i="9" s="1"/>
  <c r="BG6" i="9"/>
  <c r="BC6" i="9"/>
  <c r="BH5" i="9"/>
  <c r="BE5" i="9" s="1"/>
  <c r="BC5" i="9"/>
  <c r="BD5" i="9" s="1"/>
  <c r="C10" i="31"/>
  <c r="C53" i="32" s="1"/>
  <c r="O3" i="33"/>
  <c r="M3" i="33"/>
  <c r="K3" i="33"/>
  <c r="I3" i="33"/>
  <c r="G3" i="33"/>
  <c r="E3" i="33"/>
  <c r="C3" i="33"/>
  <c r="BG32" i="33"/>
  <c r="BB31" i="33"/>
  <c r="AZ31" i="33"/>
  <c r="AX31" i="33"/>
  <c r="AV31" i="33"/>
  <c r="AT31" i="33"/>
  <c r="AR31" i="33"/>
  <c r="AP31" i="33"/>
  <c r="AN31" i="33"/>
  <c r="AL31" i="33"/>
  <c r="AJ31" i="33"/>
  <c r="AH31" i="33"/>
  <c r="AF31" i="33"/>
  <c r="AD31" i="33"/>
  <c r="AB31" i="33"/>
  <c r="Z31" i="33"/>
  <c r="X31" i="33"/>
  <c r="V31" i="33"/>
  <c r="T31" i="33"/>
  <c r="R31" i="33"/>
  <c r="P31" i="33"/>
  <c r="N31" i="33"/>
  <c r="L31" i="33"/>
  <c r="J31" i="33"/>
  <c r="H31" i="33"/>
  <c r="F31" i="33"/>
  <c r="D31" i="33"/>
  <c r="BH30" i="33"/>
  <c r="BE30" i="33" s="1"/>
  <c r="BC30" i="33"/>
  <c r="BH29" i="33"/>
  <c r="BE29" i="33" s="1"/>
  <c r="BC29" i="33"/>
  <c r="BH28" i="33"/>
  <c r="BE28" i="33" s="1"/>
  <c r="BC28" i="33"/>
  <c r="BH27" i="33"/>
  <c r="BE27" i="33" s="1"/>
  <c r="BC27" i="33"/>
  <c r="BH26" i="33"/>
  <c r="BE26" i="33" s="1"/>
  <c r="BC26" i="33"/>
  <c r="BH25" i="33"/>
  <c r="BE25" i="33" s="1"/>
  <c r="BC25" i="33"/>
  <c r="BH24" i="33"/>
  <c r="BE24" i="33" s="1"/>
  <c r="BC24" i="33"/>
  <c r="BH23" i="33"/>
  <c r="BE23" i="33" s="1"/>
  <c r="BC23" i="33"/>
  <c r="BH22" i="33"/>
  <c r="BE22" i="33" s="1"/>
  <c r="BC22" i="33"/>
  <c r="BH21" i="33"/>
  <c r="BE21" i="33" s="1"/>
  <c r="BC21" i="33"/>
  <c r="BH20" i="33"/>
  <c r="BE20" i="33"/>
  <c r="BC20" i="33"/>
  <c r="BH19" i="33"/>
  <c r="BE19" i="33" s="1"/>
  <c r="BC19" i="33"/>
  <c r="BH18" i="33"/>
  <c r="BE18" i="33" s="1"/>
  <c r="BC18" i="33"/>
  <c r="BH17" i="33"/>
  <c r="BE17" i="33" s="1"/>
  <c r="BC17" i="33"/>
  <c r="BH16" i="33"/>
  <c r="BE16" i="33" s="1"/>
  <c r="BC16" i="33"/>
  <c r="BH15" i="33"/>
  <c r="BE15" i="33" s="1"/>
  <c r="BC15" i="33"/>
  <c r="BH14" i="33"/>
  <c r="BE14" i="33" s="1"/>
  <c r="BC14" i="33"/>
  <c r="BH13" i="33"/>
  <c r="BE13" i="33" s="1"/>
  <c r="BC13" i="33"/>
  <c r="BH12" i="33"/>
  <c r="BE12" i="33"/>
  <c r="BC12" i="33"/>
  <c r="BH11" i="33"/>
  <c r="BE11" i="33" s="1"/>
  <c r="BC11" i="33"/>
  <c r="BH10" i="33"/>
  <c r="BE10" i="33" s="1"/>
  <c r="BC10" i="33"/>
  <c r="BH9" i="33"/>
  <c r="BE9" i="33" s="1"/>
  <c r="BC9" i="33"/>
  <c r="BH8" i="33"/>
  <c r="BE8" i="33"/>
  <c r="BC8" i="33"/>
  <c r="BH7" i="33"/>
  <c r="BE7" i="33" s="1"/>
  <c r="BC7" i="33"/>
  <c r="BH6" i="33"/>
  <c r="BE6" i="33" s="1"/>
  <c r="BG6" i="33"/>
  <c r="BG7" i="33" s="1"/>
  <c r="BG8" i="33" s="1"/>
  <c r="BG9" i="33" s="1"/>
  <c r="BG10" i="33" s="1"/>
  <c r="BG11" i="33" s="1"/>
  <c r="BG12" i="33" s="1"/>
  <c r="BG13" i="33" s="1"/>
  <c r="BG14" i="33" s="1"/>
  <c r="BG15" i="33" s="1"/>
  <c r="BG16" i="33" s="1"/>
  <c r="BG17" i="33" s="1"/>
  <c r="BG18" i="33" s="1"/>
  <c r="BG19" i="33" s="1"/>
  <c r="BG20" i="33" s="1"/>
  <c r="BG21" i="33" s="1"/>
  <c r="BG22" i="33" s="1"/>
  <c r="BG23" i="33" s="1"/>
  <c r="BG24" i="33" s="1"/>
  <c r="BG25" i="33" s="1"/>
  <c r="BG26" i="33" s="1"/>
  <c r="BG27" i="33" s="1"/>
  <c r="BG28" i="33" s="1"/>
  <c r="BG29" i="33" s="1"/>
  <c r="BG30" i="33" s="1"/>
  <c r="BC6" i="33"/>
  <c r="BH5" i="33"/>
  <c r="BE5" i="33" s="1"/>
  <c r="BC5" i="33"/>
  <c r="BD5" i="33" s="1"/>
  <c r="B2" i="33"/>
  <c r="BH6" i="15"/>
  <c r="BE6" i="15" s="1"/>
  <c r="BH7" i="15"/>
  <c r="BE7" i="15" s="1"/>
  <c r="BH8" i="15"/>
  <c r="BE8" i="15" s="1"/>
  <c r="BH9" i="15"/>
  <c r="BE9" i="15" s="1"/>
  <c r="BH10" i="15"/>
  <c r="BH11" i="15"/>
  <c r="BE11" i="15" s="1"/>
  <c r="BH12" i="15"/>
  <c r="BE12" i="15" s="1"/>
  <c r="BH13" i="15"/>
  <c r="BE13" i="15" s="1"/>
  <c r="BH14" i="15"/>
  <c r="BE14" i="15" s="1"/>
  <c r="BH15" i="15"/>
  <c r="BE15" i="15" s="1"/>
  <c r="BH16" i="15"/>
  <c r="BE16" i="15" s="1"/>
  <c r="BH17" i="15"/>
  <c r="BE17" i="15" s="1"/>
  <c r="BH18" i="15"/>
  <c r="BH19" i="15"/>
  <c r="BH20" i="15"/>
  <c r="BE20" i="15" s="1"/>
  <c r="BH21" i="15"/>
  <c r="BE21" i="15" s="1"/>
  <c r="BH22" i="15"/>
  <c r="BE22" i="15" s="1"/>
  <c r="BH23" i="15"/>
  <c r="BE23" i="15" s="1"/>
  <c r="BH24" i="15"/>
  <c r="BE24" i="15" s="1"/>
  <c r="BH25" i="15"/>
  <c r="BE25" i="15" s="1"/>
  <c r="BH26" i="15"/>
  <c r="BH27" i="15"/>
  <c r="BH28" i="15"/>
  <c r="BE28" i="15" s="1"/>
  <c r="BH29" i="15"/>
  <c r="BE29" i="15" s="1"/>
  <c r="BH30" i="15"/>
  <c r="BE30" i="15" s="1"/>
  <c r="BH5" i="15"/>
  <c r="BE5" i="15" s="1"/>
  <c r="BF5" i="15" s="1"/>
  <c r="BE10" i="15"/>
  <c r="BE18" i="15"/>
  <c r="BE19" i="15"/>
  <c r="BE26" i="15"/>
  <c r="BE27" i="15"/>
  <c r="H3" i="10"/>
  <c r="H4" i="10"/>
  <c r="H5" i="10"/>
  <c r="H6" i="10"/>
  <c r="H7" i="10"/>
  <c r="H8" i="10"/>
  <c r="H9" i="10"/>
  <c r="H10" i="10"/>
  <c r="H11" i="10"/>
  <c r="H12" i="10"/>
  <c r="H13" i="10"/>
  <c r="H2" i="10"/>
  <c r="C3" i="10" s="1"/>
  <c r="C15" i="5"/>
  <c r="F4" i="5"/>
  <c r="G4" i="5" s="1"/>
  <c r="I4" i="5" s="1"/>
  <c r="F5" i="5"/>
  <c r="G5" i="5" s="1"/>
  <c r="I5" i="5" s="1"/>
  <c r="F6" i="5"/>
  <c r="F7" i="5"/>
  <c r="G7" i="5" s="1"/>
  <c r="I7" i="5" s="1"/>
  <c r="F8" i="5"/>
  <c r="F9" i="5"/>
  <c r="F10" i="5"/>
  <c r="G10" i="5" s="1"/>
  <c r="I10" i="5" s="1"/>
  <c r="F11" i="5"/>
  <c r="F12" i="5"/>
  <c r="G12" i="5" s="1"/>
  <c r="I12" i="5" s="1"/>
  <c r="F13" i="5"/>
  <c r="G13" i="5" s="1"/>
  <c r="I13" i="5" s="1"/>
  <c r="F14" i="5"/>
  <c r="G14" i="5" s="1"/>
  <c r="I14" i="5" s="1"/>
  <c r="F3" i="5"/>
  <c r="G3" i="5" s="1"/>
  <c r="I3" i="5" s="1"/>
  <c r="E15" i="5"/>
  <c r="AJ3" i="31"/>
  <c r="AJ4" i="31"/>
  <c r="C29" i="32" s="1"/>
  <c r="AJ9" i="31"/>
  <c r="C91" i="32" s="1"/>
  <c r="AJ11" i="31"/>
  <c r="AJ12" i="31"/>
  <c r="AJ14" i="31"/>
  <c r="C114" i="32"/>
  <c r="AJ15" i="31"/>
  <c r="AJ16" i="31"/>
  <c r="AJ17" i="31"/>
  <c r="AG4" i="31"/>
  <c r="C6" i="32" s="1"/>
  <c r="AG8" i="31"/>
  <c r="C90" i="32" s="1"/>
  <c r="AG9" i="31"/>
  <c r="C37" i="32" s="1"/>
  <c r="AG12" i="31"/>
  <c r="AG15" i="31"/>
  <c r="AD7" i="31"/>
  <c r="C68" i="32" s="1"/>
  <c r="AD8" i="31"/>
  <c r="C83" i="32" s="1"/>
  <c r="AD9" i="31"/>
  <c r="AA6" i="31"/>
  <c r="C27" i="32" s="1"/>
  <c r="AA7" i="31"/>
  <c r="C48" i="32" s="1"/>
  <c r="AA9" i="31"/>
  <c r="C73" i="32" s="1"/>
  <c r="X5" i="31"/>
  <c r="C12" i="32" s="1"/>
  <c r="X7" i="31"/>
  <c r="C92" i="32" s="1"/>
  <c r="X9" i="31"/>
  <c r="C67" i="32" s="1"/>
  <c r="C74" i="32"/>
  <c r="X14" i="31"/>
  <c r="X15" i="31"/>
  <c r="X16" i="31"/>
  <c r="U4" i="31"/>
  <c r="C10" i="32" s="1"/>
  <c r="U9" i="31"/>
  <c r="C103" i="32" s="1"/>
  <c r="D31" i="15"/>
  <c r="O3" i="31" s="1"/>
  <c r="F31" i="15"/>
  <c r="O4" i="31" s="1"/>
  <c r="C70" i="32" s="1"/>
  <c r="H31" i="15"/>
  <c r="O5" i="31" s="1"/>
  <c r="C102" i="32" s="1"/>
  <c r="J31" i="15"/>
  <c r="O6" i="31" s="1"/>
  <c r="C57" i="32" s="1"/>
  <c r="L31" i="15"/>
  <c r="O7" i="31" s="1"/>
  <c r="C86" i="32" s="1"/>
  <c r="N31" i="15"/>
  <c r="O8" i="31" s="1"/>
  <c r="C93" i="32" s="1"/>
  <c r="P31" i="15"/>
  <c r="O9" i="31" s="1"/>
  <c r="C94" i="32" s="1"/>
  <c r="R31" i="15"/>
  <c r="C106" i="32" s="1"/>
  <c r="T31" i="15"/>
  <c r="O11" i="31" s="1"/>
  <c r="V31" i="15"/>
  <c r="O12" i="31" s="1"/>
  <c r="X31" i="15"/>
  <c r="O13" i="31" s="1"/>
  <c r="Z31" i="15"/>
  <c r="O14" i="31"/>
  <c r="AB31" i="15"/>
  <c r="O15" i="31" s="1"/>
  <c r="AD31" i="15"/>
  <c r="O16" i="31" s="1"/>
  <c r="AF31" i="15"/>
  <c r="O17" i="31" s="1"/>
  <c r="AJ31" i="15"/>
  <c r="O18" i="31"/>
  <c r="AL31" i="15"/>
  <c r="O19" i="31" s="1"/>
  <c r="AN31" i="15"/>
  <c r="O20" i="31" s="1"/>
  <c r="AP31" i="15"/>
  <c r="O21" i="31" s="1"/>
  <c r="AR31" i="15"/>
  <c r="O22" i="31"/>
  <c r="AT31" i="15"/>
  <c r="O23" i="31" s="1"/>
  <c r="AV31" i="15"/>
  <c r="O24" i="31" s="1"/>
  <c r="AX31" i="15"/>
  <c r="O25" i="31" s="1"/>
  <c r="AZ31" i="15"/>
  <c r="O26" i="31" s="1"/>
  <c r="BB31" i="15"/>
  <c r="O27" i="31" s="1"/>
  <c r="L6" i="31"/>
  <c r="C61" i="32" s="1"/>
  <c r="L14" i="31"/>
  <c r="F6" i="31"/>
  <c r="C44" i="32" s="1"/>
  <c r="F7" i="31"/>
  <c r="C25" i="32" s="1"/>
  <c r="F9" i="31"/>
  <c r="C96" i="32" s="1"/>
  <c r="F10" i="31"/>
  <c r="F14" i="31"/>
  <c r="C8" i="31"/>
  <c r="C84" i="32" s="1"/>
  <c r="C9" i="31"/>
  <c r="C95" i="32" s="1"/>
  <c r="C13" i="31"/>
  <c r="AI14" i="31"/>
  <c r="W13" i="31"/>
  <c r="W14" i="31"/>
  <c r="AI2" i="31"/>
  <c r="AF2" i="31"/>
  <c r="AC2" i="31"/>
  <c r="Z2" i="31"/>
  <c r="W2" i="31"/>
  <c r="T2" i="31"/>
  <c r="Q2" i="31"/>
  <c r="N2" i="31"/>
  <c r="K2" i="31"/>
  <c r="H2" i="31"/>
  <c r="E2" i="31"/>
  <c r="B2" i="31"/>
  <c r="G6" i="5"/>
  <c r="I6" i="5"/>
  <c r="G11" i="5"/>
  <c r="I11" i="5"/>
  <c r="BG6" i="15"/>
  <c r="BG7" i="15" s="1"/>
  <c r="BG8" i="15" s="1"/>
  <c r="BG9" i="15" s="1"/>
  <c r="BG10" i="15" s="1"/>
  <c r="BG11" i="15" s="1"/>
  <c r="BG12" i="15" s="1"/>
  <c r="BG13" i="15" s="1"/>
  <c r="BG14" i="15" s="1"/>
  <c r="BG15" i="15" s="1"/>
  <c r="BG16" i="15" s="1"/>
  <c r="BG17" i="15" s="1"/>
  <c r="BG18" i="15" s="1"/>
  <c r="BG19" i="15" s="1"/>
  <c r="BG20" i="15" s="1"/>
  <c r="BG21" i="15" s="1"/>
  <c r="BG22" i="15" s="1"/>
  <c r="BG23" i="15" s="1"/>
  <c r="BG24" i="15" s="1"/>
  <c r="BG25" i="15" s="1"/>
  <c r="BG26" i="15" s="1"/>
  <c r="BG27" i="15" s="1"/>
  <c r="BG28" i="15" s="1"/>
  <c r="BG29" i="15" s="1"/>
  <c r="BG30" i="15" s="1"/>
  <c r="N27" i="31"/>
  <c r="W19" i="31"/>
  <c r="W18" i="31"/>
  <c r="AF15" i="31"/>
  <c r="AF14" i="31"/>
  <c r="H15" i="5"/>
  <c r="BC30" i="15"/>
  <c r="BC29" i="15"/>
  <c r="BC28" i="15"/>
  <c r="BC27" i="15"/>
  <c r="BC26" i="15"/>
  <c r="BC25" i="15"/>
  <c r="BC24" i="15"/>
  <c r="BC23" i="15"/>
  <c r="BC22" i="15"/>
  <c r="BC21" i="15"/>
  <c r="BC20" i="15"/>
  <c r="BC19" i="15"/>
  <c r="BC18" i="15"/>
  <c r="BC17" i="15"/>
  <c r="BC16" i="15"/>
  <c r="BC15" i="15"/>
  <c r="BC14" i="15"/>
  <c r="BC13" i="15"/>
  <c r="BC12" i="15"/>
  <c r="BC11" i="15"/>
  <c r="BC10" i="15"/>
  <c r="BC9" i="15"/>
  <c r="BC8" i="15"/>
  <c r="BC7" i="15"/>
  <c r="BC6" i="15"/>
  <c r="BC5" i="15"/>
  <c r="BD5" i="15" s="1"/>
  <c r="G9" i="5"/>
  <c r="I9" i="5" s="1"/>
  <c r="G8" i="5"/>
  <c r="I8" i="5" s="1"/>
  <c r="W17" i="31"/>
  <c r="W16" i="31"/>
  <c r="N26" i="31"/>
  <c r="N25" i="31"/>
  <c r="N24" i="31"/>
  <c r="N23" i="31"/>
  <c r="N22" i="31"/>
  <c r="AF13" i="31"/>
  <c r="AF12" i="31"/>
  <c r="N21" i="31"/>
  <c r="N20" i="31"/>
  <c r="N19" i="31"/>
  <c r="E14" i="31"/>
  <c r="E13" i="31"/>
  <c r="W15" i="31"/>
  <c r="N18" i="31"/>
  <c r="C116" i="32"/>
  <c r="B116" i="32"/>
  <c r="K14" i="31"/>
  <c r="AI18" i="31"/>
  <c r="B115" i="32" s="1"/>
  <c r="AH31" i="15"/>
  <c r="B14" i="31"/>
  <c r="E12" i="31"/>
  <c r="N17" i="31"/>
  <c r="AI17" i="31"/>
  <c r="AI16" i="31"/>
  <c r="N16" i="31"/>
  <c r="B13" i="31"/>
  <c r="C31" i="32"/>
  <c r="B31" i="32"/>
  <c r="B114" i="32"/>
  <c r="AI15" i="31"/>
  <c r="E11" i="31"/>
  <c r="B81" i="32"/>
  <c r="C113" i="32"/>
  <c r="B113" i="32"/>
  <c r="B74" i="32"/>
  <c r="B15" i="32"/>
  <c r="AC13" i="31"/>
  <c r="AI13" i="31"/>
  <c r="N15" i="31"/>
  <c r="N14" i="31"/>
  <c r="B112" i="32"/>
  <c r="B75" i="32"/>
  <c r="B66" i="32"/>
  <c r="C60" i="32"/>
  <c r="B60" i="32"/>
  <c r="B111" i="32"/>
  <c r="AC12" i="31"/>
  <c r="AI12" i="31"/>
  <c r="T11" i="31"/>
  <c r="N13" i="31"/>
  <c r="B12" i="31"/>
  <c r="C64" i="32"/>
  <c r="B64" i="32"/>
  <c r="B82" i="32"/>
  <c r="B110" i="32"/>
  <c r="N12" i="31"/>
  <c r="W12" i="31"/>
  <c r="E10" i="31"/>
  <c r="I8" i="31"/>
  <c r="C63" i="32" s="1"/>
  <c r="B109" i="32"/>
  <c r="AC11" i="31"/>
  <c r="AI11" i="31"/>
  <c r="N11" i="31"/>
  <c r="K13" i="31"/>
  <c r="K12" i="31"/>
  <c r="B108" i="32"/>
  <c r="B46" i="32"/>
  <c r="B107" i="32"/>
  <c r="B19" i="32"/>
  <c r="C72" i="32"/>
  <c r="B72" i="32"/>
  <c r="B106" i="32"/>
  <c r="T10" i="31"/>
  <c r="AF11" i="31"/>
  <c r="AF10" i="31"/>
  <c r="N10" i="31"/>
  <c r="B11" i="31"/>
  <c r="B69" i="32"/>
  <c r="K11" i="31"/>
  <c r="B105" i="32"/>
  <c r="W11" i="31"/>
  <c r="B49" i="32" s="1"/>
  <c r="AC10" i="31"/>
  <c r="B17" i="32" s="1"/>
  <c r="K10" i="31"/>
  <c r="B104" i="32"/>
  <c r="B10" i="31"/>
  <c r="B53" i="32" s="1"/>
  <c r="AI10" i="31"/>
  <c r="B59" i="32" s="1"/>
  <c r="P6" i="3"/>
  <c r="P7" i="3"/>
  <c r="P8" i="3"/>
  <c r="P9" i="3"/>
  <c r="P10" i="3"/>
  <c r="P11" i="3"/>
  <c r="P12" i="3"/>
  <c r="P13" i="3"/>
  <c r="P14" i="3"/>
  <c r="P15" i="3"/>
  <c r="P16" i="3"/>
  <c r="W10" i="31"/>
  <c r="B26" i="32"/>
  <c r="P5" i="3"/>
  <c r="D16" i="3"/>
  <c r="D15" i="3"/>
  <c r="D14" i="3"/>
  <c r="D13" i="3"/>
  <c r="D12" i="3"/>
  <c r="D11" i="3"/>
  <c r="D10" i="3"/>
  <c r="D9" i="3"/>
  <c r="D8" i="3"/>
  <c r="D7" i="3"/>
  <c r="D6" i="3"/>
  <c r="D5" i="3"/>
  <c r="AI6" i="31"/>
  <c r="B54" i="32" s="1"/>
  <c r="AF3" i="31"/>
  <c r="B28" i="32" s="1"/>
  <c r="AC9" i="31"/>
  <c r="B99" i="32" s="1"/>
  <c r="Z9" i="31"/>
  <c r="B73" i="32" s="1"/>
  <c r="Z8" i="31"/>
  <c r="B40" i="32" s="1"/>
  <c r="W9" i="31"/>
  <c r="B67" i="32" s="1"/>
  <c r="W8" i="31"/>
  <c r="B85" i="32" s="1"/>
  <c r="T9" i="31"/>
  <c r="B103" i="32" s="1"/>
  <c r="O3" i="15"/>
  <c r="N9" i="31" s="1"/>
  <c r="B94" i="32" s="1"/>
  <c r="M3" i="15"/>
  <c r="K3" i="15"/>
  <c r="N7" i="31" s="1"/>
  <c r="B86" i="32" s="1"/>
  <c r="I3" i="15"/>
  <c r="N6" i="31" s="1"/>
  <c r="B57" i="32" s="1"/>
  <c r="G3" i="15"/>
  <c r="N5" i="31" s="1"/>
  <c r="B102" i="32" s="1"/>
  <c r="E3" i="15"/>
  <c r="N4" i="31" s="1"/>
  <c r="B70" i="32" s="1"/>
  <c r="C3" i="15"/>
  <c r="N3" i="31" s="1"/>
  <c r="B7" i="32" s="1"/>
  <c r="K3" i="31"/>
  <c r="B5" i="32" s="1"/>
  <c r="H7" i="31"/>
  <c r="B62" i="32" s="1"/>
  <c r="E7" i="31"/>
  <c r="B25" i="32" s="1"/>
  <c r="B14" i="5"/>
  <c r="B13" i="5"/>
  <c r="B12" i="5"/>
  <c r="B11" i="5"/>
  <c r="B10" i="5"/>
  <c r="B9" i="5"/>
  <c r="B8" i="5"/>
  <c r="B7" i="5"/>
  <c r="B6" i="5"/>
  <c r="B5" i="5"/>
  <c r="B4" i="5"/>
  <c r="B3" i="5"/>
  <c r="Q3" i="31"/>
  <c r="B87" i="32" s="1"/>
  <c r="Q9" i="31"/>
  <c r="B24" i="32"/>
  <c r="B2" i="15"/>
  <c r="AI9" i="31"/>
  <c r="B91" i="32" s="1"/>
  <c r="AI3" i="31"/>
  <c r="B16" i="32" s="1"/>
  <c r="AF9" i="31"/>
  <c r="B37" i="32" s="1"/>
  <c r="AF6" i="31"/>
  <c r="B11" i="32" s="1"/>
  <c r="C99" i="32"/>
  <c r="AC8" i="31"/>
  <c r="B83" i="32" s="1"/>
  <c r="AC7" i="31"/>
  <c r="B68" i="32" s="1"/>
  <c r="AC3" i="31"/>
  <c r="B36" i="32" s="1"/>
  <c r="Z7" i="31"/>
  <c r="B48" i="32" s="1"/>
  <c r="Z3" i="31"/>
  <c r="B35" i="32" s="1"/>
  <c r="W7" i="31"/>
  <c r="B92" i="32" s="1"/>
  <c r="W3" i="31"/>
  <c r="B9" i="32" s="1"/>
  <c r="T3" i="31"/>
  <c r="B22" i="32" s="1"/>
  <c r="N8" i="31"/>
  <c r="B93" i="32"/>
  <c r="K9" i="31"/>
  <c r="B98" i="32" s="1"/>
  <c r="K8" i="31"/>
  <c r="B97" i="32" s="1"/>
  <c r="E9" i="31"/>
  <c r="B96" i="32" s="1"/>
  <c r="F14" i="3"/>
  <c r="F12" i="3"/>
  <c r="F11" i="3"/>
  <c r="BG32" i="15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4" i="30"/>
  <c r="F2" i="3"/>
  <c r="B8" i="31"/>
  <c r="B84" i="32" s="1"/>
  <c r="C26" i="32"/>
  <c r="B9" i="31"/>
  <c r="B95" i="32" s="1"/>
  <c r="F15" i="5"/>
  <c r="H23" i="5" s="1"/>
  <c r="F10" i="3"/>
  <c r="F16" i="3"/>
  <c r="BD6" i="11" l="1"/>
  <c r="BD7" i="11" s="1"/>
  <c r="BD8" i="11" s="1"/>
  <c r="BD9" i="11" s="1"/>
  <c r="BD10" i="11" s="1"/>
  <c r="BD11" i="11" s="1"/>
  <c r="BD12" i="11" s="1"/>
  <c r="BD13" i="11" s="1"/>
  <c r="BD14" i="11" s="1"/>
  <c r="BD6" i="25"/>
  <c r="BD6" i="33"/>
  <c r="BD7" i="33" s="1"/>
  <c r="BD8" i="33" s="1"/>
  <c r="BD7" i="25"/>
  <c r="BD8" i="25" s="1"/>
  <c r="BD9" i="25" s="1"/>
  <c r="BD10" i="25" s="1"/>
  <c r="BD11" i="25" s="1"/>
  <c r="BD12" i="25" s="1"/>
  <c r="BD13" i="25" s="1"/>
  <c r="BD14" i="25" s="1"/>
  <c r="BD15" i="25" s="1"/>
  <c r="BD16" i="25" s="1"/>
  <c r="BD17" i="25" s="1"/>
  <c r="BD18" i="25" s="1"/>
  <c r="BD19" i="25" s="1"/>
  <c r="BD20" i="25" s="1"/>
  <c r="BD21" i="25" s="1"/>
  <c r="BD22" i="25" s="1"/>
  <c r="BD23" i="25" s="1"/>
  <c r="BD24" i="25" s="1"/>
  <c r="BD15" i="11"/>
  <c r="BD16" i="11" s="1"/>
  <c r="BD17" i="11" s="1"/>
  <c r="BD18" i="11" s="1"/>
  <c r="BD19" i="11" s="1"/>
  <c r="BD20" i="11" s="1"/>
  <c r="BD21" i="11" s="1"/>
  <c r="BD22" i="11" s="1"/>
  <c r="BD23" i="11" s="1"/>
  <c r="BD24" i="11" s="1"/>
  <c r="BD25" i="11" s="1"/>
  <c r="BD26" i="11" s="1"/>
  <c r="BD27" i="11" s="1"/>
  <c r="BD28" i="11" s="1"/>
  <c r="BD29" i="11" s="1"/>
  <c r="BD30" i="11" s="1"/>
  <c r="BD7" i="24"/>
  <c r="BD8" i="24" s="1"/>
  <c r="BD9" i="24" s="1"/>
  <c r="BD10" i="24" s="1"/>
  <c r="BD11" i="24" s="1"/>
  <c r="BD12" i="24" s="1"/>
  <c r="BD13" i="24" s="1"/>
  <c r="BD14" i="24" s="1"/>
  <c r="BD15" i="24" s="1"/>
  <c r="BD16" i="24" s="1"/>
  <c r="BD17" i="24" s="1"/>
  <c r="BD18" i="24" s="1"/>
  <c r="BD19" i="24" s="1"/>
  <c r="BD20" i="24" s="1"/>
  <c r="BD21" i="24" s="1"/>
  <c r="BD22" i="24" s="1"/>
  <c r="BD23" i="24" s="1"/>
  <c r="BD24" i="24" s="1"/>
  <c r="BD25" i="24" s="1"/>
  <c r="BD26" i="24" s="1"/>
  <c r="BD27" i="24" s="1"/>
  <c r="BD28" i="24" s="1"/>
  <c r="BD29" i="24" s="1"/>
  <c r="BD30" i="24" s="1"/>
  <c r="E12" i="3" s="1"/>
  <c r="BD6" i="15"/>
  <c r="BD7" i="15" s="1"/>
  <c r="BD8" i="15" s="1"/>
  <c r="BD9" i="15" s="1"/>
  <c r="BD10" i="15" s="1"/>
  <c r="BD11" i="15" s="1"/>
  <c r="BD12" i="15" s="1"/>
  <c r="BD13" i="15" s="1"/>
  <c r="BD14" i="15" s="1"/>
  <c r="BD15" i="15" s="1"/>
  <c r="BD16" i="15" s="1"/>
  <c r="BD17" i="15" s="1"/>
  <c r="BD18" i="15" s="1"/>
  <c r="BD19" i="15" s="1"/>
  <c r="BD20" i="15" s="1"/>
  <c r="BD21" i="15" s="1"/>
  <c r="BD22" i="15" s="1"/>
  <c r="BD23" i="15" s="1"/>
  <c r="BD24" i="15" s="1"/>
  <c r="BD25" i="15" s="1"/>
  <c r="BD26" i="15" s="1"/>
  <c r="BD27" i="15" s="1"/>
  <c r="BD28" i="15" s="1"/>
  <c r="BD29" i="15" s="1"/>
  <c r="BD30" i="15" s="1"/>
  <c r="E9" i="3" s="1"/>
  <c r="BG18" i="28"/>
  <c r="BG19" i="28" s="1"/>
  <c r="BG20" i="28" s="1"/>
  <c r="BG21" i="28" s="1"/>
  <c r="BG22" i="28" s="1"/>
  <c r="BG23" i="28" s="1"/>
  <c r="BG24" i="28" s="1"/>
  <c r="BG25" i="28" s="1"/>
  <c r="BG26" i="28" s="1"/>
  <c r="BG27" i="28" s="1"/>
  <c r="BG28" i="28" s="1"/>
  <c r="BG29" i="28" s="1"/>
  <c r="BG30" i="28" s="1"/>
  <c r="BG18" i="12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18" i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18" i="11"/>
  <c r="BG19" i="11" s="1"/>
  <c r="BG20" i="11" s="1"/>
  <c r="BG21" i="11" s="1"/>
  <c r="BG22" i="11" s="1"/>
  <c r="BG23" i="11" s="1"/>
  <c r="BG24" i="11" s="1"/>
  <c r="BG25" i="11" s="1"/>
  <c r="BG26" i="11" s="1"/>
  <c r="BG27" i="11" s="1"/>
  <c r="BG28" i="11" s="1"/>
  <c r="BG29" i="11" s="1"/>
  <c r="BG30" i="11" s="1"/>
  <c r="E13" i="3"/>
  <c r="BG18" i="9"/>
  <c r="BG19" i="9" s="1"/>
  <c r="BG20" i="9" s="1"/>
  <c r="BG21" i="9" s="1"/>
  <c r="BG22" i="9" s="1"/>
  <c r="BG23" i="9" s="1"/>
  <c r="BG24" i="9" s="1"/>
  <c r="BG25" i="9" s="1"/>
  <c r="BG26" i="9" s="1"/>
  <c r="BG27" i="9" s="1"/>
  <c r="BG28" i="9" s="1"/>
  <c r="BG29" i="9" s="1"/>
  <c r="BG30" i="9" s="1"/>
  <c r="BC32" i="16"/>
  <c r="F6" i="3" s="1"/>
  <c r="C46" i="32"/>
  <c r="BC32" i="28"/>
  <c r="F8" i="3" s="1"/>
  <c r="D24" i="5"/>
  <c r="E24" i="5"/>
  <c r="E22" i="5"/>
  <c r="E23" i="5"/>
  <c r="D25" i="5"/>
  <c r="D23" i="5"/>
  <c r="D22" i="5"/>
  <c r="BD6" i="16"/>
  <c r="BD7" i="16" s="1"/>
  <c r="BD8" i="16" s="1"/>
  <c r="BD9" i="16" s="1"/>
  <c r="BD10" i="16" s="1"/>
  <c r="BD11" i="16" s="1"/>
  <c r="BD12" i="16" s="1"/>
  <c r="BD13" i="16" s="1"/>
  <c r="BD14" i="16" s="1"/>
  <c r="BD15" i="16" s="1"/>
  <c r="BD16" i="16" s="1"/>
  <c r="BD17" i="16" s="1"/>
  <c r="BD18" i="16" s="1"/>
  <c r="BD19" i="16" s="1"/>
  <c r="BD20" i="16" s="1"/>
  <c r="BD21" i="16" s="1"/>
  <c r="BD22" i="16" s="1"/>
  <c r="BD23" i="16" s="1"/>
  <c r="BD24" i="16" s="1"/>
  <c r="BD25" i="16" s="1"/>
  <c r="BD26" i="16" s="1"/>
  <c r="BD27" i="16" s="1"/>
  <c r="BD28" i="16" s="1"/>
  <c r="BD29" i="16" s="1"/>
  <c r="BD30" i="16" s="1"/>
  <c r="E6" i="3" s="1"/>
  <c r="BD6" i="28"/>
  <c r="BD7" i="28" s="1"/>
  <c r="BD8" i="28" s="1"/>
  <c r="BD9" i="28" s="1"/>
  <c r="BD10" i="28" s="1"/>
  <c r="BD11" i="28" s="1"/>
  <c r="BD12" i="28" s="1"/>
  <c r="BD13" i="28" s="1"/>
  <c r="BD14" i="28" s="1"/>
  <c r="BD15" i="28" s="1"/>
  <c r="BD16" i="28" s="1"/>
  <c r="BD17" i="28" s="1"/>
  <c r="BD18" i="28" s="1"/>
  <c r="BD19" i="28" s="1"/>
  <c r="BD20" i="28" s="1"/>
  <c r="BD21" i="28" s="1"/>
  <c r="BD22" i="28" s="1"/>
  <c r="BD23" i="28" s="1"/>
  <c r="BD24" i="28" s="1"/>
  <c r="BD25" i="28" s="1"/>
  <c r="BD26" i="28" s="1"/>
  <c r="BD27" i="28" s="1"/>
  <c r="BD28" i="28" s="1"/>
  <c r="BD29" i="28" s="1"/>
  <c r="BD30" i="28" s="1"/>
  <c r="E8" i="3" s="1"/>
  <c r="BE32" i="15"/>
  <c r="R9" i="3" s="1"/>
  <c r="BD6" i="21"/>
  <c r="BD7" i="21" s="1"/>
  <c r="BD8" i="21" s="1"/>
  <c r="BD9" i="21" s="1"/>
  <c r="BD10" i="21" s="1"/>
  <c r="BD11" i="21" s="1"/>
  <c r="BD12" i="21" s="1"/>
  <c r="BD13" i="21" s="1"/>
  <c r="BD14" i="21" s="1"/>
  <c r="BD15" i="21" s="1"/>
  <c r="BD16" i="21" s="1"/>
  <c r="BD17" i="21" s="1"/>
  <c r="BD18" i="21" s="1"/>
  <c r="BD19" i="21" s="1"/>
  <c r="BD20" i="21" s="1"/>
  <c r="BD21" i="21" s="1"/>
  <c r="BD22" i="21" s="1"/>
  <c r="BD23" i="21" s="1"/>
  <c r="BD24" i="21" s="1"/>
  <c r="BD25" i="21" s="1"/>
  <c r="BD26" i="21" s="1"/>
  <c r="BD27" i="21" s="1"/>
  <c r="BD28" i="21" s="1"/>
  <c r="BD29" i="21" s="1"/>
  <c r="BD30" i="21" s="1"/>
  <c r="E7" i="3" s="1"/>
  <c r="BC32" i="1"/>
  <c r="BC32" i="20"/>
  <c r="BD6" i="12"/>
  <c r="BD7" i="12" s="1"/>
  <c r="BD8" i="12" s="1"/>
  <c r="BD9" i="12" s="1"/>
  <c r="BD10" i="12" s="1"/>
  <c r="BD11" i="12" s="1"/>
  <c r="BD12" i="12" s="1"/>
  <c r="BD13" i="12" s="1"/>
  <c r="BD14" i="12" s="1"/>
  <c r="BD15" i="12" s="1"/>
  <c r="BD16" i="12" s="1"/>
  <c r="BD17" i="12" s="1"/>
  <c r="BD18" i="12" s="1"/>
  <c r="BD19" i="12" s="1"/>
  <c r="BD20" i="12" s="1"/>
  <c r="BD21" i="12" s="1"/>
  <c r="BD22" i="12" s="1"/>
  <c r="BD23" i="12" s="1"/>
  <c r="BD24" i="12" s="1"/>
  <c r="BD25" i="12" s="1"/>
  <c r="BD26" i="12" s="1"/>
  <c r="BD27" i="12" s="1"/>
  <c r="BD28" i="12" s="1"/>
  <c r="BD29" i="12" s="1"/>
  <c r="BD30" i="12" s="1"/>
  <c r="O10" i="31"/>
  <c r="BD9" i="33"/>
  <c r="BD10" i="33" s="1"/>
  <c r="BD11" i="33" s="1"/>
  <c r="BD12" i="33" s="1"/>
  <c r="BD13" i="33" s="1"/>
  <c r="BD14" i="33" s="1"/>
  <c r="BD15" i="33" s="1"/>
  <c r="BD16" i="33" s="1"/>
  <c r="BD17" i="33" s="1"/>
  <c r="BD18" i="33" s="1"/>
  <c r="BD19" i="33" s="1"/>
  <c r="BD20" i="33" s="1"/>
  <c r="BD21" i="33" s="1"/>
  <c r="BD22" i="33" s="1"/>
  <c r="BD23" i="33" s="1"/>
  <c r="BD24" i="33" s="1"/>
  <c r="BD25" i="33" s="1"/>
  <c r="BD26" i="33" s="1"/>
  <c r="BD27" i="33" s="1"/>
  <c r="BD28" i="33" s="1"/>
  <c r="BD29" i="33" s="1"/>
  <c r="BD30" i="33" s="1"/>
  <c r="BE32" i="33"/>
  <c r="BD6" i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I15" i="5"/>
  <c r="BD6" i="9"/>
  <c r="BD7" i="9" s="1"/>
  <c r="BD8" i="9" s="1"/>
  <c r="BD9" i="9" s="1"/>
  <c r="BD10" i="9" s="1"/>
  <c r="BD11" i="9" s="1"/>
  <c r="BD12" i="9" s="1"/>
  <c r="BD13" i="9" s="1"/>
  <c r="BD14" i="9" s="1"/>
  <c r="BD15" i="9" s="1"/>
  <c r="BD16" i="9" s="1"/>
  <c r="BD17" i="9" s="1"/>
  <c r="BD18" i="9" s="1"/>
  <c r="BD19" i="9" s="1"/>
  <c r="BD20" i="9" s="1"/>
  <c r="BD21" i="9" s="1"/>
  <c r="BD22" i="9" s="1"/>
  <c r="BD23" i="9" s="1"/>
  <c r="BD24" i="9" s="1"/>
  <c r="BD25" i="9" s="1"/>
  <c r="BD26" i="9" s="1"/>
  <c r="BD27" i="9" s="1"/>
  <c r="BD28" i="9" s="1"/>
  <c r="BD29" i="9" s="1"/>
  <c r="BD30" i="9" s="1"/>
  <c r="E5" i="3" s="1"/>
  <c r="BE32" i="9"/>
  <c r="BC31" i="20"/>
  <c r="H24" i="5"/>
  <c r="H22" i="5"/>
  <c r="BE32" i="28"/>
  <c r="BC32" i="19"/>
  <c r="BE32" i="24"/>
  <c r="BE32" i="19"/>
  <c r="BE32" i="25"/>
  <c r="R16" i="3" s="1"/>
  <c r="BE32" i="1"/>
  <c r="BE32" i="20"/>
  <c r="I9" i="3"/>
  <c r="BC32" i="9"/>
  <c r="F5" i="3" s="1"/>
  <c r="BD25" i="25"/>
  <c r="BD26" i="25" s="1"/>
  <c r="BD27" i="25" s="1"/>
  <c r="BD28" i="25" s="1"/>
  <c r="BD29" i="25" s="1"/>
  <c r="BD30" i="25" s="1"/>
  <c r="E16" i="3" s="1"/>
  <c r="BC31" i="25"/>
  <c r="BE31" i="25"/>
  <c r="BF5" i="25"/>
  <c r="BF6" i="25" s="1"/>
  <c r="BF7" i="25" s="1"/>
  <c r="BF8" i="25" s="1"/>
  <c r="BF9" i="25" s="1"/>
  <c r="BF10" i="25" s="1"/>
  <c r="BF11" i="25" s="1"/>
  <c r="BF12" i="25" s="1"/>
  <c r="BF13" i="25" s="1"/>
  <c r="BF14" i="25" s="1"/>
  <c r="BF15" i="25" s="1"/>
  <c r="BF16" i="25" s="1"/>
  <c r="BF17" i="25" s="1"/>
  <c r="BF18" i="25" s="1"/>
  <c r="BF19" i="25" s="1"/>
  <c r="BF20" i="25" s="1"/>
  <c r="BF21" i="25" s="1"/>
  <c r="BF22" i="25" s="1"/>
  <c r="BF23" i="25" s="1"/>
  <c r="BF24" i="25" s="1"/>
  <c r="BF25" i="25" s="1"/>
  <c r="BF26" i="25" s="1"/>
  <c r="BF27" i="25" s="1"/>
  <c r="BF28" i="25" s="1"/>
  <c r="BF29" i="25" s="1"/>
  <c r="BF30" i="25" s="1"/>
  <c r="BF5" i="12"/>
  <c r="BF6" i="12" s="1"/>
  <c r="BF7" i="12" s="1"/>
  <c r="BF8" i="12" s="1"/>
  <c r="BF9" i="12" s="1"/>
  <c r="BF10" i="12" s="1"/>
  <c r="BF11" i="12" s="1"/>
  <c r="BF12" i="12" s="1"/>
  <c r="BF13" i="12" s="1"/>
  <c r="BF14" i="12" s="1"/>
  <c r="BF15" i="12" s="1"/>
  <c r="BF16" i="12" s="1"/>
  <c r="BF17" i="12" s="1"/>
  <c r="BF18" i="12" s="1"/>
  <c r="BF19" i="12" s="1"/>
  <c r="BF20" i="12" s="1"/>
  <c r="BF21" i="12" s="1"/>
  <c r="BF22" i="12" s="1"/>
  <c r="BF23" i="12" s="1"/>
  <c r="BF24" i="12" s="1"/>
  <c r="BF25" i="12" s="1"/>
  <c r="BF26" i="12" s="1"/>
  <c r="BF27" i="12" s="1"/>
  <c r="BF28" i="12" s="1"/>
  <c r="BF29" i="12" s="1"/>
  <c r="BF30" i="12" s="1"/>
  <c r="BC31" i="12"/>
  <c r="BE31" i="12"/>
  <c r="AG10" i="31"/>
  <c r="BD5" i="20"/>
  <c r="BD6" i="20" s="1"/>
  <c r="BD7" i="20" s="1"/>
  <c r="BD8" i="20" s="1"/>
  <c r="BD9" i="20" s="1"/>
  <c r="BD10" i="20" s="1"/>
  <c r="BD11" i="20" s="1"/>
  <c r="BD12" i="20" s="1"/>
  <c r="BD13" i="20" s="1"/>
  <c r="BD14" i="20" s="1"/>
  <c r="BD15" i="20" s="1"/>
  <c r="BD16" i="20" s="1"/>
  <c r="BD17" i="20" s="1"/>
  <c r="BD18" i="20" s="1"/>
  <c r="BD19" i="20" s="1"/>
  <c r="BD20" i="20" s="1"/>
  <c r="BD21" i="20" s="1"/>
  <c r="BD22" i="20" s="1"/>
  <c r="BD23" i="20" s="1"/>
  <c r="BD24" i="20" s="1"/>
  <c r="BD25" i="20" s="1"/>
  <c r="BD26" i="20" s="1"/>
  <c r="BD27" i="20" s="1"/>
  <c r="BD28" i="20" s="1"/>
  <c r="BD29" i="20" s="1"/>
  <c r="BD30" i="20" s="1"/>
  <c r="E14" i="3" s="1"/>
  <c r="BE31" i="20"/>
  <c r="BF5" i="20"/>
  <c r="BF6" i="20" s="1"/>
  <c r="BF7" i="20" s="1"/>
  <c r="BF8" i="20" s="1"/>
  <c r="BF9" i="20" s="1"/>
  <c r="BF10" i="20" s="1"/>
  <c r="BF11" i="20" s="1"/>
  <c r="BF12" i="20" s="1"/>
  <c r="BF13" i="20" s="1"/>
  <c r="BF14" i="20" s="1"/>
  <c r="BF15" i="20" s="1"/>
  <c r="BF16" i="20" s="1"/>
  <c r="BF17" i="20" s="1"/>
  <c r="BF18" i="20" s="1"/>
  <c r="BF19" i="20" s="1"/>
  <c r="BF20" i="20" s="1"/>
  <c r="BF21" i="20" s="1"/>
  <c r="BF22" i="20" s="1"/>
  <c r="BF23" i="20" s="1"/>
  <c r="BF24" i="20" s="1"/>
  <c r="BF25" i="20" s="1"/>
  <c r="BF26" i="20" s="1"/>
  <c r="BF27" i="20" s="1"/>
  <c r="BF28" i="20" s="1"/>
  <c r="BF29" i="20" s="1"/>
  <c r="BF30" i="20" s="1"/>
  <c r="H14" i="3" s="1"/>
  <c r="AD12" i="31"/>
  <c r="AD11" i="31"/>
  <c r="AD13" i="31"/>
  <c r="AD14" i="31" s="1"/>
  <c r="BE32" i="11"/>
  <c r="BC32" i="11"/>
  <c r="BF6" i="11"/>
  <c r="BF7" i="11" s="1"/>
  <c r="BF8" i="11" s="1"/>
  <c r="BF9" i="11" s="1"/>
  <c r="BF10" i="11" s="1"/>
  <c r="BF11" i="11" s="1"/>
  <c r="BF12" i="11" s="1"/>
  <c r="BF13" i="11" s="1"/>
  <c r="BF14" i="11" s="1"/>
  <c r="BF15" i="11" s="1"/>
  <c r="BF16" i="11" s="1"/>
  <c r="BF17" i="11" s="1"/>
  <c r="BF18" i="11" s="1"/>
  <c r="BF19" i="11" s="1"/>
  <c r="BF20" i="11" s="1"/>
  <c r="BF21" i="11" s="1"/>
  <c r="BF22" i="11" s="1"/>
  <c r="BF23" i="11" s="1"/>
  <c r="BF24" i="11" s="1"/>
  <c r="BF25" i="11" s="1"/>
  <c r="BF26" i="11" s="1"/>
  <c r="BF27" i="11" s="1"/>
  <c r="BF28" i="11" s="1"/>
  <c r="BF29" i="11" s="1"/>
  <c r="BF30" i="11" s="1"/>
  <c r="H13" i="3" s="1"/>
  <c r="BC31" i="11"/>
  <c r="BE31" i="11"/>
  <c r="BE31" i="24"/>
  <c r="BF5" i="24"/>
  <c r="BF6" i="24" s="1"/>
  <c r="BF7" i="24" s="1"/>
  <c r="BF8" i="24" s="1"/>
  <c r="BF9" i="24" s="1"/>
  <c r="BF10" i="24" s="1"/>
  <c r="BF11" i="24" s="1"/>
  <c r="BF12" i="24" s="1"/>
  <c r="BF13" i="24" s="1"/>
  <c r="BF14" i="24" s="1"/>
  <c r="BF15" i="24" s="1"/>
  <c r="BF16" i="24" s="1"/>
  <c r="BF17" i="24" s="1"/>
  <c r="BF18" i="24" s="1"/>
  <c r="BF19" i="24" s="1"/>
  <c r="BF20" i="24" s="1"/>
  <c r="BF21" i="24" s="1"/>
  <c r="BF22" i="24" s="1"/>
  <c r="BF23" i="24" s="1"/>
  <c r="BF24" i="24" s="1"/>
  <c r="BF25" i="24" s="1"/>
  <c r="BF26" i="24" s="1"/>
  <c r="BF27" i="24" s="1"/>
  <c r="BF28" i="24" s="1"/>
  <c r="BF29" i="24" s="1"/>
  <c r="BF30" i="24" s="1"/>
  <c r="Q12" i="3" s="1"/>
  <c r="BC31" i="24"/>
  <c r="BC31" i="1"/>
  <c r="BD5" i="19"/>
  <c r="BD6" i="19" s="1"/>
  <c r="BD7" i="19" s="1"/>
  <c r="BD8" i="19" s="1"/>
  <c r="BD9" i="19" s="1"/>
  <c r="BD10" i="19" s="1"/>
  <c r="BD11" i="19" s="1"/>
  <c r="BD12" i="19" s="1"/>
  <c r="BD13" i="19" s="1"/>
  <c r="BD14" i="19" s="1"/>
  <c r="BD15" i="19" s="1"/>
  <c r="BD16" i="19" s="1"/>
  <c r="BD17" i="19" s="1"/>
  <c r="BD18" i="19" s="1"/>
  <c r="BD19" i="19" s="1"/>
  <c r="BD20" i="19" s="1"/>
  <c r="BD21" i="19" s="1"/>
  <c r="BD22" i="19" s="1"/>
  <c r="BD23" i="19" s="1"/>
  <c r="BD24" i="19" s="1"/>
  <c r="BD25" i="19" s="1"/>
  <c r="BD26" i="19" s="1"/>
  <c r="BD27" i="19" s="1"/>
  <c r="BD28" i="19" s="1"/>
  <c r="BD29" i="19" s="1"/>
  <c r="BD30" i="19" s="1"/>
  <c r="E11" i="3" s="1"/>
  <c r="BC31" i="19"/>
  <c r="BE31" i="19"/>
  <c r="BF5" i="19"/>
  <c r="BF6" i="19" s="1"/>
  <c r="BF7" i="19" s="1"/>
  <c r="BF8" i="19" s="1"/>
  <c r="BF9" i="19" s="1"/>
  <c r="BF10" i="19" s="1"/>
  <c r="BF11" i="19" s="1"/>
  <c r="BF12" i="19" s="1"/>
  <c r="BF13" i="19" s="1"/>
  <c r="BF14" i="19" s="1"/>
  <c r="BF15" i="19" s="1"/>
  <c r="BF16" i="19" s="1"/>
  <c r="BF17" i="19" s="1"/>
  <c r="BF18" i="19" s="1"/>
  <c r="BF19" i="19" s="1"/>
  <c r="BF20" i="19" s="1"/>
  <c r="BF21" i="19" s="1"/>
  <c r="BF22" i="19" s="1"/>
  <c r="BF23" i="19" s="1"/>
  <c r="BF24" i="19" s="1"/>
  <c r="BF25" i="19" s="1"/>
  <c r="BF26" i="19" s="1"/>
  <c r="BF27" i="19" s="1"/>
  <c r="BF28" i="19" s="1"/>
  <c r="BF29" i="19" s="1"/>
  <c r="BF30" i="19" s="1"/>
  <c r="H11" i="3" s="1"/>
  <c r="U11" i="31"/>
  <c r="U12" i="31" s="1"/>
  <c r="BE31" i="1"/>
  <c r="BF5" i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6" i="28"/>
  <c r="BF7" i="28" s="1"/>
  <c r="BF8" i="28" s="1"/>
  <c r="BF9" i="28" s="1"/>
  <c r="BF10" i="28" s="1"/>
  <c r="BF11" i="28" s="1"/>
  <c r="BF12" i="28" s="1"/>
  <c r="BF13" i="28" s="1"/>
  <c r="BF14" i="28" s="1"/>
  <c r="BF15" i="28" s="1"/>
  <c r="BF16" i="28" s="1"/>
  <c r="BF17" i="28" s="1"/>
  <c r="BF18" i="28" s="1"/>
  <c r="BF19" i="28" s="1"/>
  <c r="BF20" i="28" s="1"/>
  <c r="BF21" i="28" s="1"/>
  <c r="BF22" i="28" s="1"/>
  <c r="BF23" i="28" s="1"/>
  <c r="BF24" i="28" s="1"/>
  <c r="BF25" i="28" s="1"/>
  <c r="BF26" i="28" s="1"/>
  <c r="BF27" i="28" s="1"/>
  <c r="BF28" i="28" s="1"/>
  <c r="BF29" i="28" s="1"/>
  <c r="BF30" i="28" s="1"/>
  <c r="H8" i="3" s="1"/>
  <c r="BC31" i="28"/>
  <c r="BE31" i="28"/>
  <c r="C105" i="32"/>
  <c r="F13" i="3"/>
  <c r="BE32" i="21"/>
  <c r="BE32" i="16"/>
  <c r="BC31" i="21"/>
  <c r="BE31" i="21"/>
  <c r="BF5" i="21"/>
  <c r="BF6" i="21" s="1"/>
  <c r="BF7" i="21" s="1"/>
  <c r="BF8" i="21" s="1"/>
  <c r="BF9" i="21" s="1"/>
  <c r="BF10" i="21" s="1"/>
  <c r="BF11" i="21" s="1"/>
  <c r="BF12" i="21" s="1"/>
  <c r="BF13" i="21" s="1"/>
  <c r="BF14" i="21" s="1"/>
  <c r="BF15" i="21" s="1"/>
  <c r="BF16" i="21" s="1"/>
  <c r="BF17" i="21" s="1"/>
  <c r="BF18" i="21" s="1"/>
  <c r="BF19" i="21" s="1"/>
  <c r="BF20" i="21" s="1"/>
  <c r="BF21" i="21" s="1"/>
  <c r="BF22" i="21" s="1"/>
  <c r="BF23" i="21" s="1"/>
  <c r="BF24" i="21" s="1"/>
  <c r="BF25" i="21" s="1"/>
  <c r="BF26" i="21" s="1"/>
  <c r="BF27" i="21" s="1"/>
  <c r="BF28" i="21" s="1"/>
  <c r="BF29" i="21" s="1"/>
  <c r="BF30" i="21" s="1"/>
  <c r="Q7" i="3" s="1"/>
  <c r="BC32" i="21"/>
  <c r="F7" i="3" s="1"/>
  <c r="BE31" i="16"/>
  <c r="BF5" i="16"/>
  <c r="BF6" i="16" s="1"/>
  <c r="BF7" i="16" s="1"/>
  <c r="BF8" i="16" s="1"/>
  <c r="BF9" i="16" s="1"/>
  <c r="BF10" i="16" s="1"/>
  <c r="BF11" i="16" s="1"/>
  <c r="BF12" i="16" s="1"/>
  <c r="BF13" i="16" s="1"/>
  <c r="BF14" i="16" s="1"/>
  <c r="BF15" i="16" s="1"/>
  <c r="BF16" i="16" s="1"/>
  <c r="BF17" i="16" s="1"/>
  <c r="BF18" i="16" s="1"/>
  <c r="BF19" i="16" s="1"/>
  <c r="BF20" i="16" s="1"/>
  <c r="BF21" i="16" s="1"/>
  <c r="BF22" i="16" s="1"/>
  <c r="BF23" i="16" s="1"/>
  <c r="BF24" i="16" s="1"/>
  <c r="BF25" i="16" s="1"/>
  <c r="BF26" i="16" s="1"/>
  <c r="BF27" i="16" s="1"/>
  <c r="BF28" i="16" s="1"/>
  <c r="BF29" i="16" s="1"/>
  <c r="BF30" i="16" s="1"/>
  <c r="H6" i="3" s="1"/>
  <c r="BC31" i="16"/>
  <c r="BC32" i="15"/>
  <c r="F9" i="3" s="1"/>
  <c r="F15" i="3"/>
  <c r="BE31" i="9"/>
  <c r="BF5" i="9"/>
  <c r="BF6" i="9" s="1"/>
  <c r="BF7" i="9" s="1"/>
  <c r="BF8" i="9" s="1"/>
  <c r="BF9" i="9" s="1"/>
  <c r="BF10" i="9" s="1"/>
  <c r="BF11" i="9" s="1"/>
  <c r="BF12" i="9" s="1"/>
  <c r="BF13" i="9" s="1"/>
  <c r="BF14" i="9" s="1"/>
  <c r="BF15" i="9" s="1"/>
  <c r="BF16" i="9" s="1"/>
  <c r="BF17" i="9" s="1"/>
  <c r="BF18" i="9" s="1"/>
  <c r="BF19" i="9" s="1"/>
  <c r="BF20" i="9" s="1"/>
  <c r="BF21" i="9" s="1"/>
  <c r="BF22" i="9" s="1"/>
  <c r="BF23" i="9" s="1"/>
  <c r="BF24" i="9" s="1"/>
  <c r="BF25" i="9" s="1"/>
  <c r="BF26" i="9" s="1"/>
  <c r="BF27" i="9" s="1"/>
  <c r="BF28" i="9" s="1"/>
  <c r="BF29" i="9" s="1"/>
  <c r="BF30" i="9" s="1"/>
  <c r="H5" i="3" s="1"/>
  <c r="C69" i="32"/>
  <c r="C111" i="32"/>
  <c r="BC31" i="9"/>
  <c r="BE31" i="33"/>
  <c r="BF5" i="33"/>
  <c r="BF6" i="33" s="1"/>
  <c r="BF7" i="33" s="1"/>
  <c r="BF8" i="33" s="1"/>
  <c r="BF9" i="33" s="1"/>
  <c r="BF10" i="33" s="1"/>
  <c r="BF11" i="33" s="1"/>
  <c r="BF12" i="33" s="1"/>
  <c r="BF13" i="33" s="1"/>
  <c r="BF14" i="33" s="1"/>
  <c r="BF15" i="33" s="1"/>
  <c r="BF16" i="33" s="1"/>
  <c r="BF17" i="33" s="1"/>
  <c r="BF18" i="33" s="1"/>
  <c r="BF19" i="33" s="1"/>
  <c r="BF20" i="33" s="1"/>
  <c r="BF21" i="33" s="1"/>
  <c r="BF22" i="33" s="1"/>
  <c r="BF23" i="33" s="1"/>
  <c r="BF24" i="33" s="1"/>
  <c r="BF25" i="33" s="1"/>
  <c r="BF26" i="33" s="1"/>
  <c r="BF27" i="33" s="1"/>
  <c r="BF28" i="33" s="1"/>
  <c r="BF29" i="33" s="1"/>
  <c r="BF30" i="33" s="1"/>
  <c r="BC31" i="33"/>
  <c r="BC32" i="33"/>
  <c r="BF6" i="15"/>
  <c r="BF7" i="15" s="1"/>
  <c r="BF8" i="15" s="1"/>
  <c r="BF9" i="15" s="1"/>
  <c r="BF10" i="15" s="1"/>
  <c r="BF11" i="15" s="1"/>
  <c r="BF12" i="15" s="1"/>
  <c r="BF13" i="15" s="1"/>
  <c r="BF14" i="15" s="1"/>
  <c r="BF15" i="15" s="1"/>
  <c r="BF16" i="15" s="1"/>
  <c r="BF17" i="15" s="1"/>
  <c r="BF18" i="15" s="1"/>
  <c r="BF19" i="15" s="1"/>
  <c r="BF20" i="15" s="1"/>
  <c r="BF21" i="15" s="1"/>
  <c r="BF22" i="15" s="1"/>
  <c r="BF23" i="15" s="1"/>
  <c r="BF24" i="15" s="1"/>
  <c r="BF25" i="15" s="1"/>
  <c r="BF26" i="15" s="1"/>
  <c r="BF27" i="15" s="1"/>
  <c r="BF28" i="15" s="1"/>
  <c r="BF29" i="15" s="1"/>
  <c r="BF30" i="15" s="1"/>
  <c r="H9" i="3" s="1"/>
  <c r="BE31" i="15"/>
  <c r="AJ19" i="31"/>
  <c r="C16" i="32"/>
  <c r="C112" i="32"/>
  <c r="AG16" i="31"/>
  <c r="C28" i="32"/>
  <c r="C107" i="32"/>
  <c r="C36" i="32"/>
  <c r="AA10" i="31"/>
  <c r="C35" i="32"/>
  <c r="X20" i="31"/>
  <c r="C9" i="32"/>
  <c r="C87" i="32"/>
  <c r="R10" i="31"/>
  <c r="C7" i="32"/>
  <c r="O28" i="31"/>
  <c r="BC31" i="15"/>
  <c r="C82" i="32"/>
  <c r="L15" i="31"/>
  <c r="C5" i="32"/>
  <c r="F15" i="31"/>
  <c r="C21" i="32"/>
  <c r="C110" i="32"/>
  <c r="C15" i="31"/>
  <c r="C8" i="32"/>
  <c r="H7" i="3" l="1"/>
  <c r="Q11" i="3"/>
  <c r="L16" i="3"/>
  <c r="H12" i="3"/>
  <c r="L7" i="3"/>
  <c r="L9" i="3"/>
  <c r="L12" i="3"/>
  <c r="L6" i="3"/>
  <c r="L11" i="3"/>
  <c r="K12" i="3"/>
  <c r="I6" i="3"/>
  <c r="R6" i="3"/>
  <c r="Q6" i="3"/>
  <c r="I11" i="3"/>
  <c r="R11" i="3"/>
  <c r="I14" i="3"/>
  <c r="R14" i="3"/>
  <c r="H25" i="5"/>
  <c r="Q14" i="3"/>
  <c r="Q16" i="3"/>
  <c r="H16" i="3"/>
  <c r="I10" i="3"/>
  <c r="R10" i="3"/>
  <c r="Q13" i="3"/>
  <c r="H15" i="3"/>
  <c r="Q15" i="3"/>
  <c r="E15" i="3"/>
  <c r="L15" i="3" s="1"/>
  <c r="I7" i="3"/>
  <c r="R7" i="3"/>
  <c r="BC32" i="12"/>
  <c r="I12" i="3"/>
  <c r="R12" i="3"/>
  <c r="D26" i="5"/>
  <c r="E10" i="3"/>
  <c r="K11" i="3" s="1"/>
  <c r="I13" i="3"/>
  <c r="R13" i="3"/>
  <c r="BE32" i="12"/>
  <c r="I5" i="3"/>
  <c r="R5" i="3"/>
  <c r="H10" i="3"/>
  <c r="Q8" i="3"/>
  <c r="I16" i="3"/>
  <c r="I8" i="3"/>
  <c r="R8" i="3"/>
  <c r="Q5" i="3"/>
  <c r="Q10" i="3"/>
  <c r="K13" i="3"/>
  <c r="K14" i="3"/>
  <c r="L14" i="3"/>
  <c r="K9" i="3"/>
  <c r="L13" i="3"/>
  <c r="K6" i="3"/>
  <c r="L8" i="3"/>
  <c r="K8" i="3"/>
  <c r="Q9" i="3"/>
  <c r="K7" i="3"/>
  <c r="L10" i="3"/>
  <c r="K16" i="3" l="1"/>
  <c r="K15" i="3"/>
  <c r="K10" i="3"/>
  <c r="I15" i="3"/>
  <c r="R15" i="3"/>
  <c r="S10" i="3"/>
  <c r="S11" i="3"/>
  <c r="S16" i="3"/>
  <c r="S15" i="3"/>
  <c r="S6" i="3"/>
  <c r="S13" i="3"/>
  <c r="S7" i="3"/>
  <c r="S12" i="3"/>
  <c r="S9" i="3"/>
  <c r="S8" i="3"/>
  <c r="S5" i="3"/>
  <c r="S14" i="3"/>
</calcChain>
</file>

<file path=xl/sharedStrings.xml><?xml version="1.0" encoding="utf-8"?>
<sst xmlns="http://schemas.openxmlformats.org/spreadsheetml/2006/main" count="1629" uniqueCount="402">
  <si>
    <t>DATE</t>
  </si>
  <si>
    <t>WK PTS</t>
  </si>
  <si>
    <t>BP</t>
  </si>
  <si>
    <t>TBP</t>
  </si>
  <si>
    <t>TOT PTS</t>
  </si>
  <si>
    <t>TEAM</t>
  </si>
  <si>
    <t>PLAYER</t>
  </si>
  <si>
    <t>ANY PLAYER RELEASED IS NOT AVAILABLE FOR PICK UP UNTIL THE FOLLOWING WEEK.</t>
  </si>
  <si>
    <t>DROP</t>
  </si>
  <si>
    <t>ADD</t>
  </si>
  <si>
    <t>FPGA 2022 MOVES</t>
  </si>
  <si>
    <t>FPGA Standings as of:</t>
  </si>
  <si>
    <t>Team</t>
  </si>
  <si>
    <t>Total Points</t>
  </si>
  <si>
    <t>Total Bonus</t>
  </si>
  <si>
    <t>Week Bonus</t>
  </si>
  <si>
    <t>Moves</t>
  </si>
  <si>
    <t>Points Back</t>
  </si>
  <si>
    <t>Points Back From  1ST</t>
  </si>
  <si>
    <t>Bonus Points Back From 1ST</t>
  </si>
  <si>
    <t>Week</t>
  </si>
  <si>
    <t>Total</t>
  </si>
  <si>
    <t>Place</t>
  </si>
  <si>
    <t>Points</t>
  </si>
  <si>
    <t>Pick</t>
  </si>
  <si>
    <t>Week Points</t>
  </si>
  <si>
    <t>Through week:</t>
  </si>
  <si>
    <t>Team $</t>
  </si>
  <si>
    <t>Paid</t>
  </si>
  <si>
    <t>Total Owed</t>
  </si>
  <si>
    <t>Move $</t>
  </si>
  <si>
    <t>Total $</t>
  </si>
  <si>
    <t>Total Purse</t>
  </si>
  <si>
    <t>Payouts</t>
  </si>
  <si>
    <t>1st</t>
  </si>
  <si>
    <t>2nd</t>
  </si>
  <si>
    <t>3rd</t>
  </si>
  <si>
    <t>Bonus</t>
  </si>
  <si>
    <t>Bids</t>
  </si>
  <si>
    <t>Entry Fee $</t>
  </si>
  <si>
    <t>Majors</t>
  </si>
  <si>
    <t>Tie Breaker - most tournament wins</t>
  </si>
  <si>
    <t>Finish</t>
  </si>
  <si>
    <t>Regular</t>
  </si>
  <si>
    <t>Cuts Made</t>
  </si>
  <si>
    <t>3 Players</t>
  </si>
  <si>
    <t>4 Players</t>
  </si>
  <si>
    <t>&lt;3 Players</t>
  </si>
  <si>
    <t>5 Players</t>
  </si>
  <si>
    <t>6 Players</t>
  </si>
  <si>
    <t>Team Points</t>
  </si>
  <si>
    <t>Bonus Points</t>
  </si>
  <si>
    <t>WGC Brackets</t>
  </si>
  <si>
    <t>Cost:  bid cost is $5 if awarded</t>
  </si>
  <si>
    <t>Cost:  $5 per move</t>
  </si>
  <si>
    <t>Unlimited moves permitted</t>
  </si>
  <si>
    <t>Bid Withdraws:  Permitted before deadline to submit (5 pm Tuesday)</t>
  </si>
  <si>
    <t>Point system:  Team points (Finishes in top 25) and Bonus points (Players making cut) will be awarded: See Points page.</t>
  </si>
  <si>
    <t>For team events &gt;&gt;&gt;  2 winners points=(1st+2nd)/2, etc.</t>
  </si>
  <si>
    <t>This week</t>
  </si>
  <si>
    <t xml:space="preserve">2022 FPGA Rules </t>
  </si>
  <si>
    <t>Jon Rahm</t>
  </si>
  <si>
    <t>Collin Morikawa</t>
  </si>
  <si>
    <t>Dustin Johnson</t>
  </si>
  <si>
    <t>Patrick Cantlay</t>
  </si>
  <si>
    <t>Bryson DeChambeau</t>
  </si>
  <si>
    <t>Xander Schauffele</t>
  </si>
  <si>
    <t>Viktor Hovland</t>
  </si>
  <si>
    <t>Justin Thomas</t>
  </si>
  <si>
    <t>Rory McIlroy</t>
  </si>
  <si>
    <t>Sam Burns</t>
  </si>
  <si>
    <t>Louis Oosthuizen</t>
  </si>
  <si>
    <t>Harris English</t>
  </si>
  <si>
    <t>Scottie Scheffler</t>
  </si>
  <si>
    <t>Jordan Spieth</t>
  </si>
  <si>
    <t>Tony Finau</t>
  </si>
  <si>
    <t>Brooks Koepka</t>
  </si>
  <si>
    <t>Abraham Ancer</t>
  </si>
  <si>
    <t>Hideki Matsuyama</t>
  </si>
  <si>
    <t>Daniel Berger</t>
  </si>
  <si>
    <t>Jason Kokrak</t>
  </si>
  <si>
    <t>Cameron Smith</t>
  </si>
  <si>
    <t>Tyrrell Hatton</t>
  </si>
  <si>
    <t>Billy Horschel</t>
  </si>
  <si>
    <t>Matt Fitzpatrick</t>
  </si>
  <si>
    <t>Patrick Reed</t>
  </si>
  <si>
    <t>Sungjae Im</t>
  </si>
  <si>
    <t>Paul Casey</t>
  </si>
  <si>
    <t>Webb Simpson</t>
  </si>
  <si>
    <t>Kevin Na</t>
  </si>
  <si>
    <t>Matthew Wolff</t>
  </si>
  <si>
    <t>Joaquin Niemann</t>
  </si>
  <si>
    <t>Talor Gooch</t>
  </si>
  <si>
    <t>Will Zalatoris</t>
  </si>
  <si>
    <t>Max Homa</t>
  </si>
  <si>
    <t>Marc Leishman</t>
  </si>
  <si>
    <t>Lee Westwood</t>
  </si>
  <si>
    <t>Corey Conners</t>
  </si>
  <si>
    <t>Mackenzie Hughes</t>
  </si>
  <si>
    <t>Tommy Fleetwood</t>
  </si>
  <si>
    <t>Lucas Herbert</t>
  </si>
  <si>
    <t>Justin Rose</t>
  </si>
  <si>
    <t>Kevin Kisner</t>
  </si>
  <si>
    <t>Shane Lowry</t>
  </si>
  <si>
    <t>Sergio Garcia</t>
  </si>
  <si>
    <t>Adam Scott</t>
  </si>
  <si>
    <t>Ryan Palmer</t>
  </si>
  <si>
    <t>Christiaan Bezuidenhout</t>
  </si>
  <si>
    <t>Min Woo Lee</t>
  </si>
  <si>
    <t>Takumi Kanaya</t>
  </si>
  <si>
    <t>Cameron Tringale</t>
  </si>
  <si>
    <t>Stewart Cink</t>
  </si>
  <si>
    <t>Russell Henley</t>
  </si>
  <si>
    <t>Robert MacIntyre</t>
  </si>
  <si>
    <t>Ian Poulter</t>
  </si>
  <si>
    <t>Bernd Wiesberger</t>
  </si>
  <si>
    <t>Brian Harman</t>
  </si>
  <si>
    <t>Garrick Higgo</t>
  </si>
  <si>
    <t>Chan Kim</t>
  </si>
  <si>
    <t>Aaron Wise</t>
  </si>
  <si>
    <t>Thomas Pieters</t>
  </si>
  <si>
    <t>Erik van Rooyen</t>
  </si>
  <si>
    <t>Dean Burmester</t>
  </si>
  <si>
    <t>Maverick McNealy</t>
  </si>
  <si>
    <t>Ryosuke Kinoshita</t>
  </si>
  <si>
    <t>Branden Grace</t>
  </si>
  <si>
    <t>Alex Noren</t>
  </si>
  <si>
    <t>Shaun Norris</t>
  </si>
  <si>
    <t>Seamus Power</t>
  </si>
  <si>
    <t>Richard Bland</t>
  </si>
  <si>
    <t>Kevin Streelman</t>
  </si>
  <si>
    <t>Victor Perez</t>
  </si>
  <si>
    <t>Matt Wallace</t>
  </si>
  <si>
    <t>Marcus Helligkilde</t>
  </si>
  <si>
    <t>Jhonattan Vegas</t>
  </si>
  <si>
    <t>Cameron Champ</t>
  </si>
  <si>
    <t>Laurie Canter</t>
  </si>
  <si>
    <t>Bubba Watson</t>
  </si>
  <si>
    <t>Keegan Bradley</t>
  </si>
  <si>
    <t>Rickie Fowler</t>
  </si>
  <si>
    <t>Guido Migliozzi</t>
  </si>
  <si>
    <t>Keith Mitchell</t>
  </si>
  <si>
    <t>Rikuya Hoshino</t>
  </si>
  <si>
    <t>Emiliano Grillo</t>
  </si>
  <si>
    <t>Joel Dahmen</t>
  </si>
  <si>
    <t>Thomas Detry</t>
  </si>
  <si>
    <t>Harold Varner III</t>
  </si>
  <si>
    <t>Chris Kirk</t>
  </si>
  <si>
    <t>Yuki Inamori</t>
  </si>
  <si>
    <t>Aaron Rai</t>
  </si>
  <si>
    <t>Brendan Steele</t>
  </si>
  <si>
    <t>Matt Jones</t>
  </si>
  <si>
    <t>Troy Merritt</t>
  </si>
  <si>
    <t>Sam Horsfield</t>
  </si>
  <si>
    <t>Scott Vincent</t>
  </si>
  <si>
    <t>Tom Hoge</t>
  </si>
  <si>
    <t>Lanto Griffin</t>
  </si>
  <si>
    <t>Charl Schwartzel</t>
  </si>
  <si>
    <t>Dylan Frittelli</t>
  </si>
  <si>
    <t>Matt Kuchar</t>
  </si>
  <si>
    <t>Antoine Rozner</t>
  </si>
  <si>
    <t>Gary Woodland</t>
  </si>
  <si>
    <t>Justin Harding</t>
  </si>
  <si>
    <t>Taylor Moore</t>
  </si>
  <si>
    <t>Lucas Glover</t>
  </si>
  <si>
    <t>Jason Day</t>
  </si>
  <si>
    <t>Danny Willett</t>
  </si>
  <si>
    <t>Stephan Jaeger</t>
  </si>
  <si>
    <t>Brendon Todd</t>
  </si>
  <si>
    <t>Martin Laird</t>
  </si>
  <si>
    <t>Cameron Young</t>
  </si>
  <si>
    <t>Tomoharu Otsuki</t>
  </si>
  <si>
    <t>Shugo Imahira</t>
  </si>
  <si>
    <t>Adri Arnaus</t>
  </si>
  <si>
    <t>Sean Crocker</t>
  </si>
  <si>
    <t>Mikumu Horikawa</t>
  </si>
  <si>
    <t>Adam Hadwin</t>
  </si>
  <si>
    <t>Luke List</t>
  </si>
  <si>
    <t>Adam Schenk</t>
  </si>
  <si>
    <t>Greyson Sigg</t>
  </si>
  <si>
    <t>Oliver Bekker</t>
  </si>
  <si>
    <t>Andrew Putnam</t>
  </si>
  <si>
    <t>Hudson Swafford</t>
  </si>
  <si>
    <t>Adrian Meronk</t>
  </si>
  <si>
    <t>Kazuki Higa</t>
  </si>
  <si>
    <t>Hiroshi Iwata</t>
  </si>
  <si>
    <t>Hayden Buckley</t>
  </si>
  <si>
    <t>Marcel Schneider</t>
  </si>
  <si>
    <t>J.T. Poston</t>
  </si>
  <si>
    <t>Denny McCarthy</t>
  </si>
  <si>
    <t>Adam Svensson</t>
  </si>
  <si>
    <t>David Lipsky</t>
  </si>
  <si>
    <t>Scott Stallings</t>
  </si>
  <si>
    <t>Patrick Rodgers</t>
  </si>
  <si>
    <t>Phachara Khongwatmai</t>
  </si>
  <si>
    <t>Chez Reavie</t>
  </si>
  <si>
    <t>Adrian Otaegui</t>
  </si>
  <si>
    <t>Farmers Insurance Open</t>
  </si>
  <si>
    <t>AT&amp;T Pebble Beach Pro-Am</t>
  </si>
  <si>
    <t>The Genesis Invitational</t>
  </si>
  <si>
    <t>The Honda Classic</t>
  </si>
  <si>
    <t>Arnold Palmer Invitational presented by Mastercard</t>
  </si>
  <si>
    <t>THE PLAYERS Championship</t>
  </si>
  <si>
    <t>Valspar Championship</t>
  </si>
  <si>
    <t>World Golf Championships-Dell Technologies Match Play</t>
  </si>
  <si>
    <t>Valero Texas Open</t>
  </si>
  <si>
    <t>RBC Heritage</t>
  </si>
  <si>
    <t>Zurich Classic of New Orleans</t>
  </si>
  <si>
    <t>Wells Fargo Championship</t>
  </si>
  <si>
    <t>AT&amp;T Byron Nelson</t>
  </si>
  <si>
    <t>PGA Championship</t>
  </si>
  <si>
    <t>Charles Schwab Challenge</t>
  </si>
  <si>
    <t>RBC Canadian Open</t>
  </si>
  <si>
    <t>Travelers Championship</t>
  </si>
  <si>
    <t>John Deere Classic</t>
  </si>
  <si>
    <t>The Open Championship</t>
  </si>
  <si>
    <t>GROUP STAGE</t>
  </si>
  <si>
    <t>ROUND 16</t>
  </si>
  <si>
    <t>QUARTER FINALS</t>
  </si>
  <si>
    <t>4TH</t>
  </si>
  <si>
    <t>3RD</t>
  </si>
  <si>
    <t>2ND</t>
  </si>
  <si>
    <t>1ST</t>
  </si>
  <si>
    <t xml:space="preserve">example- 5 way tie for 2nd &gt; (25+24+23+22+21)/5=23 points each </t>
  </si>
  <si>
    <t>For ties points are averaged:</t>
  </si>
  <si>
    <t>FPGA 2022 TEAMS</t>
  </si>
  <si>
    <t xml:space="preserve">Bid Award:  If you are the only team to bid a player you get him.  If two or more teams bid the same player, the team with the lowest point total wins the player.  (Coin toss decides ties) </t>
  </si>
  <si>
    <t xml:space="preserve">Winning bids will be announced after 5 pm Tuesday.  </t>
  </si>
  <si>
    <t>Callum Shinkwin</t>
  </si>
  <si>
    <t>Ryan Fox</t>
  </si>
  <si>
    <t>Sadom Kaewkanjana</t>
  </si>
  <si>
    <t>Sepp Straka</t>
  </si>
  <si>
    <t>Thriston Lawrence</t>
  </si>
  <si>
    <t>Taylor Pendrith</t>
  </si>
  <si>
    <t>Francesco Molinari</t>
  </si>
  <si>
    <t>Kurt Kitayama</t>
  </si>
  <si>
    <t>Wyndham Clark</t>
  </si>
  <si>
    <t>Trey Mullinax</t>
  </si>
  <si>
    <t>Bio Kim</t>
  </si>
  <si>
    <t>Matthew NeSmith</t>
  </si>
  <si>
    <t>Mark Hubbard</t>
  </si>
  <si>
    <t>Anirban Lahiri</t>
  </si>
  <si>
    <t>J.J. Spaun</t>
  </si>
  <si>
    <t>John Huh</t>
  </si>
  <si>
    <t>Yannik Paul</t>
  </si>
  <si>
    <t>Lee Hodges</t>
  </si>
  <si>
    <t>Ewen Ferguson</t>
  </si>
  <si>
    <t>7 Players will be drafted for each Team.  Only 5 players can "Start" each week (exception: 6 can Start for majors)</t>
  </si>
  <si>
    <r>
      <t xml:space="preserve">Players that WD </t>
    </r>
    <r>
      <rPr>
        <u/>
        <sz val="12"/>
        <rFont val="Calibri"/>
        <family val="2"/>
        <scheme val="minor"/>
      </rPr>
      <t>after</t>
    </r>
    <r>
      <rPr>
        <sz val="12"/>
        <rFont val="Calibri"/>
        <family val="2"/>
        <scheme val="minor"/>
      </rPr>
      <t xml:space="preserve"> starting the tournament (Teeing off) cannot be replaced with Alternates.</t>
    </r>
  </si>
  <si>
    <t>Moves made in the 1st 15 minitues (7-7:15) will be awarded to the lowest place team (for teams wanting the same player)</t>
  </si>
  <si>
    <t>K.H. Lee</t>
  </si>
  <si>
    <t>Made cut</t>
  </si>
  <si>
    <t>Alternate</t>
  </si>
  <si>
    <t>Missed Cut</t>
  </si>
  <si>
    <t>Totals</t>
  </si>
  <si>
    <t>Dates</t>
  </si>
  <si>
    <t>Tournament</t>
  </si>
  <si>
    <t>Defending Champion</t>
  </si>
  <si>
    <t>JAN 25 - 28, 2023</t>
  </si>
  <si>
    <t>Torrey Pines Golf Course (South Course),  San Diego,  CA  • Purse: $8,700,000</t>
  </si>
  <si>
    <t>FEB 2 - 5, 2023</t>
  </si>
  <si>
    <t>Pebble Beach Golf Links,  Pebble Beach,  CA  • Purse: $9,000,000</t>
  </si>
  <si>
    <t>FEB 9 - 12, 2023</t>
  </si>
  <si>
    <t>WM Phoenix Open</t>
  </si>
  <si>
    <t>TPC Scottsdale (Stadium Course),  Scottsdale,  AZ  • Purse: $20,000,000</t>
  </si>
  <si>
    <t>FEB 16 - 19, 2023</t>
  </si>
  <si>
    <t>The Riviera Country Club,  Pacific Palisades,  CA  • Purse: $20,000,000</t>
  </si>
  <si>
    <t>FEB 23 - 26, 2023</t>
  </si>
  <si>
    <t>PGA National Resort (The Champion),  Palm Beach Gardens,  FL  • Purse: $8,400,000</t>
  </si>
  <si>
    <t>MAR 2 - 5, 2023</t>
  </si>
  <si>
    <t>Arnold Palmer's Bay Hill Club &amp; Lodge,  Orlando,  FL  • Purse: $20,000,000</t>
  </si>
  <si>
    <t>MAR 9 - 12, 2023</t>
  </si>
  <si>
    <t>TPC Sawgrass (THE PLAYERS Stadium Course),  Ponte Vedra Beach,  FL  • Purse: $25,000,000</t>
  </si>
  <si>
    <t>MAR 16 - 19, 2023</t>
  </si>
  <si>
    <t>Innisbrook Resort (Copperhead Course),  Palm Harbor,  FL  • Purse: $8,100,000</t>
  </si>
  <si>
    <t>MAR 22 - 26, 2023</t>
  </si>
  <si>
    <t>Austin Country Club,  Austin,  TX  • Purse: $20,000,000</t>
  </si>
  <si>
    <t>MAR 30 - APR 2, 2023</t>
  </si>
  <si>
    <t>TPC San Antonio (Oaks Course),  San Antonio,  TX  • Purse: $8,900,000</t>
  </si>
  <si>
    <t>APR 6 - 9, 2023</t>
  </si>
  <si>
    <t>Masters Tournament</t>
  </si>
  <si>
    <t>Augusta National Golf Club,  Augusta,  GA </t>
  </si>
  <si>
    <t>APR 13 - 16, 2023</t>
  </si>
  <si>
    <t>Harbour Town Golf Links,  Hilton Head Island,  SC  • Purse: $20,000,000</t>
  </si>
  <si>
    <t>APR 20 - 23, 2023</t>
  </si>
  <si>
    <t>P. Cantlay  /  X. Schauffele</t>
  </si>
  <si>
    <t>TPC Louisiana,  Avondale,  LA  • Purse: $8,600,000</t>
  </si>
  <si>
    <t>APR 27 - 30, 2023</t>
  </si>
  <si>
    <t>Mexico Open at Vidanta</t>
  </si>
  <si>
    <t>Vidanta Vallarta,  Vallarta,  MEX  • Purse: $7,700,000</t>
  </si>
  <si>
    <t>MAY 4 - 7, 2023</t>
  </si>
  <si>
    <t>Quail Hollow Club,  Charlotte,  NC  • Purse: $20,000,000</t>
  </si>
  <si>
    <t>MAY 11 - 14, 2023</t>
  </si>
  <si>
    <t>TPC Craig Ranch,  McKinney,  TX  • Purse: $9,500,000</t>
  </si>
  <si>
    <t>MAY 18 - 21, 2023</t>
  </si>
  <si>
    <t>Oak HIll Country Club,  Rochester,  NY </t>
  </si>
  <si>
    <t>MAY 25 - 28, 2023</t>
  </si>
  <si>
    <t>Colonial Country Club,  Fort Worth,  TX  • Purse: $8,700,000</t>
  </si>
  <si>
    <t>JUN 1 - 4, 2023</t>
  </si>
  <si>
    <t>the Memorial Tournament presented by Workday</t>
  </si>
  <si>
    <t>Muirfield Village Golf Club,  Dublin,  OH  • Purse: $20,000,000</t>
  </si>
  <si>
    <t>JUN 8 - 11, 2023</t>
  </si>
  <si>
    <t>Oakdale Golf &amp; Country Club,  Toronto, Ontario,  CAN  • Purse: $9,000,000</t>
  </si>
  <si>
    <t>JUN 15 - 18, 2023</t>
  </si>
  <si>
    <t>U.S. Open</t>
  </si>
  <si>
    <t>The Los Angeles Country Club (North Course),  Los Angeles,  CA </t>
  </si>
  <si>
    <t>JUN 22 - 25, 2023</t>
  </si>
  <si>
    <t>TPC River Highlands,  Cromwell,  CT  • Purse: $20,000,000</t>
  </si>
  <si>
    <t>JUN 29 - JUL 2, 2023</t>
  </si>
  <si>
    <t>Rocket Mortgage Classic</t>
  </si>
  <si>
    <t>Detroit Golf Club,  Detroit,  MI  • Purse: $8,800,000</t>
  </si>
  <si>
    <t>JUL 6 - 9, 2023</t>
  </si>
  <si>
    <t>TPC Deere Run,  Silvis,  IL  • Purse: $7,400,000</t>
  </si>
  <si>
    <t>JUL 13 - 16, 2023</t>
  </si>
  <si>
    <t>Genesis Scottish Open</t>
  </si>
  <si>
    <t>The Renaissance Club,  North Berwick,  SCO  • Purse: $9,000,000</t>
  </si>
  <si>
    <t>JUL 20 - 23, 2023</t>
  </si>
  <si>
    <t>Royal Liverpool,  Hoylake, Wirral,  ENG </t>
  </si>
  <si>
    <t>Paid Moves</t>
  </si>
  <si>
    <t>2023 FPGA Draft</t>
  </si>
  <si>
    <t>EVENTS</t>
  </si>
  <si>
    <t>Tom Kim</t>
  </si>
  <si>
    <t>Sahith Theegala</t>
  </si>
  <si>
    <t>Mito Pereira</t>
  </si>
  <si>
    <t>Taylor Montgomery</t>
  </si>
  <si>
    <t>Davis Riley</t>
  </si>
  <si>
    <t>Cam Davis</t>
  </si>
  <si>
    <t>Pablo Larrazabal</t>
  </si>
  <si>
    <t>Sebastián Muñoz</t>
  </si>
  <si>
    <t>Si Woo Kim</t>
  </si>
  <si>
    <t>Alex Smalley</t>
  </si>
  <si>
    <t>Ben Griffin</t>
  </si>
  <si>
    <t>Justin Suh</t>
  </si>
  <si>
    <t>Yuto Katsuragawa</t>
  </si>
  <si>
    <t>Carl Yuan</t>
  </si>
  <si>
    <t>Will Gordon</t>
  </si>
  <si>
    <t>Ben Taylor</t>
  </si>
  <si>
    <t>Kaito Onishi</t>
  </si>
  <si>
    <t>Thorbjørn Olesen</t>
  </si>
  <si>
    <t>Haotong Li</t>
  </si>
  <si>
    <t>MJ Daffue</t>
  </si>
  <si>
    <t>Brad Kennedy</t>
  </si>
  <si>
    <t>Richie Ramsay</t>
  </si>
  <si>
    <t>Callum Tarren</t>
  </si>
  <si>
    <t>Paul Haley II</t>
  </si>
  <si>
    <t>Tyson Alexander</t>
  </si>
  <si>
    <t>Robby Shelton</t>
  </si>
  <si>
    <t>Beau Hossler</t>
  </si>
  <si>
    <t>Davis Thompson</t>
  </si>
  <si>
    <t>Hurly Long</t>
  </si>
  <si>
    <t>Nick Hardy</t>
  </si>
  <si>
    <t>Alexander Björk</t>
  </si>
  <si>
    <t>Russell Knox</t>
  </si>
  <si>
    <t>Zecheng Dou</t>
  </si>
  <si>
    <t>Richard Mansell</t>
  </si>
  <si>
    <t>Kevin Yu</t>
  </si>
  <si>
    <t>Brandon Wu</t>
  </si>
  <si>
    <t>Sihwan Kim</t>
  </si>
  <si>
    <t>Connor Syme</t>
  </si>
  <si>
    <t>Austin Eckroat</t>
  </si>
  <si>
    <t>Entry Fee: $60 (Team), $30 (Moves/Bonus) First 6 are paid upfront</t>
  </si>
  <si>
    <t xml:space="preserve">Players in the tournament field are automatically "Started" - so no need to contact me unless you have more playing than can be started. </t>
  </si>
  <si>
    <t>When you have more players available than can be Started, you need to let me know who you want to sit out - "1st alternate" and "2nd alternate".  If you fail to specify your alternates, I will use your lowest in draft order as alternates.</t>
  </si>
  <si>
    <t>If a player leaves for the LIV tour you get a free pick-up - immediately, no bid is necessary.</t>
  </si>
  <si>
    <t>Bid and Pick-up rules</t>
  </si>
  <si>
    <t xml:space="preserve">Players on your team can be changed by bid, pick-up, or trade.  </t>
  </si>
  <si>
    <t>Moves can be made after 7 pm Tuesday and can be through the tournament start on a first come first serve basis. Except:</t>
  </si>
  <si>
    <t>Made</t>
  </si>
  <si>
    <t>Cut</t>
  </si>
  <si>
    <t>ffv</t>
  </si>
  <si>
    <t>aa</t>
  </si>
  <si>
    <t>bb</t>
  </si>
  <si>
    <t>cc</t>
  </si>
  <si>
    <t>dd</t>
  </si>
  <si>
    <t>ee</t>
  </si>
  <si>
    <t>gg</t>
  </si>
  <si>
    <t>hh</t>
  </si>
  <si>
    <t>ii</t>
  </si>
  <si>
    <t>jj</t>
  </si>
  <si>
    <t>kk</t>
  </si>
  <si>
    <t>ll</t>
  </si>
  <si>
    <t>Season:  Jan 25  - Jul 23</t>
  </si>
  <si>
    <t xml:space="preserve">Alternates are automatically entered into the field if a player(s) withdraws prior to teeing off.  The 1st Alternate will be entered first if a player WD's. </t>
  </si>
  <si>
    <t>Any player in the tournament field may be drafted, bid, or picked up (Including LIV, and ametuer players.)</t>
  </si>
  <si>
    <t>You can only bid one golfer each week.  Any available player in the field may be bid, including ametuers</t>
  </si>
  <si>
    <t>Bids accepted:  Noon Monday to 5 pm Tuesday.  Email or text me your bid.</t>
  </si>
  <si>
    <t>I will submit bid by noon Monday to 1st place Team.  Team should acknowledge receipt of the bid.</t>
  </si>
  <si>
    <t>Jordan Smith</t>
  </si>
  <si>
    <t>Seonghyeon Kim</t>
  </si>
  <si>
    <t>Hennie Du Plessis</t>
  </si>
  <si>
    <t>NAME</t>
  </si>
  <si>
    <t>RK</t>
  </si>
  <si>
    <t>Rasmus Højgaard</t>
  </si>
  <si>
    <t>Nicolai Højgaard</t>
  </si>
  <si>
    <t>Wk</t>
  </si>
  <si>
    <t>4th</t>
  </si>
  <si>
    <t>Trades are permitted up to and including the PGA Championship.  Trades are free.</t>
  </si>
  <si>
    <t>Payout - Entry Fee (1st-4th) ($340, $200, $120, $60)</t>
  </si>
  <si>
    <t xml:space="preserve">Payout - Moves Fee (1st-3rd) (50-30-20%) </t>
  </si>
  <si>
    <t>JAN 19 - 22, 2023</t>
  </si>
  <si>
    <t>Sam Stevens</t>
  </si>
  <si>
    <t>David Petti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</si>
</sst>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m/d;@"/>
    <numFmt numFmtId="166" formatCode="m/d/yy;@"/>
    <numFmt numFmtId="167" formatCode="&quot;$&quot;#,##0.00"/>
    <numFmt numFmtId="168" formatCode="0.0"/>
    <numFmt numFmtId="169" formatCode="&quot;$&quot;#,##0.0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Arial"/>
      <family val="2"/>
    </font>
    <font>
      <b/>
      <sz val="12"/>
      <name val="Calibri"/>
      <family val="2"/>
      <scheme val="minor"/>
    </font>
    <font>
      <u/>
      <sz val="10"/>
      <name val="Calibri"/>
      <family val="2"/>
      <scheme val="minor"/>
    </font>
    <font>
      <b/>
      <u/>
      <sz val="10"/>
      <color indexed="17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sz val="10"/>
      <color indexed="9"/>
      <name val="Calibri"/>
      <family val="2"/>
      <scheme val="minor"/>
    </font>
    <font>
      <u/>
      <sz val="16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theme="1"/>
      <name val="Arial"/>
      <family val="2"/>
    </font>
    <font>
      <b/>
      <u/>
      <sz val="14"/>
      <name val="Calibri"/>
      <family val="2"/>
      <scheme val="minor"/>
    </font>
    <font>
      <u/>
      <sz val="14"/>
      <name val="Calibri"/>
      <family val="2"/>
      <scheme val="minor"/>
    </font>
    <font>
      <u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FF0000"/>
      <name val="Arial"/>
      <family val="2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i/>
      <sz val="18"/>
      <name val="Calibri"/>
      <family val="2"/>
      <scheme val="minor"/>
    </font>
    <font>
      <b/>
      <sz val="18"/>
      <name val="Calibri"/>
      <family val="2"/>
      <scheme val="minor"/>
    </font>
    <font>
      <sz val="14"/>
      <color indexed="10"/>
      <name val="Calibri"/>
      <family val="2"/>
      <scheme val="minor"/>
    </font>
    <font>
      <sz val="14"/>
      <color indexed="14"/>
      <name val="Calibri"/>
      <family val="2"/>
      <scheme val="minor"/>
    </font>
    <font>
      <sz val="14"/>
      <color indexed="30"/>
      <name val="Calibri"/>
      <family val="2"/>
      <scheme val="minor"/>
    </font>
    <font>
      <b/>
      <sz val="14"/>
      <color indexed="14"/>
      <name val="Calibri"/>
      <family val="2"/>
      <scheme val="minor"/>
    </font>
    <font>
      <b/>
      <sz val="24"/>
      <name val="Bradley Hand ITC"/>
      <family val="4"/>
    </font>
    <font>
      <b/>
      <sz val="18"/>
      <name val="Arial"/>
      <family val="2"/>
    </font>
    <font>
      <b/>
      <sz val="36"/>
      <name val="Bradley Hand ITC"/>
      <family val="4"/>
    </font>
    <font>
      <sz val="10"/>
      <color rgb="FFFF0000"/>
      <name val="Arial"/>
      <family val="2"/>
    </font>
    <font>
      <sz val="14"/>
      <color theme="1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29" fillId="0" borderId="0" applyFont="0" applyFill="0" applyBorder="0" applyAlignment="0" applyProtection="0"/>
    <xf numFmtId="0" fontId="3" fillId="29" borderId="0" applyNumberFormat="0" applyBorder="0" applyAlignment="0" applyProtection="0"/>
  </cellStyleXfs>
  <cellXfs count="308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0" fontId="6" fillId="0" borderId="0" xfId="0" applyFont="1"/>
    <xf numFmtId="0" fontId="17" fillId="0" borderId="0" xfId="0" applyFont="1" applyAlignment="1">
      <alignment horizontal="center" vertical="center"/>
    </xf>
    <xf numFmtId="0" fontId="16" fillId="0" borderId="1" xfId="0" applyFont="1" applyBorder="1"/>
    <xf numFmtId="0" fontId="22" fillId="2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4" fillId="0" borderId="0" xfId="0" applyFont="1"/>
    <xf numFmtId="0" fontId="2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5" fontId="31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30" fillId="17" borderId="7" xfId="0" applyNumberFormat="1" applyFont="1" applyFill="1" applyBorder="1" applyAlignment="1">
      <alignment horizontal="center" vertical="center" wrapText="1"/>
    </xf>
    <xf numFmtId="0" fontId="33" fillId="17" borderId="7" xfId="0" applyFont="1" applyFill="1" applyBorder="1" applyAlignment="1">
      <alignment horizontal="center" vertical="center" wrapText="1"/>
    </xf>
    <xf numFmtId="164" fontId="33" fillId="17" borderId="7" xfId="0" applyNumberFormat="1" applyFont="1" applyFill="1" applyBorder="1" applyAlignment="1">
      <alignment horizontal="center" vertical="center" wrapText="1"/>
    </xf>
    <xf numFmtId="164" fontId="30" fillId="0" borderId="7" xfId="0" applyNumberFormat="1" applyFont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 wrapText="1"/>
    </xf>
    <xf numFmtId="164" fontId="33" fillId="0" borderId="7" xfId="0" applyNumberFormat="1" applyFont="1" applyBorder="1" applyAlignment="1">
      <alignment horizontal="center" vertical="center" wrapText="1"/>
    </xf>
    <xf numFmtId="164" fontId="30" fillId="0" borderId="2" xfId="0" applyNumberFormat="1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164" fontId="33" fillId="0" borderId="2" xfId="0" applyNumberFormat="1" applyFont="1" applyBorder="1" applyAlignment="1">
      <alignment horizontal="center" vertical="center" wrapText="1"/>
    </xf>
    <xf numFmtId="0" fontId="22" fillId="16" borderId="7" xfId="0" applyFont="1" applyFill="1" applyBorder="1" applyAlignment="1">
      <alignment horizontal="center" vertical="center" wrapText="1"/>
    </xf>
    <xf numFmtId="0" fontId="22" fillId="16" borderId="5" xfId="0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14" borderId="0" xfId="0" applyFont="1" applyFill="1" applyAlignment="1">
      <alignment horizontal="center" vertical="center"/>
    </xf>
    <xf numFmtId="2" fontId="39" fillId="14" borderId="0" xfId="0" applyNumberFormat="1" applyFont="1" applyFill="1" applyAlignment="1">
      <alignment horizontal="center" vertical="center"/>
    </xf>
    <xf numFmtId="0" fontId="40" fillId="0" borderId="0" xfId="0" applyFont="1"/>
    <xf numFmtId="0" fontId="40" fillId="0" borderId="1" xfId="0" applyFont="1" applyBorder="1" applyAlignment="1">
      <alignment horizontal="center" vertical="center" textRotation="255" wrapText="1"/>
    </xf>
    <xf numFmtId="0" fontId="40" fillId="0" borderId="0" xfId="0" applyFont="1" applyAlignment="1">
      <alignment wrapText="1"/>
    </xf>
    <xf numFmtId="0" fontId="40" fillId="0" borderId="1" xfId="0" applyFont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7" fillId="4" borderId="1" xfId="0" applyFont="1" applyFill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7" fillId="7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37" fillId="13" borderId="1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14" fontId="40" fillId="0" borderId="0" xfId="0" applyNumberFormat="1" applyFont="1"/>
    <xf numFmtId="0" fontId="39" fillId="0" borderId="0" xfId="0" applyFont="1" applyAlignment="1">
      <alignment horizontal="center" vertical="center"/>
    </xf>
    <xf numFmtId="0" fontId="42" fillId="0" borderId="0" xfId="0" applyFont="1" applyAlignment="1">
      <alignment wrapText="1"/>
    </xf>
    <xf numFmtId="0" fontId="42" fillId="0" borderId="1" xfId="0" applyFont="1" applyBorder="1" applyAlignment="1">
      <alignment horizontal="center" vertical="center" textRotation="255" wrapText="1"/>
    </xf>
    <xf numFmtId="0" fontId="43" fillId="14" borderId="1" xfId="0" applyFont="1" applyFill="1" applyBorder="1" applyAlignment="1">
      <alignment horizontal="center" vertical="center" wrapText="1"/>
    </xf>
    <xf numFmtId="0" fontId="43" fillId="15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20" borderId="1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43" fillId="21" borderId="1" xfId="0" applyFont="1" applyFill="1" applyBorder="1" applyAlignment="1">
      <alignment horizontal="center" vertical="center" wrapText="1"/>
    </xf>
    <xf numFmtId="0" fontId="43" fillId="22" borderId="1" xfId="0" applyFont="1" applyFill="1" applyBorder="1" applyAlignment="1">
      <alignment horizontal="center" vertical="center" wrapText="1"/>
    </xf>
    <xf numFmtId="0" fontId="43" fillId="23" borderId="2" xfId="0" applyFont="1" applyFill="1" applyBorder="1" applyAlignment="1">
      <alignment horizontal="center" vertical="center" wrapText="1"/>
    </xf>
    <xf numFmtId="0" fontId="21" fillId="23" borderId="1" xfId="0" applyFont="1" applyFill="1" applyBorder="1" applyAlignment="1">
      <alignment horizontal="center" vertical="center"/>
    </xf>
    <xf numFmtId="0" fontId="44" fillId="0" borderId="0" xfId="0" applyFont="1"/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166" fontId="46" fillId="0" borderId="0" xfId="0" applyNumberFormat="1" applyFont="1" applyAlignment="1">
      <alignment horizontal="left" vertical="center"/>
    </xf>
    <xf numFmtId="166" fontId="46" fillId="0" borderId="0" xfId="0" applyNumberFormat="1" applyFont="1" applyAlignment="1">
      <alignment vertical="center"/>
    </xf>
    <xf numFmtId="22" fontId="46" fillId="0" borderId="0" xfId="0" applyNumberFormat="1" applyFont="1" applyAlignment="1">
      <alignment vertical="center"/>
    </xf>
    <xf numFmtId="1" fontId="46" fillId="0" borderId="0" xfId="0" applyNumberFormat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1" fontId="42" fillId="0" borderId="1" xfId="0" applyNumberFormat="1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42" fillId="24" borderId="1" xfId="0" applyFont="1" applyFill="1" applyBorder="1" applyAlignment="1">
      <alignment horizontal="center" vertical="center"/>
    </xf>
    <xf numFmtId="0" fontId="21" fillId="19" borderId="4" xfId="0" applyFont="1" applyFill="1" applyBorder="1" applyAlignment="1">
      <alignment horizontal="center" vertical="center"/>
    </xf>
    <xf numFmtId="0" fontId="42" fillId="19" borderId="1" xfId="0" applyFont="1" applyFill="1" applyBorder="1" applyAlignment="1">
      <alignment horizontal="center" vertical="center"/>
    </xf>
    <xf numFmtId="0" fontId="47" fillId="19" borderId="1" xfId="0" applyFont="1" applyFill="1" applyBorder="1" applyAlignment="1">
      <alignment horizontal="center" vertical="center"/>
    </xf>
    <xf numFmtId="0" fontId="48" fillId="19" borderId="1" xfId="0" applyFont="1" applyFill="1" applyBorder="1" applyAlignment="1">
      <alignment horizontal="center" vertical="center"/>
    </xf>
    <xf numFmtId="0" fontId="49" fillId="19" borderId="1" xfId="0" applyFont="1" applyFill="1" applyBorder="1" applyAlignment="1">
      <alignment horizontal="center" vertical="center"/>
    </xf>
    <xf numFmtId="0" fontId="21" fillId="25" borderId="4" xfId="0" applyFont="1" applyFill="1" applyBorder="1" applyAlignment="1">
      <alignment horizontal="center" vertical="center"/>
    </xf>
    <xf numFmtId="0" fontId="42" fillId="25" borderId="1" xfId="0" applyFont="1" applyFill="1" applyBorder="1" applyAlignment="1">
      <alignment horizontal="center" vertical="center"/>
    </xf>
    <xf numFmtId="0" fontId="47" fillId="25" borderId="1" xfId="0" applyFont="1" applyFill="1" applyBorder="1" applyAlignment="1">
      <alignment horizontal="center" vertical="center"/>
    </xf>
    <xf numFmtId="0" fontId="48" fillId="25" borderId="1" xfId="0" applyFont="1" applyFill="1" applyBorder="1" applyAlignment="1">
      <alignment horizontal="center" vertical="center"/>
    </xf>
    <xf numFmtId="0" fontId="47" fillId="20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/>
    </xf>
    <xf numFmtId="0" fontId="42" fillId="26" borderId="1" xfId="0" applyFont="1" applyFill="1" applyBorder="1" applyAlignment="1">
      <alignment horizontal="center" vertical="center"/>
    </xf>
    <xf numFmtId="0" fontId="42" fillId="26" borderId="8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31" fillId="18" borderId="0" xfId="0" applyFont="1" applyFill="1" applyAlignment="1">
      <alignment horizontal="center" vertical="center"/>
    </xf>
    <xf numFmtId="0" fontId="21" fillId="22" borderId="1" xfId="0" applyFont="1" applyFill="1" applyBorder="1" applyAlignment="1">
      <alignment horizontal="center" vertical="center"/>
    </xf>
    <xf numFmtId="0" fontId="6" fillId="22" borderId="1" xfId="0" applyFont="1" applyFill="1" applyBorder="1" applyAlignment="1">
      <alignment horizontal="center" vertical="center"/>
    </xf>
    <xf numFmtId="0" fontId="21" fillId="27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18" borderId="0" xfId="0" applyFont="1" applyFill="1" applyAlignment="1">
      <alignment horizontal="center" vertical="center" wrapText="1"/>
    </xf>
    <xf numFmtId="2" fontId="39" fillId="18" borderId="0" xfId="0" applyNumberFormat="1" applyFont="1" applyFill="1" applyAlignment="1">
      <alignment horizontal="center" vertical="center"/>
    </xf>
    <xf numFmtId="2" fontId="39" fillId="18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1" fillId="0" borderId="4" xfId="0" applyFont="1" applyBorder="1" applyAlignment="1">
      <alignment vertical="center" wrapText="1"/>
    </xf>
    <xf numFmtId="0" fontId="21" fillId="19" borderId="2" xfId="0" applyFont="1" applyFill="1" applyBorder="1" applyAlignment="1">
      <alignment horizontal="left" vertical="center"/>
    </xf>
    <xf numFmtId="0" fontId="21" fillId="25" borderId="2" xfId="0" applyFont="1" applyFill="1" applyBorder="1" applyAlignment="1">
      <alignment horizontal="left" vertical="center"/>
    </xf>
    <xf numFmtId="0" fontId="21" fillId="19" borderId="8" xfId="0" applyFont="1" applyFill="1" applyBorder="1" applyAlignment="1">
      <alignment horizontal="left" vertical="center"/>
    </xf>
    <xf numFmtId="0" fontId="42" fillId="25" borderId="3" xfId="0" applyFont="1" applyFill="1" applyBorder="1" applyAlignment="1">
      <alignment horizontal="left" vertical="center"/>
    </xf>
    <xf numFmtId="0" fontId="21" fillId="19" borderId="3" xfId="0" applyFont="1" applyFill="1" applyBorder="1" applyAlignment="1">
      <alignment horizontal="left" vertical="center"/>
    </xf>
    <xf numFmtId="0" fontId="21" fillId="25" borderId="3" xfId="0" applyFont="1" applyFill="1" applyBorder="1" applyAlignment="1">
      <alignment horizontal="left" vertical="center"/>
    </xf>
    <xf numFmtId="0" fontId="47" fillId="0" borderId="6" xfId="0" applyFont="1" applyBorder="1" applyAlignment="1">
      <alignment horizontal="center" vertical="center"/>
    </xf>
    <xf numFmtId="164" fontId="54" fillId="17" borderId="5" xfId="0" applyNumberFormat="1" applyFont="1" applyFill="1" applyBorder="1" applyAlignment="1">
      <alignment horizontal="center" vertical="center" wrapText="1"/>
    </xf>
    <xf numFmtId="164" fontId="54" fillId="0" borderId="5" xfId="0" applyNumberFormat="1" applyFont="1" applyBorder="1" applyAlignment="1">
      <alignment horizontal="center" vertical="center" wrapText="1"/>
    </xf>
    <xf numFmtId="164" fontId="54" fillId="0" borderId="1" xfId="0" applyNumberFormat="1" applyFont="1" applyBorder="1" applyAlignment="1">
      <alignment horizontal="center" vertical="center" wrapText="1"/>
    </xf>
    <xf numFmtId="0" fontId="55" fillId="25" borderId="1" xfId="0" applyFont="1" applyFill="1" applyBorder="1" applyAlignment="1">
      <alignment horizontal="center" vertical="center"/>
    </xf>
    <xf numFmtId="0" fontId="55" fillId="1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6" fillId="21" borderId="1" xfId="0" applyFont="1" applyFill="1" applyBorder="1" applyAlignment="1">
      <alignment horizontal="center" vertical="center"/>
    </xf>
    <xf numFmtId="0" fontId="56" fillId="22" borderId="1" xfId="0" applyFont="1" applyFill="1" applyBorder="1" applyAlignment="1">
      <alignment horizontal="center" vertical="center"/>
    </xf>
    <xf numFmtId="0" fontId="21" fillId="21" borderId="1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/>
    </xf>
    <xf numFmtId="165" fontId="17" fillId="0" borderId="9" xfId="0" applyNumberFormat="1" applyFont="1" applyBorder="1" applyAlignment="1">
      <alignment horizontal="center"/>
    </xf>
    <xf numFmtId="165" fontId="17" fillId="0" borderId="9" xfId="0" applyNumberFormat="1" applyFont="1" applyBorder="1" applyAlignment="1">
      <alignment horizontal="center" vertical="center"/>
    </xf>
    <xf numFmtId="0" fontId="16" fillId="0" borderId="9" xfId="0" applyFont="1" applyBorder="1"/>
    <xf numFmtId="0" fontId="18" fillId="0" borderId="3" xfId="0" applyFont="1" applyBorder="1" applyAlignment="1">
      <alignment horizontal="center" vertical="center"/>
    </xf>
    <xf numFmtId="0" fontId="57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/>
    <xf numFmtId="0" fontId="58" fillId="28" borderId="0" xfId="0" applyFont="1" applyFill="1"/>
    <xf numFmtId="0" fontId="55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0" fillId="14" borderId="0" xfId="0" applyFill="1"/>
    <xf numFmtId="2" fontId="38" fillId="14" borderId="0" xfId="0" applyNumberFormat="1" applyFont="1" applyFill="1" applyAlignment="1">
      <alignment horizontal="left" vertical="center"/>
    </xf>
    <xf numFmtId="2" fontId="54" fillId="14" borderId="0" xfId="0" applyNumberFormat="1" applyFont="1" applyFill="1" applyAlignment="1">
      <alignment horizontal="left"/>
    </xf>
    <xf numFmtId="0" fontId="38" fillId="14" borderId="0" xfId="0" applyFont="1" applyFill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9" fillId="14" borderId="0" xfId="0" applyFont="1" applyFill="1" applyAlignment="1">
      <alignment horizontal="center" vertical="center"/>
    </xf>
    <xf numFmtId="0" fontId="21" fillId="19" borderId="12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0" fillId="25" borderId="0" xfId="0" applyFill="1"/>
    <xf numFmtId="0" fontId="38" fillId="25" borderId="0" xfId="0" applyFont="1" applyFill="1" applyAlignment="1">
      <alignment horizontal="left" vertical="center"/>
    </xf>
    <xf numFmtId="0" fontId="59" fillId="25" borderId="4" xfId="0" applyFont="1" applyFill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2" fontId="0" fillId="14" borderId="0" xfId="0" applyNumberFormat="1" applyFill="1"/>
    <xf numFmtId="0" fontId="21" fillId="25" borderId="12" xfId="0" applyFont="1" applyFill="1" applyBorder="1" applyAlignment="1">
      <alignment horizontal="center" vertical="center"/>
    </xf>
    <xf numFmtId="0" fontId="0" fillId="28" borderId="0" xfId="0" applyFill="1"/>
    <xf numFmtId="0" fontId="2" fillId="28" borderId="0" xfId="2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8" fontId="21" fillId="14" borderId="1" xfId="0" applyNumberFormat="1" applyFont="1" applyFill="1" applyBorder="1" applyAlignment="1">
      <alignment horizontal="center" vertical="center"/>
    </xf>
    <xf numFmtId="0" fontId="59" fillId="25" borderId="1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3" fillId="30" borderId="1" xfId="2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0" fillId="28" borderId="9" xfId="0" applyFill="1" applyBorder="1" applyAlignment="1">
      <alignment horizontal="center" vertical="center"/>
    </xf>
    <xf numFmtId="0" fontId="21" fillId="25" borderId="9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21" fillId="25" borderId="10" xfId="0" applyFont="1" applyFill="1" applyBorder="1" applyAlignment="1">
      <alignment horizontal="center" vertical="center"/>
    </xf>
    <xf numFmtId="0" fontId="21" fillId="19" borderId="9" xfId="0" applyFont="1" applyFill="1" applyBorder="1" applyAlignment="1">
      <alignment horizontal="center" vertical="center"/>
    </xf>
    <xf numFmtId="0" fontId="21" fillId="19" borderId="10" xfId="0" applyFont="1" applyFill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0" fontId="42" fillId="5" borderId="3" xfId="0" applyFont="1" applyFill="1" applyBorder="1" applyAlignment="1">
      <alignment horizontal="center" vertical="center"/>
    </xf>
    <xf numFmtId="0" fontId="60" fillId="18" borderId="9" xfId="0" applyFont="1" applyFill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0" fillId="28" borderId="11" xfId="0" applyFill="1" applyBorder="1" applyAlignment="1">
      <alignment horizontal="center" vertical="center"/>
    </xf>
    <xf numFmtId="0" fontId="21" fillId="25" borderId="13" xfId="0" applyFont="1" applyFill="1" applyBorder="1" applyAlignment="1">
      <alignment horizontal="center" vertical="center"/>
    </xf>
    <xf numFmtId="0" fontId="21" fillId="25" borderId="15" xfId="0" applyFont="1" applyFill="1" applyBorder="1" applyAlignment="1">
      <alignment horizontal="center" vertical="center"/>
    </xf>
    <xf numFmtId="0" fontId="21" fillId="19" borderId="13" xfId="0" applyFont="1" applyFill="1" applyBorder="1" applyAlignment="1">
      <alignment horizontal="center" vertical="center"/>
    </xf>
    <xf numFmtId="0" fontId="21" fillId="19" borderId="15" xfId="0" applyFont="1" applyFill="1" applyBorder="1" applyAlignment="1">
      <alignment horizontal="center" vertical="center"/>
    </xf>
    <xf numFmtId="0" fontId="59" fillId="25" borderId="3" xfId="0" applyFont="1" applyFill="1" applyBorder="1" applyAlignment="1">
      <alignment horizontal="left" vertical="center"/>
    </xf>
    <xf numFmtId="0" fontId="59" fillId="19" borderId="2" xfId="0" applyFont="1" applyFill="1" applyBorder="1" applyAlignment="1">
      <alignment horizontal="left" vertical="center"/>
    </xf>
    <xf numFmtId="0" fontId="59" fillId="19" borderId="4" xfId="0" applyFont="1" applyFill="1" applyBorder="1" applyAlignment="1">
      <alignment horizontal="center" vertical="center"/>
    </xf>
    <xf numFmtId="0" fontId="42" fillId="19" borderId="3" xfId="0" applyFont="1" applyFill="1" applyBorder="1" applyAlignment="1">
      <alignment horizontal="left" vertical="center"/>
    </xf>
    <xf numFmtId="0" fontId="55" fillId="25" borderId="4" xfId="0" applyFont="1" applyFill="1" applyBorder="1" applyAlignment="1">
      <alignment horizontal="center" vertical="center"/>
    </xf>
    <xf numFmtId="0" fontId="42" fillId="25" borderId="4" xfId="0" applyFont="1" applyFill="1" applyBorder="1" applyAlignment="1">
      <alignment horizontal="center" vertical="center"/>
    </xf>
    <xf numFmtId="0" fontId="42" fillId="19" borderId="4" xfId="0" applyFont="1" applyFill="1" applyBorder="1" applyAlignment="1">
      <alignment horizontal="center" vertical="center"/>
    </xf>
    <xf numFmtId="0" fontId="42" fillId="19" borderId="12" xfId="0" applyFont="1" applyFill="1" applyBorder="1" applyAlignment="1">
      <alignment horizontal="center" vertical="center"/>
    </xf>
    <xf numFmtId="0" fontId="42" fillId="25" borderId="9" xfId="0" applyFont="1" applyFill="1" applyBorder="1" applyAlignment="1">
      <alignment horizontal="center" vertical="center"/>
    </xf>
    <xf numFmtId="0" fontId="42" fillId="25" borderId="10" xfId="0" applyFont="1" applyFill="1" applyBorder="1" applyAlignment="1">
      <alignment horizontal="center" vertical="center"/>
    </xf>
    <xf numFmtId="0" fontId="42" fillId="19" borderId="9" xfId="0" applyFont="1" applyFill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0" borderId="5" xfId="0" applyFont="1" applyFill="1" applyBorder="1" applyAlignment="1">
      <alignment horizontal="center" vertical="center"/>
    </xf>
    <xf numFmtId="0" fontId="30" fillId="0" borderId="9" xfId="0" applyFont="1" applyBorder="1" applyAlignment="1">
      <alignment horizontal="center" vertical="center" wrapText="1"/>
    </xf>
    <xf numFmtId="0" fontId="58" fillId="0" borderId="9" xfId="0" applyFont="1" applyBorder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6" fontId="61" fillId="0" borderId="0" xfId="0" applyNumberFormat="1" applyFont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164" fontId="61" fillId="0" borderId="9" xfId="0" applyNumberFormat="1" applyFont="1" applyBorder="1" applyAlignment="1">
      <alignment horizontal="center" vertical="center" wrapText="1"/>
    </xf>
    <xf numFmtId="0" fontId="62" fillId="0" borderId="9" xfId="0" applyFont="1" applyBorder="1" applyAlignment="1">
      <alignment horizontal="center" vertical="center" wrapText="1"/>
    </xf>
    <xf numFmtId="0" fontId="21" fillId="25" borderId="1" xfId="0" applyFont="1" applyFill="1" applyBorder="1" applyAlignment="1">
      <alignment horizontal="center" vertical="center"/>
    </xf>
    <xf numFmtId="2" fontId="39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2" fontId="0" fillId="0" borderId="0" xfId="0" applyNumberFormat="1"/>
    <xf numFmtId="164" fontId="33" fillId="17" borderId="1" xfId="0" applyNumberFormat="1" applyFont="1" applyFill="1" applyBorder="1" applyAlignment="1">
      <alignment horizontal="center" vertical="center" wrapText="1"/>
    </xf>
    <xf numFmtId="14" fontId="17" fillId="0" borderId="9" xfId="0" applyNumberFormat="1" applyFont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 wrapText="1"/>
    </xf>
    <xf numFmtId="0" fontId="58" fillId="0" borderId="9" xfId="0" applyFont="1" applyBorder="1" applyAlignment="1">
      <alignment horizontal="center" vertical="center"/>
    </xf>
    <xf numFmtId="0" fontId="1" fillId="0" borderId="9" xfId="2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4" fillId="23" borderId="9" xfId="0" applyFont="1" applyFill="1" applyBorder="1"/>
    <xf numFmtId="0" fontId="22" fillId="0" borderId="0" xfId="0" applyFont="1" applyAlignment="1">
      <alignment horizontal="center" vertical="center"/>
    </xf>
    <xf numFmtId="0" fontId="42" fillId="18" borderId="1" xfId="0" applyFont="1" applyFill="1" applyBorder="1" applyAlignment="1">
      <alignment horizontal="center" vertical="center"/>
    </xf>
    <xf numFmtId="1" fontId="42" fillId="18" borderId="1" xfId="0" applyNumberFormat="1" applyFont="1" applyFill="1" applyBorder="1" applyAlignment="1">
      <alignment horizontal="center" vertical="center"/>
    </xf>
    <xf numFmtId="0" fontId="60" fillId="18" borderId="11" xfId="0" applyFont="1" applyFill="1" applyBorder="1" applyAlignment="1">
      <alignment horizontal="center" vertical="center"/>
    </xf>
    <xf numFmtId="0" fontId="21" fillId="19" borderId="16" xfId="0" applyFont="1" applyFill="1" applyBorder="1" applyAlignment="1">
      <alignment horizontal="center" vertical="center"/>
    </xf>
    <xf numFmtId="0" fontId="59" fillId="25" borderId="16" xfId="0" applyFont="1" applyFill="1" applyBorder="1" applyAlignment="1">
      <alignment horizontal="center" vertical="center"/>
    </xf>
    <xf numFmtId="0" fontId="21" fillId="25" borderId="16" xfId="0" applyFont="1" applyFill="1" applyBorder="1" applyAlignment="1">
      <alignment horizontal="center" vertical="center"/>
    </xf>
    <xf numFmtId="0" fontId="21" fillId="19" borderId="17" xfId="0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left" vertical="center"/>
    </xf>
    <xf numFmtId="0" fontId="59" fillId="25" borderId="2" xfId="0" applyFont="1" applyFill="1" applyBorder="1" applyAlignment="1">
      <alignment horizontal="left" vertical="center"/>
    </xf>
    <xf numFmtId="168" fontId="21" fillId="22" borderId="1" xfId="0" applyNumberFormat="1" applyFont="1" applyFill="1" applyBorder="1" applyAlignment="1">
      <alignment horizontal="center" vertical="center"/>
    </xf>
    <xf numFmtId="0" fontId="65" fillId="0" borderId="0" xfId="0" applyFont="1"/>
    <xf numFmtId="0" fontId="66" fillId="0" borderId="23" xfId="0" applyFont="1" applyBorder="1" applyAlignment="1">
      <alignment horizontal="center"/>
    </xf>
    <xf numFmtId="0" fontId="67" fillId="0" borderId="23" xfId="0" applyFont="1" applyBorder="1" applyAlignment="1">
      <alignment horizontal="center"/>
    </xf>
    <xf numFmtId="6" fontId="67" fillId="0" borderId="23" xfId="0" applyNumberFormat="1" applyFont="1" applyBorder="1" applyAlignment="1">
      <alignment horizontal="center"/>
    </xf>
    <xf numFmtId="6" fontId="67" fillId="0" borderId="20" xfId="0" applyNumberFormat="1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66" fillId="0" borderId="22" xfId="0" applyFont="1" applyBorder="1" applyAlignment="1">
      <alignment horizontal="left" vertical="center"/>
    </xf>
    <xf numFmtId="0" fontId="69" fillId="0" borderId="22" xfId="0" applyFont="1" applyBorder="1" applyAlignment="1">
      <alignment horizontal="left" vertical="center"/>
    </xf>
    <xf numFmtId="0" fontId="68" fillId="0" borderId="22" xfId="0" applyFont="1" applyBorder="1" applyAlignment="1">
      <alignment horizontal="left" vertical="center"/>
    </xf>
    <xf numFmtId="0" fontId="70" fillId="0" borderId="22" xfId="0" applyFont="1" applyBorder="1" applyAlignment="1">
      <alignment horizontal="left" vertical="center"/>
    </xf>
    <xf numFmtId="0" fontId="68" fillId="0" borderId="19" xfId="0" applyFont="1" applyBorder="1" applyAlignment="1">
      <alignment horizontal="left" vertical="center"/>
    </xf>
    <xf numFmtId="0" fontId="65" fillId="0" borderId="0" xfId="0" applyFont="1" applyAlignment="1">
      <alignment horizontal="left" vertical="center"/>
    </xf>
    <xf numFmtId="169" fontId="0" fillId="0" borderId="0" xfId="0" applyNumberFormat="1" applyAlignment="1">
      <alignment horizontal="center" vertical="center" wrapText="1"/>
    </xf>
    <xf numFmtId="0" fontId="58" fillId="0" borderId="1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51" fillId="22" borderId="2" xfId="0" applyFont="1" applyFill="1" applyBorder="1" applyAlignment="1">
      <alignment horizontal="center" vertical="center"/>
    </xf>
    <xf numFmtId="0" fontId="51" fillId="22" borderId="8" xfId="0" applyFont="1" applyFill="1" applyBorder="1" applyAlignment="1">
      <alignment horizontal="center" vertical="center"/>
    </xf>
    <xf numFmtId="0" fontId="51" fillId="22" borderId="3" xfId="0" applyFont="1" applyFill="1" applyBorder="1"/>
    <xf numFmtId="0" fontId="6" fillId="22" borderId="2" xfId="0" applyFont="1" applyFill="1" applyBorder="1" applyAlignment="1">
      <alignment horizontal="center" vertical="center"/>
    </xf>
    <xf numFmtId="0" fontId="6" fillId="22" borderId="3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1" fillId="23" borderId="3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1" fillId="23" borderId="2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/>
    </xf>
    <xf numFmtId="0" fontId="53" fillId="22" borderId="1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</cellXfs>
  <cellStyles count="3">
    <cellStyle name="40% - Accent6" xfId="2" builtinId="51"/>
    <cellStyle name="Currency" xfId="1" builtinId="4"/>
    <cellStyle name="Normal" xfId="0" builtinId="0"/>
  </cellStyles>
  <dxfs count="1">
    <dxf>
      <fill>
        <patternFill patternType="solid">
          <fgColor rgb="FFFFC000"/>
        </patternFill>
      </fill>
    </dxf>
  </dxfs>
  <tableStyles count="0" defaultTableStyle="TableStyleMedium2" defaultPivotStyle="PivotStyleLight16"/>
  <colors>
    <mruColors>
      <color rgb="FF00FF00"/>
      <color rgb="FFFF0000"/>
      <color rgb="FFF7BC81"/>
      <color rgb="FFEF89BE"/>
      <color rgb="FF33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W21"/>
  <sheetViews>
    <sheetView showGridLines="0" zoomScale="70" zoomScaleNormal="70" workbookViewId="0">
      <selection activeCell="E5" sqref="E5"/>
    </sheetView>
  </sheetViews>
  <sheetFormatPr baseColWidth="10" defaultColWidth="8.6640625" defaultRowHeight="15" x14ac:dyDescent="0.2"/>
  <cols>
    <col min="1" max="1" width="4" style="75" customWidth="1"/>
    <col min="2" max="3" width="4.33203125" style="75" customWidth="1"/>
    <col min="4" max="4" width="23.83203125" style="75" customWidth="1"/>
    <col min="5" max="9" width="15" style="75" customWidth="1"/>
    <col min="10" max="10" width="2.6640625" style="75" customWidth="1"/>
    <col min="11" max="12" width="15" style="75" customWidth="1"/>
    <col min="13" max="14" width="7.6640625" style="75" customWidth="1"/>
    <col min="15" max="15" width="4.1640625" style="75" customWidth="1"/>
    <col min="16" max="16" width="21.5" style="75" customWidth="1"/>
    <col min="17" max="18" width="15" style="75" customWidth="1"/>
    <col min="19" max="19" width="17.1640625" style="75" customWidth="1"/>
    <col min="20" max="20" width="12.5" style="75" customWidth="1"/>
    <col min="21" max="21" width="8.6640625" style="75" bestFit="1" customWidth="1"/>
    <col min="22" max="22" width="23.6640625" style="75" customWidth="1"/>
    <col min="23" max="23" width="6.83203125" style="75" customWidth="1"/>
    <col min="24" max="16384" width="8.6640625" style="75"/>
  </cols>
  <sheetData>
    <row r="2" spans="1:23" s="106" customFormat="1" ht="29.5" customHeight="1" x14ac:dyDescent="0.3">
      <c r="C2" s="107"/>
      <c r="D2" s="108" t="s">
        <v>11</v>
      </c>
      <c r="E2" s="108"/>
      <c r="F2" s="109">
        <f ca="1">NOW()</f>
        <v>44966.091713078706</v>
      </c>
      <c r="G2" s="109"/>
      <c r="I2" s="109"/>
      <c r="J2" s="109"/>
      <c r="K2" s="109"/>
      <c r="L2" s="109"/>
      <c r="M2" s="109"/>
      <c r="N2" s="110"/>
      <c r="O2" s="110"/>
      <c r="P2" s="111" t="s">
        <v>26</v>
      </c>
      <c r="Q2" s="112">
        <v>26</v>
      </c>
      <c r="T2" s="111"/>
    </row>
    <row r="4" spans="1:23" s="77" customFormat="1" ht="76" customHeight="1" x14ac:dyDescent="0.25">
      <c r="A4" s="76" t="s">
        <v>22</v>
      </c>
      <c r="C4" s="76" t="s">
        <v>24</v>
      </c>
      <c r="D4" s="104" t="s">
        <v>12</v>
      </c>
      <c r="E4" s="95" t="s">
        <v>13</v>
      </c>
      <c r="F4" s="95" t="s">
        <v>25</v>
      </c>
      <c r="G4" s="95" t="s">
        <v>16</v>
      </c>
      <c r="H4" s="96" t="s">
        <v>14</v>
      </c>
      <c r="I4" s="96" t="s">
        <v>15</v>
      </c>
      <c r="J4" s="101"/>
      <c r="K4" s="102" t="s">
        <v>17</v>
      </c>
      <c r="L4" s="103" t="s">
        <v>18</v>
      </c>
      <c r="N4" s="93"/>
      <c r="O4" s="94" t="s">
        <v>24</v>
      </c>
      <c r="P4" s="104" t="s">
        <v>12</v>
      </c>
      <c r="Q4" s="96" t="s">
        <v>14</v>
      </c>
      <c r="R4" s="96" t="s">
        <v>15</v>
      </c>
      <c r="S4" s="103" t="s">
        <v>19</v>
      </c>
      <c r="T4" s="93"/>
      <c r="V4" s="294"/>
      <c r="W4" s="294"/>
    </row>
    <row r="5" spans="1:23" ht="31" customHeight="1" x14ac:dyDescent="0.2">
      <c r="A5" s="78">
        <v>1</v>
      </c>
      <c r="C5" s="80">
        <v>1</v>
      </c>
      <c r="D5" s="105" t="str">
        <f>'Start Team'!C4</f>
        <v>aa</v>
      </c>
      <c r="E5" s="205">
        <f>LOOKUP($Q$2,'1'!$BG$5:$BG$30,'1'!$BD$5:$BD$30)</f>
        <v>0</v>
      </c>
      <c r="F5" s="167">
        <f>'1'!$BC$32</f>
        <v>0</v>
      </c>
      <c r="G5" s="167"/>
      <c r="H5" s="168">
        <f>LOOKUP($Q$2,'1'!$BG$5:$BG$30,'1'!$BF$5:$BF$30)</f>
        <v>0</v>
      </c>
      <c r="I5" s="168">
        <f>'1'!$BE$32</f>
        <v>0</v>
      </c>
      <c r="J5" s="169"/>
      <c r="K5" s="170"/>
      <c r="L5" s="171"/>
      <c r="O5" s="80">
        <v>1</v>
      </c>
      <c r="P5" s="105" t="str">
        <f>'Start Team'!C4</f>
        <v>aa</v>
      </c>
      <c r="Q5" s="168">
        <f>LOOKUP($Q$2,'1'!$BG$4:$BG$30,'1'!$BF$4:$BF$30)</f>
        <v>0</v>
      </c>
      <c r="R5" s="168">
        <f>'1'!$BE$32</f>
        <v>0</v>
      </c>
      <c r="S5" s="135">
        <f t="shared" ref="S5:S16" si="0">$Q$5-Q5</f>
        <v>0</v>
      </c>
      <c r="U5" s="256"/>
      <c r="V5" s="169"/>
      <c r="W5" s="257"/>
    </row>
    <row r="6" spans="1:23" ht="31" customHeight="1" x14ac:dyDescent="0.2">
      <c r="A6" s="78">
        <v>2</v>
      </c>
      <c r="C6" s="82">
        <v>2</v>
      </c>
      <c r="D6" s="105" t="str">
        <f>'Start Team'!C5</f>
        <v>bb</v>
      </c>
      <c r="E6" s="205">
        <f>LOOKUP($Q$2,'2'!$BG$5:$BG$30,'2'!$BD$5:$BD$30)</f>
        <v>0</v>
      </c>
      <c r="F6" s="167">
        <f>'2'!$BC$32</f>
        <v>0</v>
      </c>
      <c r="G6" s="167"/>
      <c r="H6" s="168">
        <f>LOOKUP($Q$2,'2'!$BG$5:$BG$30,'2'!$BF$5:$BF$30)</f>
        <v>0</v>
      </c>
      <c r="I6" s="168">
        <f>'2'!$BE$32</f>
        <v>0</v>
      </c>
      <c r="J6" s="169"/>
      <c r="K6" s="172">
        <f t="shared" ref="K6:K16" si="1">E5-E6</f>
        <v>0</v>
      </c>
      <c r="L6" s="273">
        <f t="shared" ref="L6:L16" si="2">$E$5-E6</f>
        <v>0</v>
      </c>
      <c r="O6" s="82">
        <v>2</v>
      </c>
      <c r="P6" s="105" t="str">
        <f>'Start Team'!C5</f>
        <v>bb</v>
      </c>
      <c r="Q6" s="168">
        <f>LOOKUP($Q$2,'2'!$BG$4:$BG$30,'2'!$BF$4:$BF$30)</f>
        <v>0</v>
      </c>
      <c r="R6" s="168">
        <f>'2'!$BE$32</f>
        <v>0</v>
      </c>
      <c r="S6" s="135">
        <f t="shared" si="0"/>
        <v>0</v>
      </c>
      <c r="U6" s="256"/>
      <c r="V6" s="169"/>
      <c r="W6" s="257"/>
    </row>
    <row r="7" spans="1:23" ht="31" customHeight="1" x14ac:dyDescent="0.2">
      <c r="A7" s="78">
        <v>3</v>
      </c>
      <c r="C7" s="81">
        <v>3</v>
      </c>
      <c r="D7" s="105" t="str">
        <f>'Start Team'!C6</f>
        <v>cc</v>
      </c>
      <c r="E7" s="205">
        <f>LOOKUP($Q$2,'3'!$BG$5:$BG$30,'3'!$BD$5:$BD$30)</f>
        <v>0</v>
      </c>
      <c r="F7" s="167">
        <f>'3'!$BC$32</f>
        <v>0</v>
      </c>
      <c r="G7" s="167"/>
      <c r="H7" s="168">
        <f>LOOKUP($Q$2,'3'!$BG$5:$BG$30,'3'!$BF$5:$BF$30)</f>
        <v>0</v>
      </c>
      <c r="I7" s="168">
        <f>'3'!$BE$32</f>
        <v>0</v>
      </c>
      <c r="J7" s="169"/>
      <c r="K7" s="172">
        <f t="shared" si="1"/>
        <v>0</v>
      </c>
      <c r="L7" s="135">
        <f t="shared" si="2"/>
        <v>0</v>
      </c>
      <c r="O7" s="81">
        <v>3</v>
      </c>
      <c r="P7" s="105" t="str">
        <f>'Start Team'!C6</f>
        <v>cc</v>
      </c>
      <c r="Q7" s="168">
        <f>LOOKUP($Q$2,'3'!$BG$4:$BG$30,'3'!$BF$4:$BF$30)</f>
        <v>0</v>
      </c>
      <c r="R7" s="168">
        <f>'3'!$BE$32</f>
        <v>0</v>
      </c>
      <c r="S7" s="135">
        <f t="shared" si="0"/>
        <v>0</v>
      </c>
      <c r="U7" s="256"/>
      <c r="V7" s="169"/>
      <c r="W7" s="257"/>
    </row>
    <row r="8" spans="1:23" ht="31" customHeight="1" x14ac:dyDescent="0.2">
      <c r="A8" s="78">
        <v>4</v>
      </c>
      <c r="C8" s="84">
        <v>4</v>
      </c>
      <c r="D8" s="105" t="str">
        <f>'Start Team'!C7</f>
        <v>dd</v>
      </c>
      <c r="E8" s="205">
        <f>LOOKUP($Q$2,'4'!$BG$5:$BG$30,'4'!$BD$5:$BD$30)</f>
        <v>0</v>
      </c>
      <c r="F8" s="167">
        <f>'4'!$BC$32</f>
        <v>0</v>
      </c>
      <c r="G8" s="167"/>
      <c r="H8" s="168">
        <f>LOOKUP($Q$2,'4'!$BG$5:$BG$30,'4'!$BF$5:$BF$30)</f>
        <v>0</v>
      </c>
      <c r="I8" s="168">
        <f>'4'!$BE$32</f>
        <v>0</v>
      </c>
      <c r="J8" s="169"/>
      <c r="K8" s="172">
        <f t="shared" si="1"/>
        <v>0</v>
      </c>
      <c r="L8" s="135">
        <f t="shared" si="2"/>
        <v>0</v>
      </c>
      <c r="O8" s="84">
        <v>4</v>
      </c>
      <c r="P8" s="105" t="str">
        <f>'Start Team'!C7</f>
        <v>dd</v>
      </c>
      <c r="Q8" s="168">
        <f>LOOKUP($Q$2,'4'!$BG$4:$BG$30,'4'!$BF$4:$BF$30)</f>
        <v>0</v>
      </c>
      <c r="R8" s="168">
        <f>'4'!$BE$32</f>
        <v>0</v>
      </c>
      <c r="S8" s="135">
        <f t="shared" si="0"/>
        <v>0</v>
      </c>
      <c r="U8" s="256"/>
      <c r="V8" s="169"/>
      <c r="W8" s="257"/>
    </row>
    <row r="9" spans="1:23" ht="31" customHeight="1" x14ac:dyDescent="0.2">
      <c r="A9" s="78">
        <v>5</v>
      </c>
      <c r="C9" s="79">
        <v>5</v>
      </c>
      <c r="D9" s="105" t="str">
        <f>'Start Team'!C8</f>
        <v>ee</v>
      </c>
      <c r="E9" s="205">
        <f>LOOKUP($Q$2,'5'!$BG$5:$BG$30,'5'!$BD$5:$BD$30)</f>
        <v>0</v>
      </c>
      <c r="F9" s="167">
        <f>'5'!$BC$32</f>
        <v>0</v>
      </c>
      <c r="G9" s="167"/>
      <c r="H9" s="168">
        <f>LOOKUP($Q$2,'5'!$BG$5:$BG$30,'5'!$BF$5:$BF$30)</f>
        <v>0</v>
      </c>
      <c r="I9" s="168">
        <f>'5'!$BE$32</f>
        <v>0</v>
      </c>
      <c r="J9" s="169"/>
      <c r="K9" s="172">
        <f t="shared" si="1"/>
        <v>0</v>
      </c>
      <c r="L9" s="135">
        <f t="shared" si="2"/>
        <v>0</v>
      </c>
      <c r="O9" s="79">
        <v>5</v>
      </c>
      <c r="P9" s="105" t="str">
        <f>'Start Team'!C8</f>
        <v>ee</v>
      </c>
      <c r="Q9" s="168">
        <f>LOOKUP($Q$2,'5'!$BG$4:$BG$30,'5'!$BF$4:$BF$30)</f>
        <v>0</v>
      </c>
      <c r="R9" s="168">
        <f>'5'!$BE$32</f>
        <v>0</v>
      </c>
      <c r="S9" s="135">
        <f t="shared" si="0"/>
        <v>0</v>
      </c>
      <c r="U9" s="256"/>
      <c r="V9" s="169"/>
      <c r="W9" s="257"/>
    </row>
    <row r="10" spans="1:23" ht="31" customHeight="1" x14ac:dyDescent="0.2">
      <c r="A10" s="78">
        <v>6</v>
      </c>
      <c r="C10" s="85">
        <v>6</v>
      </c>
      <c r="D10" s="105" t="str">
        <f>'Start Team'!C9</f>
        <v>ffv</v>
      </c>
      <c r="E10" s="205">
        <f>LOOKUP($Q$2,'6'!$BG$5:$BG$30,'6'!$BD$5:$BD$30)</f>
        <v>0</v>
      </c>
      <c r="F10" s="167">
        <f>'6'!$Q$32</f>
        <v>0</v>
      </c>
      <c r="G10" s="167"/>
      <c r="H10" s="168">
        <f>LOOKUP($Q$2,'6'!$BG$5:$BG$30,'6'!$BF$5:$BF$30)</f>
        <v>0</v>
      </c>
      <c r="I10" s="168">
        <f>'6'!$BE$32</f>
        <v>0</v>
      </c>
      <c r="J10" s="169"/>
      <c r="K10" s="172">
        <f t="shared" si="1"/>
        <v>0</v>
      </c>
      <c r="L10" s="135">
        <f t="shared" si="2"/>
        <v>0</v>
      </c>
      <c r="O10" s="85">
        <v>6</v>
      </c>
      <c r="P10" s="105" t="str">
        <f>'Start Team'!C9</f>
        <v>ffv</v>
      </c>
      <c r="Q10" s="168">
        <f>LOOKUP($Q$2,'6'!$BG$4:$BG$30,'6'!$BF$4:$BF$30)</f>
        <v>0</v>
      </c>
      <c r="R10" s="168">
        <f>'6'!$BE$32</f>
        <v>0</v>
      </c>
      <c r="S10" s="135">
        <f t="shared" si="0"/>
        <v>0</v>
      </c>
      <c r="U10" s="256"/>
      <c r="V10" s="169"/>
      <c r="W10" s="257"/>
    </row>
    <row r="11" spans="1:23" ht="31" customHeight="1" x14ac:dyDescent="0.2">
      <c r="A11" s="78">
        <v>7</v>
      </c>
      <c r="C11" s="83">
        <v>7</v>
      </c>
      <c r="D11" s="105" t="str">
        <f>'Start Team'!C10</f>
        <v>gg</v>
      </c>
      <c r="E11" s="205">
        <f>LOOKUP($Q$2,'7'!$BG$5:$BG$30,'7'!$BD$5:$BD$30)</f>
        <v>0</v>
      </c>
      <c r="F11" s="167">
        <f>'7'!$U$32</f>
        <v>0</v>
      </c>
      <c r="G11" s="167"/>
      <c r="H11" s="168">
        <f>LOOKUP($Q$2,'7'!$BG$5:$BG$30,'7'!$BF$5:$BF$30)</f>
        <v>0</v>
      </c>
      <c r="I11" s="168">
        <f>'7'!$BE$32</f>
        <v>0</v>
      </c>
      <c r="J11" s="169"/>
      <c r="K11" s="172">
        <f t="shared" si="1"/>
        <v>0</v>
      </c>
      <c r="L11" s="135">
        <f t="shared" si="2"/>
        <v>0</v>
      </c>
      <c r="O11" s="83">
        <v>7</v>
      </c>
      <c r="P11" s="105" t="str">
        <f>'Start Team'!C10</f>
        <v>gg</v>
      </c>
      <c r="Q11" s="168">
        <f>LOOKUP($Q$2,'7'!$BG$4:$BG$30,'7'!$BF$4:$BF$30)</f>
        <v>0</v>
      </c>
      <c r="R11" s="168">
        <f>'7'!$BE$32</f>
        <v>0</v>
      </c>
      <c r="S11" s="135">
        <f t="shared" si="0"/>
        <v>0</v>
      </c>
      <c r="U11" s="256"/>
      <c r="V11" s="169"/>
      <c r="W11" s="257"/>
    </row>
    <row r="12" spans="1:23" ht="31" customHeight="1" x14ac:dyDescent="0.2">
      <c r="A12" s="78">
        <v>8</v>
      </c>
      <c r="C12" s="86">
        <v>8</v>
      </c>
      <c r="D12" s="105" t="str">
        <f>'Start Team'!C11</f>
        <v>hh</v>
      </c>
      <c r="E12" s="205">
        <f>LOOKUP($Q$2,'8'!$BG$5:$BG$30,'8'!$BD$5:$BD$30)</f>
        <v>0</v>
      </c>
      <c r="F12" s="167">
        <f>'8'!$AM$32</f>
        <v>0</v>
      </c>
      <c r="G12" s="167"/>
      <c r="H12" s="168">
        <f>LOOKUP($Q$2,'8'!$BG$5:$BG$30,'8'!$BF$5:$BF$30)</f>
        <v>0</v>
      </c>
      <c r="I12" s="168">
        <f>'8'!$BE$32</f>
        <v>0</v>
      </c>
      <c r="J12" s="169"/>
      <c r="K12" s="172">
        <f t="shared" si="1"/>
        <v>0</v>
      </c>
      <c r="L12" s="135">
        <f t="shared" si="2"/>
        <v>0</v>
      </c>
      <c r="O12" s="86">
        <v>8</v>
      </c>
      <c r="P12" s="105" t="str">
        <f>'Start Team'!C11</f>
        <v>hh</v>
      </c>
      <c r="Q12" s="168">
        <f>LOOKUP($Q$2,'8'!$BG$4:$BG$30,'8'!$BF$4:$BF$30)</f>
        <v>0</v>
      </c>
      <c r="R12" s="168">
        <f>'8'!$BE$32</f>
        <v>0</v>
      </c>
      <c r="S12" s="135">
        <f t="shared" si="0"/>
        <v>0</v>
      </c>
      <c r="U12" s="256"/>
      <c r="V12" s="169"/>
      <c r="W12" s="257"/>
    </row>
    <row r="13" spans="1:23" ht="31" customHeight="1" x14ac:dyDescent="0.2">
      <c r="A13" s="78">
        <v>9</v>
      </c>
      <c r="C13" s="87">
        <v>9</v>
      </c>
      <c r="D13" s="105" t="str">
        <f>'Start Team'!C12</f>
        <v>ii</v>
      </c>
      <c r="E13" s="205">
        <f>LOOKUP($Q$2,'9'!$BG$5:$BG$30,'9'!$BD$5:$BD$30)</f>
        <v>0</v>
      </c>
      <c r="F13" s="167">
        <f>'9'!$Q$32</f>
        <v>0</v>
      </c>
      <c r="G13" s="167"/>
      <c r="H13" s="168">
        <f>LOOKUP($Q$2,'9'!$BG$5:$BG$30,'9'!$BF$5:$BF$30)</f>
        <v>0</v>
      </c>
      <c r="I13" s="168">
        <f>'9'!$BE$32</f>
        <v>0</v>
      </c>
      <c r="J13" s="169"/>
      <c r="K13" s="172">
        <f t="shared" si="1"/>
        <v>0</v>
      </c>
      <c r="L13" s="135">
        <f t="shared" si="2"/>
        <v>0</v>
      </c>
      <c r="O13" s="87">
        <v>9</v>
      </c>
      <c r="P13" s="105" t="str">
        <f>'Start Team'!C12</f>
        <v>ii</v>
      </c>
      <c r="Q13" s="168">
        <f>LOOKUP($Q$2,'9'!$BG$4:$BG$30,'9'!$BF$4:$BF$30)</f>
        <v>0</v>
      </c>
      <c r="R13" s="168">
        <f>'9'!$BE$32</f>
        <v>0</v>
      </c>
      <c r="S13" s="135">
        <f t="shared" si="0"/>
        <v>0</v>
      </c>
      <c r="U13" s="256"/>
      <c r="V13" s="169"/>
      <c r="W13" s="257"/>
    </row>
    <row r="14" spans="1:23" ht="31" customHeight="1" x14ac:dyDescent="0.2">
      <c r="A14" s="78">
        <v>10</v>
      </c>
      <c r="C14" s="88">
        <v>10</v>
      </c>
      <c r="D14" s="105" t="str">
        <f>'Start Team'!C13</f>
        <v>jj</v>
      </c>
      <c r="E14" s="205">
        <f>LOOKUP($Q$2,'10'!$BG$5:$BG$30,'10'!$BD$5:$BD$30)</f>
        <v>0</v>
      </c>
      <c r="F14" s="167">
        <f>'10'!$Y$32</f>
        <v>0</v>
      </c>
      <c r="G14" s="167"/>
      <c r="H14" s="168">
        <f>LOOKUP($Q$2,'10'!$BG$5:$BG$30,'10'!$BF$5:$BF$30)</f>
        <v>0</v>
      </c>
      <c r="I14" s="168">
        <f>'10'!$BE$32</f>
        <v>0</v>
      </c>
      <c r="J14" s="169"/>
      <c r="K14" s="172">
        <f t="shared" si="1"/>
        <v>0</v>
      </c>
      <c r="L14" s="135">
        <f t="shared" si="2"/>
        <v>0</v>
      </c>
      <c r="O14" s="88">
        <v>10</v>
      </c>
      <c r="P14" s="105" t="str">
        <f>'Start Team'!C13</f>
        <v>jj</v>
      </c>
      <c r="Q14" s="168">
        <f>LOOKUP($Q$2,'10'!$BG$4:$BG$30,'10'!$BF$4:$BF$30)</f>
        <v>0</v>
      </c>
      <c r="R14" s="168">
        <f>'10'!$BE$32</f>
        <v>0</v>
      </c>
      <c r="S14" s="135">
        <f t="shared" si="0"/>
        <v>0</v>
      </c>
      <c r="U14" s="256"/>
      <c r="V14" s="169"/>
      <c r="W14" s="257"/>
    </row>
    <row r="15" spans="1:23" ht="31" customHeight="1" x14ac:dyDescent="0.2">
      <c r="A15" s="78">
        <v>11</v>
      </c>
      <c r="C15" s="89">
        <v>11</v>
      </c>
      <c r="D15" s="105" t="str">
        <f>'Start Team'!C14</f>
        <v>kk</v>
      </c>
      <c r="E15" s="205">
        <f>LOOKUP($Q$2,'11'!$BG$5:$BG$30,'11'!$BD$5:$BD$30)</f>
        <v>0</v>
      </c>
      <c r="F15" s="167">
        <f>'11'!$AE$32</f>
        <v>0</v>
      </c>
      <c r="G15" s="167"/>
      <c r="H15" s="168">
        <f>LOOKUP($Q$2,'11'!$BG$5:$BG$30,'11'!$BF$5:$BF$30)</f>
        <v>0</v>
      </c>
      <c r="I15" s="168">
        <f>'11'!$BE$32</f>
        <v>0</v>
      </c>
      <c r="J15" s="169"/>
      <c r="K15" s="172">
        <f t="shared" si="1"/>
        <v>0</v>
      </c>
      <c r="L15" s="135">
        <f t="shared" si="2"/>
        <v>0</v>
      </c>
      <c r="O15" s="89">
        <v>11</v>
      </c>
      <c r="P15" s="105" t="str">
        <f>'Start Team'!C14</f>
        <v>kk</v>
      </c>
      <c r="Q15" s="168">
        <f>LOOKUP($Q$2,'11'!$BG$4:$BG$30,'11'!$BF$4:$BF$30)</f>
        <v>0</v>
      </c>
      <c r="R15" s="168">
        <f>'11'!$BE$32</f>
        <v>0</v>
      </c>
      <c r="S15" s="135">
        <f t="shared" si="0"/>
        <v>0</v>
      </c>
      <c r="U15" s="256"/>
      <c r="V15" s="169"/>
      <c r="W15" s="257"/>
    </row>
    <row r="16" spans="1:23" ht="31.5" customHeight="1" x14ac:dyDescent="0.2">
      <c r="A16" s="78">
        <v>12</v>
      </c>
      <c r="C16" s="90">
        <v>12</v>
      </c>
      <c r="D16" s="105" t="str">
        <f>'Start Team'!C15</f>
        <v>ll</v>
      </c>
      <c r="E16" s="205">
        <f>LOOKUP($Q$2,'12'!$BG$5:$BG$30,'12'!$BD$5:$BD$30)</f>
        <v>0</v>
      </c>
      <c r="F16" s="167">
        <f>'12'!$AI$32</f>
        <v>0</v>
      </c>
      <c r="G16" s="167"/>
      <c r="H16" s="168">
        <f>LOOKUP($Q$2,'12'!$BG$5:$BG$30,'12'!$BF$5:$BF$30)</f>
        <v>0</v>
      </c>
      <c r="I16" s="168">
        <f>'12'!$BE$32</f>
        <v>0</v>
      </c>
      <c r="J16" s="169"/>
      <c r="K16" s="172">
        <f t="shared" si="1"/>
        <v>0</v>
      </c>
      <c r="L16" s="273">
        <f t="shared" si="2"/>
        <v>0</v>
      </c>
      <c r="O16" s="90">
        <v>12</v>
      </c>
      <c r="P16" s="105" t="str">
        <f>'Start Team'!C15</f>
        <v>ll</v>
      </c>
      <c r="Q16" s="168">
        <f>LOOKUP($Q$2,'12'!$BG$4:$BG$30,'12'!$BF$4:$BF$30)</f>
        <v>0</v>
      </c>
      <c r="R16" s="168">
        <f>'12'!$BE$32</f>
        <v>0</v>
      </c>
      <c r="S16" s="135">
        <f t="shared" si="0"/>
        <v>0</v>
      </c>
      <c r="U16" s="256"/>
      <c r="V16" s="169"/>
      <c r="W16" s="257"/>
    </row>
    <row r="17" spans="4:20" ht="19" x14ac:dyDescent="0.2">
      <c r="D17" s="70"/>
    </row>
    <row r="21" spans="4:20" x14ac:dyDescent="0.2">
      <c r="T21" s="91"/>
    </row>
  </sheetData>
  <autoFilter ref="C4:I16" xr:uid="{00000000-0001-0000-0000-000000000000}">
    <sortState xmlns:xlrd2="http://schemas.microsoft.com/office/spreadsheetml/2017/richdata2" ref="C5:I16">
      <sortCondition ref="C4:C16"/>
    </sortState>
  </autoFilter>
  <sortState xmlns:xlrd2="http://schemas.microsoft.com/office/spreadsheetml/2017/richdata2" ref="O5:R16">
    <sortCondition ref="O4:O16"/>
  </sortState>
  <mergeCells count="1">
    <mergeCell ref="V4:W4"/>
  </mergeCells>
  <phoneticPr fontId="0" type="noConversion"/>
  <printOptions horizontalCentered="1" verticalCentered="1" gridLines="1"/>
  <pageMargins left="0.75" right="0.75" top="1" bottom="1" header="0.5" footer="0.5"/>
  <pageSetup scale="54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C000"/>
    <pageSetUpPr fitToPage="1"/>
  </sheetPr>
  <dimension ref="B1:BH37"/>
  <sheetViews>
    <sheetView showGridLines="0" zoomScale="80" zoomScaleNormal="80" workbookViewId="0">
      <selection activeCell="BB30" sqref="AI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Team'!C6</f>
        <v>cc</v>
      </c>
    </row>
    <row r="3" spans="2:60" ht="20" customHeight="1" x14ac:dyDescent="0.15">
      <c r="B3" s="304" t="s">
        <v>0</v>
      </c>
      <c r="C3" s="226">
        <f>'Start Team'!D6</f>
        <v>0</v>
      </c>
      <c r="D3" s="154"/>
      <c r="E3" s="272">
        <f>'Start Team'!E6</f>
        <v>0</v>
      </c>
      <c r="F3" s="155"/>
      <c r="G3" s="226">
        <f>'Start Team'!F6</f>
        <v>0</v>
      </c>
      <c r="H3" s="156"/>
      <c r="I3" s="153">
        <f>'Start Team'!G6</f>
        <v>0</v>
      </c>
      <c r="J3" s="157"/>
      <c r="K3" s="152">
        <f>'Start Team'!H6</f>
        <v>0</v>
      </c>
      <c r="L3" s="156"/>
      <c r="M3" s="153">
        <f>'Start Team'!I6</f>
        <v>0</v>
      </c>
      <c r="N3" s="157"/>
      <c r="O3" s="152">
        <f>'Start Team'!J6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LOOKUP(BG32,'5'!$BG$5:$BG$30,'5'!BC5:BC30)</f>
        <v>0</v>
      </c>
      <c r="BD32" s="132" t="s">
        <v>59</v>
      </c>
      <c r="BE32" s="131">
        <f>LOOKUP(BG32,'3'!$BG$5:$BG$30,'3'!BE5:BE30)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8" orientation="landscape" r:id="rId1"/>
  <headerFooter alignWithMargins="0">
    <oddHeader>&amp;LWEEZ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1:BH37"/>
  <sheetViews>
    <sheetView showGridLines="0" zoomScale="80" zoomScaleNormal="80" workbookViewId="0">
      <selection activeCell="AF15" sqref="AF15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Team'!C7</f>
        <v>dd</v>
      </c>
    </row>
    <row r="3" spans="2:60" ht="20" customHeight="1" x14ac:dyDescent="0.15">
      <c r="B3" s="304" t="s">
        <v>0</v>
      </c>
      <c r="C3" s="226">
        <f>'Start Team'!D7</f>
        <v>0</v>
      </c>
      <c r="D3" s="154"/>
      <c r="E3" s="272">
        <f>'Start Team'!E7</f>
        <v>0</v>
      </c>
      <c r="F3" s="155"/>
      <c r="G3" s="226">
        <f>'Start Team'!F7</f>
        <v>0</v>
      </c>
      <c r="H3" s="156"/>
      <c r="I3" s="153">
        <f>'Start Team'!G6</f>
        <v>0</v>
      </c>
      <c r="J3" s="157"/>
      <c r="K3" s="152">
        <f>'Start Team'!H7</f>
        <v>0</v>
      </c>
      <c r="L3" s="156"/>
      <c r="M3" s="153">
        <f>'Start Team'!I7</f>
        <v>0</v>
      </c>
      <c r="N3" s="157"/>
      <c r="O3" s="152">
        <f>'Start Team'!J7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LOOKUP(BG32,'4'!$BG$5:$BG$30,'4'!BC5:BC30)</f>
        <v>0</v>
      </c>
      <c r="BD32" s="132" t="s">
        <v>59</v>
      </c>
      <c r="BE32" s="131">
        <f>LOOKUP(BG32,'4'!$BG$5:$BG$30,'4'!BE5:BE30)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1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B0F0"/>
    <pageSetUpPr fitToPage="1"/>
  </sheetPr>
  <dimension ref="B1:BH37"/>
  <sheetViews>
    <sheetView showGridLines="0" zoomScale="80" zoomScaleNormal="80" workbookViewId="0">
      <selection activeCell="BA3" sqref="BA3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Team'!C8</f>
        <v>ee</v>
      </c>
    </row>
    <row r="3" spans="2:60" ht="20" customHeight="1" x14ac:dyDescent="0.15">
      <c r="B3" s="304" t="s">
        <v>0</v>
      </c>
      <c r="C3" s="226">
        <f>'Start Team'!D8</f>
        <v>0</v>
      </c>
      <c r="D3" s="154"/>
      <c r="E3" s="272">
        <f>'Start Team'!E8</f>
        <v>0</v>
      </c>
      <c r="F3" s="155"/>
      <c r="G3" s="226">
        <f>'Start Team'!F8</f>
        <v>0</v>
      </c>
      <c r="H3" s="156"/>
      <c r="I3" s="153">
        <f>'Start Team'!G8</f>
        <v>0</v>
      </c>
      <c r="J3" s="157"/>
      <c r="K3" s="152">
        <f>'Start Team'!H8</f>
        <v>0</v>
      </c>
      <c r="L3" s="156"/>
      <c r="M3" s="153">
        <f>'Start Team'!I8</f>
        <v>0</v>
      </c>
      <c r="N3" s="157"/>
      <c r="O3" s="152">
        <f>'Start Team'!J8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LOOKUP(BG32,'5'!$BG$5:$BG$30,'5'!BC5:BC30)</f>
        <v>0</v>
      </c>
      <c r="BD32" s="132" t="s">
        <v>59</v>
      </c>
      <c r="BE32" s="131">
        <f>LOOKUP(BG32,'5'!$BG$5:$BG$30,'5'!BE5:BE30)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G3:BG4"/>
    <mergeCell ref="B3:B4"/>
    <mergeCell ref="BD3:BD4"/>
    <mergeCell ref="BE3:BE4"/>
    <mergeCell ref="BF3:BF4"/>
  </mergeCells>
  <phoneticPr fontId="0" type="noConversion"/>
  <pageMargins left="0.75" right="0.75" top="1" bottom="1" header="0.5" footer="0.5"/>
  <pageSetup scale="68" orientation="landscape" r:id="rId1"/>
  <headerFooter alignWithMargins="0">
    <oddHeader>&amp;LPETTI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>
    <tabColor rgb="FF7030A0"/>
    <pageSetUpPr fitToPage="1"/>
  </sheetPr>
  <dimension ref="B1:BH37"/>
  <sheetViews>
    <sheetView showGridLines="0" topLeftCell="Z1" zoomScale="80" zoomScaleNormal="80" workbookViewId="0">
      <selection activeCell="BB30" sqref="AK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Team'!C9</f>
        <v>ffv</v>
      </c>
    </row>
    <row r="3" spans="2:60" ht="20" customHeight="1" x14ac:dyDescent="0.15">
      <c r="B3" s="304" t="s">
        <v>0</v>
      </c>
      <c r="C3" s="226">
        <f>'Start Team'!D9</f>
        <v>0</v>
      </c>
      <c r="D3" s="154"/>
      <c r="E3" s="272">
        <f>'Start Team'!E9</f>
        <v>0</v>
      </c>
      <c r="F3" s="155"/>
      <c r="G3" s="226">
        <f>'Start Team'!F9</f>
        <v>0</v>
      </c>
      <c r="H3" s="156"/>
      <c r="I3" s="153">
        <f>'Start Team'!G9</f>
        <v>0</v>
      </c>
      <c r="J3" s="157"/>
      <c r="K3" s="152">
        <f>'Start Team'!H9</f>
        <v>0</v>
      </c>
      <c r="L3" s="156"/>
      <c r="M3" s="153">
        <f>'Start Team'!I9</f>
        <v>0</v>
      </c>
      <c r="N3" s="157"/>
      <c r="O3" s="152">
        <f>'Start Team'!J9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LOOKUP(BG32,'6'!$BG$5:$BG$30,'6'!BC5:BC30)</f>
        <v>0</v>
      </c>
      <c r="BD32" s="132" t="s">
        <v>59</v>
      </c>
      <c r="BE32" s="131">
        <f>LOOKUP(BG32,'6'!$BG$5:$BG$30,'6'!BE5:BE30)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7" orientation="landscape" r:id="rId1"/>
  <headerFooter alignWithMargins="0">
    <oddHeader>&amp;LLINO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B1:BH37"/>
  <sheetViews>
    <sheetView showGridLines="0" topLeftCell="Y1" zoomScale="80" zoomScaleNormal="80" workbookViewId="0">
      <selection activeCell="BB30" sqref="AG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Team'!C10</f>
        <v>gg</v>
      </c>
    </row>
    <row r="3" spans="2:60" ht="20" customHeight="1" x14ac:dyDescent="0.15">
      <c r="B3" s="304" t="s">
        <v>0</v>
      </c>
      <c r="C3" s="226">
        <f>'Start Team'!D10</f>
        <v>0</v>
      </c>
      <c r="D3" s="154"/>
      <c r="E3" s="272">
        <f>'Start Team'!E10</f>
        <v>0</v>
      </c>
      <c r="F3" s="155"/>
      <c r="G3" s="226">
        <f>'Start Team'!F10</f>
        <v>0</v>
      </c>
      <c r="H3" s="156"/>
      <c r="I3" s="153">
        <f>'Start Team'!G10</f>
        <v>0</v>
      </c>
      <c r="J3" s="157"/>
      <c r="K3" s="152">
        <f>'Start Team'!H10</f>
        <v>0</v>
      </c>
      <c r="L3" s="156"/>
      <c r="M3" s="153">
        <f>'Start Team'!I10</f>
        <v>0</v>
      </c>
      <c r="N3" s="157"/>
      <c r="O3" s="152">
        <f>'Start Team'!J10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LOOKUP(BG32,'7'!$BG$5:$BG$30,'7'!BC5:BC30)</f>
        <v>0</v>
      </c>
      <c r="BD32" s="132" t="s">
        <v>59</v>
      </c>
      <c r="BE32" s="131">
        <f>LOOKUP(BG32,'7'!$BG$5:$BG$30,'7'!BE5:BE30)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" right="0.7" top="0.75" bottom="0.75" header="0.3" footer="0.3"/>
  <pageSetup orientation="portrait" r:id="rId1"/>
  <headerFooter alignWithMargins="0">
    <oddHeader>&amp;LJ. T.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1:BH37"/>
  <sheetViews>
    <sheetView showGridLines="0" topLeftCell="AF1" zoomScale="80" zoomScaleNormal="80" workbookViewId="0">
      <selection activeCell="BB30" sqref="AM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Team'!C11</f>
        <v>hh</v>
      </c>
    </row>
    <row r="3" spans="2:60" ht="20" customHeight="1" x14ac:dyDescent="0.15">
      <c r="B3" s="304" t="s">
        <v>0</v>
      </c>
      <c r="C3" s="226">
        <f>'Start Team'!D11</f>
        <v>0</v>
      </c>
      <c r="D3" s="154"/>
      <c r="E3" s="272">
        <f>'Start Team'!E11</f>
        <v>0</v>
      </c>
      <c r="F3" s="155"/>
      <c r="G3" s="226">
        <f>'Start Team'!F11</f>
        <v>0</v>
      </c>
      <c r="H3" s="156"/>
      <c r="I3" s="153">
        <f>'Start Team'!G11</f>
        <v>0</v>
      </c>
      <c r="J3" s="157"/>
      <c r="K3" s="152">
        <f>'Start Team'!H11</f>
        <v>0</v>
      </c>
      <c r="L3" s="156"/>
      <c r="M3" s="153">
        <f>'Start Team'!I11</f>
        <v>0</v>
      </c>
      <c r="N3" s="157"/>
      <c r="O3" s="152">
        <f>'Start Team'!J11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LOOKUP(BG32,'8'!$BG$5:$BG$30,'8'!BC5:BC30)</f>
        <v>0</v>
      </c>
      <c r="BD32" s="132" t="s">
        <v>59</v>
      </c>
      <c r="BE32" s="131">
        <f>LOOKUP(BG32,'8'!$BG$5:$BG$30,'8'!BE5:BE30)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1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>
    <tabColor rgb="FFFF00FF"/>
    <pageSetUpPr fitToPage="1"/>
  </sheetPr>
  <dimension ref="B1:BH37"/>
  <sheetViews>
    <sheetView showGridLines="0" topLeftCell="Z1" zoomScale="80" zoomScaleNormal="80" workbookViewId="0">
      <selection activeCell="BB30" sqref="AI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Team'!C12</f>
        <v>ii</v>
      </c>
    </row>
    <row r="3" spans="2:60" ht="20" customHeight="1" x14ac:dyDescent="0.15">
      <c r="B3" s="304" t="s">
        <v>0</v>
      </c>
      <c r="C3" s="226">
        <f>'Start Team'!D12</f>
        <v>0</v>
      </c>
      <c r="D3" s="154"/>
      <c r="E3" s="272">
        <f>'Start Team'!E12</f>
        <v>0</v>
      </c>
      <c r="F3" s="155"/>
      <c r="G3" s="226">
        <f>'Start Team'!F12</f>
        <v>0</v>
      </c>
      <c r="H3" s="156"/>
      <c r="I3" s="153">
        <f>'Start Team'!G12</f>
        <v>0</v>
      </c>
      <c r="J3" s="157"/>
      <c r="K3" s="152">
        <f>'Start Team'!H12</f>
        <v>0</v>
      </c>
      <c r="L3" s="156"/>
      <c r="M3" s="153">
        <f>'Start Team'!I12</f>
        <v>0</v>
      </c>
      <c r="N3" s="157"/>
      <c r="O3" s="152">
        <f>'Start Team'!J12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LOOKUP(BG32,'9'!$BG$5:$BG$30,'9'!BC5:BC30)</f>
        <v>0</v>
      </c>
      <c r="BD32" s="132" t="s">
        <v>59</v>
      </c>
      <c r="BE32" s="131">
        <f>LOOKUP(BG32,'9'!$BG$5:$BG$30,'9'!BE5:BE30)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7" orientation="landscape" r:id="rId1"/>
  <headerFooter alignWithMargins="0">
    <oddHeader>&amp;LBOKOR &amp; POLLOCK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>
    <tabColor rgb="FF3366FF"/>
    <pageSetUpPr fitToPage="1"/>
  </sheetPr>
  <dimension ref="B1:BH37"/>
  <sheetViews>
    <sheetView showGridLines="0" topLeftCell="AE1" zoomScale="80" zoomScaleNormal="80" workbookViewId="0">
      <selection activeCell="BB30" sqref="AM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Team'!C13</f>
        <v>jj</v>
      </c>
    </row>
    <row r="3" spans="2:60" ht="20" customHeight="1" x14ac:dyDescent="0.15">
      <c r="B3" s="304" t="s">
        <v>0</v>
      </c>
      <c r="C3" s="226">
        <f>'Start Team'!D13</f>
        <v>0</v>
      </c>
      <c r="D3" s="154"/>
      <c r="E3" s="272">
        <f>'Start Team'!E13</f>
        <v>0</v>
      </c>
      <c r="F3" s="155"/>
      <c r="G3" s="226">
        <f>'Start Team'!F13</f>
        <v>0</v>
      </c>
      <c r="H3" s="156"/>
      <c r="I3" s="153">
        <f>'Start Team'!G13</f>
        <v>0</v>
      </c>
      <c r="J3" s="157"/>
      <c r="K3" s="152">
        <f>'Start Team'!H13</f>
        <v>0</v>
      </c>
      <c r="L3" s="156"/>
      <c r="M3" s="153">
        <f>'Start Team'!I13</f>
        <v>0</v>
      </c>
      <c r="N3" s="157"/>
      <c r="O3" s="152">
        <f>'Start Team'!J13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LOOKUP(BG32,'10'!$BG$5:$BG$30,'10'!BC5:BC30)</f>
        <v>0</v>
      </c>
      <c r="BD32" s="132" t="s">
        <v>59</v>
      </c>
      <c r="BE32" s="131">
        <f>LOOKUP(BG32,'10'!$BG$5:$BG$30,'10'!BE5:BE30)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8" orientation="landscape" r:id="rId1"/>
  <headerFooter alignWithMargins="0">
    <oddHeader>&amp;LRIGGENS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7" tint="-0.249977111117893"/>
    <pageSetUpPr fitToPage="1"/>
  </sheetPr>
  <dimension ref="B1:BH37"/>
  <sheetViews>
    <sheetView showGridLines="0" topLeftCell="AA1" zoomScale="80" zoomScaleNormal="80" workbookViewId="0">
      <selection activeCell="BB30" sqref="AK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Team'!C14</f>
        <v>kk</v>
      </c>
    </row>
    <row r="3" spans="2:60" ht="20" customHeight="1" x14ac:dyDescent="0.15">
      <c r="B3" s="304" t="s">
        <v>0</v>
      </c>
      <c r="C3" s="226">
        <f>'Start Team'!D14</f>
        <v>0</v>
      </c>
      <c r="D3" s="154"/>
      <c r="E3" s="272">
        <f>'Start Team'!E14</f>
        <v>0</v>
      </c>
      <c r="F3" s="155"/>
      <c r="G3" s="226">
        <f>'Start Team'!F14</f>
        <v>0</v>
      </c>
      <c r="H3" s="156"/>
      <c r="I3" s="153">
        <f>'Start Team'!G14</f>
        <v>0</v>
      </c>
      <c r="J3" s="157"/>
      <c r="K3" s="152">
        <f>'Start Team'!H14</f>
        <v>0</v>
      </c>
      <c r="L3" s="156"/>
      <c r="M3" s="153">
        <f>'Start Team'!I14</f>
        <v>0</v>
      </c>
      <c r="N3" s="157"/>
      <c r="O3" s="152">
        <f>'Start Team'!J14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LOOKUP(BG32,'11'!$BG$5:$BG$30,'11'!BC5:BC30)</f>
        <v>0</v>
      </c>
      <c r="BD32" s="132" t="s">
        <v>59</v>
      </c>
      <c r="BE32" s="131">
        <f>LOOKUP(BG32,'11'!$BG$5:$BG$30,'11'!BE5:BE30)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8" orientation="landscape" r:id="rId1"/>
  <headerFooter alignWithMargins="0">
    <oddHeader>&amp;LBOW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2" tint="-0.249977111117893"/>
  </sheetPr>
  <dimension ref="B1:BH37"/>
  <sheetViews>
    <sheetView showGridLines="0" topLeftCell="Y1" zoomScale="80" zoomScaleNormal="80" workbookViewId="0">
      <selection activeCell="BB30" sqref="AK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Team'!C15</f>
        <v>ll</v>
      </c>
    </row>
    <row r="3" spans="2:60" ht="20" customHeight="1" x14ac:dyDescent="0.15">
      <c r="B3" s="304" t="s">
        <v>0</v>
      </c>
      <c r="C3" s="226">
        <f>'Start Team'!D15</f>
        <v>0</v>
      </c>
      <c r="D3" s="154"/>
      <c r="E3" s="272">
        <f>'Start Team'!E15</f>
        <v>0</v>
      </c>
      <c r="F3" s="155"/>
      <c r="G3" s="226">
        <f>'Start Team'!F15</f>
        <v>0</v>
      </c>
      <c r="H3" s="156"/>
      <c r="I3" s="153">
        <f>'Start Team'!G15</f>
        <v>0</v>
      </c>
      <c r="J3" s="157"/>
      <c r="K3" s="152">
        <f>'Start Team'!H15</f>
        <v>0</v>
      </c>
      <c r="L3" s="156"/>
      <c r="M3" s="153">
        <f>'Start Team'!I15</f>
        <v>0</v>
      </c>
      <c r="N3" s="157"/>
      <c r="O3" s="152">
        <f>'Start Team'!J15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LOOKUP(BG32,'12'!$BG$5:$BG$30,'12'!BC5:BC30)</f>
        <v>0</v>
      </c>
      <c r="BD32" s="132" t="s">
        <v>59</v>
      </c>
      <c r="BE32" s="131">
        <f>LOOKUP(BG32,'12'!$BG$5:$BG$30,'12'!BE5:BE30)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1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FD05-804B-4C40-98F0-9BD25A4BC4C2}">
  <sheetPr filterMode="1">
    <pageSetUpPr fitToPage="1"/>
  </sheetPr>
  <dimension ref="B2:L34"/>
  <sheetViews>
    <sheetView showGridLines="0" zoomScaleNormal="100" zoomScaleSheetLayoutView="100" workbookViewId="0">
      <selection activeCell="G19" sqref="G19"/>
    </sheetView>
  </sheetViews>
  <sheetFormatPr baseColWidth="10" defaultColWidth="8.83203125" defaultRowHeight="13" x14ac:dyDescent="0.15"/>
  <cols>
    <col min="1" max="1" width="3.33203125" customWidth="1"/>
    <col min="2" max="2" width="3.5" style="2" customWidth="1"/>
    <col min="3" max="3" width="21" customWidth="1"/>
    <col min="4" max="10" width="15.5" customWidth="1"/>
    <col min="11" max="11" width="3" customWidth="1"/>
    <col min="12" max="12" width="12" style="34" customWidth="1"/>
  </cols>
  <sheetData>
    <row r="2" spans="2:12" ht="38" x14ac:dyDescent="0.5">
      <c r="B2" s="295" t="s">
        <v>225</v>
      </c>
      <c r="C2" s="296"/>
      <c r="D2" s="296"/>
      <c r="E2" s="296"/>
      <c r="F2" s="296"/>
      <c r="G2" s="296"/>
      <c r="H2" s="296"/>
      <c r="I2" s="296"/>
      <c r="J2" s="297"/>
    </row>
    <row r="3" spans="2:12" s="3" customFormat="1" x14ac:dyDescent="0.15">
      <c r="B3" s="298" t="s">
        <v>5</v>
      </c>
      <c r="C3" s="299"/>
      <c r="D3" s="209" t="s">
        <v>6</v>
      </c>
      <c r="E3" s="209" t="s">
        <v>6</v>
      </c>
      <c r="F3" s="209" t="s">
        <v>6</v>
      </c>
      <c r="G3" s="209" t="s">
        <v>6</v>
      </c>
      <c r="H3" s="209" t="s">
        <v>6</v>
      </c>
      <c r="I3" s="209" t="s">
        <v>6</v>
      </c>
      <c r="J3" s="209" t="s">
        <v>6</v>
      </c>
      <c r="L3" s="164"/>
    </row>
    <row r="4" spans="2:12" ht="19" x14ac:dyDescent="0.15">
      <c r="B4" s="8">
        <v>1</v>
      </c>
      <c r="C4" s="203"/>
      <c r="D4" s="259"/>
      <c r="E4" s="259"/>
      <c r="F4" s="259"/>
      <c r="G4" s="259"/>
      <c r="H4" s="259"/>
      <c r="I4" s="259"/>
      <c r="J4" s="259"/>
      <c r="K4" s="201"/>
    </row>
    <row r="5" spans="2:12" ht="19" x14ac:dyDescent="0.15">
      <c r="B5" s="9">
        <v>2</v>
      </c>
      <c r="C5" s="203"/>
      <c r="D5" s="259"/>
      <c r="E5" s="259"/>
      <c r="F5" s="259"/>
      <c r="G5" s="259"/>
      <c r="H5" s="259"/>
      <c r="I5" s="259"/>
      <c r="J5" s="259"/>
      <c r="K5" s="201"/>
    </row>
    <row r="6" spans="2:12" ht="19" x14ac:dyDescent="0.15">
      <c r="B6" s="10">
        <v>3</v>
      </c>
      <c r="C6" s="203"/>
      <c r="D6" s="259"/>
      <c r="E6" s="259"/>
      <c r="F6" s="259"/>
      <c r="G6" s="259"/>
      <c r="H6" s="260"/>
      <c r="I6" s="259"/>
      <c r="J6" s="259"/>
      <c r="K6" s="201"/>
    </row>
    <row r="7" spans="2:12" ht="19" x14ac:dyDescent="0.15">
      <c r="B7" s="11">
        <v>4</v>
      </c>
      <c r="C7" s="203"/>
      <c r="D7" s="259"/>
      <c r="E7" s="259"/>
      <c r="F7" s="259"/>
      <c r="G7" s="259"/>
      <c r="H7" s="259"/>
      <c r="I7" s="259"/>
      <c r="J7" s="259"/>
      <c r="K7" s="201"/>
    </row>
    <row r="8" spans="2:12" ht="19" x14ac:dyDescent="0.15">
      <c r="B8" s="12">
        <v>5</v>
      </c>
      <c r="C8" s="203"/>
      <c r="D8" s="259"/>
      <c r="E8" s="259"/>
      <c r="F8" s="259"/>
      <c r="G8" s="259"/>
      <c r="H8" s="259"/>
      <c r="I8" s="259"/>
      <c r="J8" s="259"/>
      <c r="K8" s="201"/>
    </row>
    <row r="9" spans="2:12" ht="19" x14ac:dyDescent="0.15">
      <c r="B9" s="13">
        <v>6</v>
      </c>
      <c r="C9" s="203"/>
      <c r="D9" s="259"/>
      <c r="E9" s="259"/>
      <c r="F9" s="259"/>
      <c r="G9" s="259"/>
      <c r="H9" s="259"/>
      <c r="I9" s="261"/>
      <c r="J9" s="259"/>
      <c r="K9" s="201"/>
    </row>
    <row r="10" spans="2:12" ht="19" x14ac:dyDescent="0.15">
      <c r="B10" s="16">
        <v>7</v>
      </c>
      <c r="C10" s="203"/>
      <c r="D10" s="259"/>
      <c r="E10" s="259"/>
      <c r="F10" s="259"/>
      <c r="G10" s="259"/>
      <c r="H10" s="259"/>
      <c r="I10" s="259"/>
      <c r="J10" s="259"/>
      <c r="K10" s="201"/>
    </row>
    <row r="11" spans="2:12" ht="19" x14ac:dyDescent="0.15">
      <c r="B11" s="17">
        <v>8</v>
      </c>
      <c r="C11" s="203"/>
      <c r="D11" s="259"/>
      <c r="E11" s="259"/>
      <c r="F11" s="259"/>
      <c r="G11" s="261"/>
      <c r="H11" s="259"/>
      <c r="I11" s="259"/>
      <c r="J11" s="259"/>
      <c r="K11" s="201"/>
    </row>
    <row r="12" spans="2:12" ht="19" x14ac:dyDescent="0.15">
      <c r="B12" s="18">
        <v>9</v>
      </c>
      <c r="C12" s="203"/>
      <c r="D12" s="259"/>
      <c r="E12" s="259"/>
      <c r="F12" s="259"/>
      <c r="G12" s="259"/>
      <c r="H12" s="259"/>
      <c r="I12" s="259"/>
      <c r="J12" s="259"/>
      <c r="K12" s="201"/>
    </row>
    <row r="13" spans="2:12" ht="19" x14ac:dyDescent="0.15">
      <c r="B13" s="19">
        <v>10</v>
      </c>
      <c r="C13" s="203"/>
      <c r="D13" s="259"/>
      <c r="E13" s="259"/>
      <c r="F13" s="259"/>
      <c r="G13" s="259"/>
      <c r="H13" s="259"/>
      <c r="I13" s="259"/>
      <c r="J13" s="259"/>
      <c r="K13" s="201"/>
    </row>
    <row r="14" spans="2:12" ht="19" x14ac:dyDescent="0.15">
      <c r="B14" s="14">
        <v>11</v>
      </c>
      <c r="C14" s="203"/>
      <c r="D14" s="259"/>
      <c r="E14" s="259"/>
      <c r="F14" s="259"/>
      <c r="G14" s="259"/>
      <c r="H14" s="259"/>
      <c r="I14" s="259"/>
      <c r="J14" s="259"/>
      <c r="K14" s="201"/>
    </row>
    <row r="15" spans="2:12" ht="19" x14ac:dyDescent="0.15">
      <c r="B15" s="15">
        <v>12</v>
      </c>
      <c r="C15" s="203"/>
      <c r="D15" s="259"/>
      <c r="E15" s="259"/>
      <c r="F15" s="259"/>
      <c r="G15" s="259"/>
      <c r="H15" s="259"/>
      <c r="I15" s="259"/>
      <c r="J15" s="259"/>
      <c r="K15" s="201"/>
    </row>
    <row r="16" spans="2:12" ht="15" x14ac:dyDescent="0.15">
      <c r="D16" s="202"/>
      <c r="E16" s="184"/>
      <c r="F16" s="184"/>
      <c r="G16" s="184"/>
      <c r="H16" s="184"/>
      <c r="I16" s="184"/>
      <c r="J16" s="202"/>
    </row>
    <row r="18" spans="3:9" x14ac:dyDescent="0.15">
      <c r="C18" s="165" t="s">
        <v>251</v>
      </c>
      <c r="E18" s="34"/>
    </row>
    <row r="19" spans="3:9" ht="15" x14ac:dyDescent="0.15">
      <c r="C19" s="166" t="s">
        <v>253</v>
      </c>
      <c r="E19" s="202"/>
    </row>
    <row r="20" spans="3:9" ht="15" x14ac:dyDescent="0.15">
      <c r="C20" s="208" t="s">
        <v>252</v>
      </c>
      <c r="I20" s="4"/>
    </row>
    <row r="21" spans="3:9" x14ac:dyDescent="0.15">
      <c r="C21" s="98"/>
    </row>
    <row r="22" spans="3:9" x14ac:dyDescent="0.15">
      <c r="I22" s="186"/>
    </row>
    <row r="25" spans="3:9" x14ac:dyDescent="0.15">
      <c r="C25" s="186"/>
    </row>
    <row r="33" spans="3:5" x14ac:dyDescent="0.15">
      <c r="E33" s="186"/>
    </row>
    <row r="34" spans="3:5" x14ac:dyDescent="0.15">
      <c r="C34" s="186"/>
    </row>
  </sheetData>
  <autoFilter ref="B2:J15" xr:uid="{AB2FFD05-804B-4C40-98F0-9BD25A4BC4C2}">
    <filterColumn colId="0" showButton="0">
      <colorFilter dxfId="0"/>
    </filterColumn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2">
    <mergeCell ref="B2:J2"/>
    <mergeCell ref="B3:C3"/>
  </mergeCells>
  <pageMargins left="0.7" right="0.7" top="0.75" bottom="0.75" header="0.3" footer="0.3"/>
  <pageSetup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7B8C-77A8-4E0E-84A4-A8CDB5A7CECA}">
  <dimension ref="B1:BH37"/>
  <sheetViews>
    <sheetView showGridLines="0" topLeftCell="Z1" zoomScale="80" zoomScaleNormal="80" workbookViewId="0">
      <selection activeCell="BB30" sqref="AH5:BB30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Team'!C8</f>
        <v>ee</v>
      </c>
    </row>
    <row r="3" spans="2:60" ht="20" customHeight="1" x14ac:dyDescent="0.15">
      <c r="B3" s="304" t="s">
        <v>0</v>
      </c>
      <c r="C3" s="226">
        <f>'Start Team'!D16</f>
        <v>0</v>
      </c>
      <c r="D3" s="154"/>
      <c r="E3" s="272">
        <f>'Start Team'!E16</f>
        <v>0</v>
      </c>
      <c r="F3" s="155"/>
      <c r="G3" s="226">
        <f>'Start Team'!F16</f>
        <v>0</v>
      </c>
      <c r="H3" s="156"/>
      <c r="I3" s="272">
        <f>'Start Team'!G16</f>
        <v>0</v>
      </c>
      <c r="J3" s="157"/>
      <c r="K3" s="226">
        <f>'Start Team'!H16</f>
        <v>0</v>
      </c>
      <c r="L3" s="156"/>
      <c r="M3" s="272">
        <f>'Start Team'!I16</f>
        <v>0</v>
      </c>
      <c r="N3" s="157"/>
      <c r="O3" s="226">
        <f>'Start Team'!J16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LOOKUP(BG32,'5'!$BG$5:$BG$30,'5'!BC5:BC30)</f>
        <v>0</v>
      </c>
      <c r="BD32" s="132" t="s">
        <v>59</v>
      </c>
      <c r="BE32" s="131">
        <f>LOOKUP(BG32,'5'!$BG$5:$BG$30,'5'!BE5:BE30)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>
    <pageSetUpPr fitToPage="1"/>
  </sheetPr>
  <dimension ref="A2:I17"/>
  <sheetViews>
    <sheetView showGridLines="0" zoomScale="60" zoomScaleNormal="60" workbookViewId="0">
      <selection activeCell="B2" sqref="B2:I15"/>
    </sheetView>
  </sheetViews>
  <sheetFormatPr baseColWidth="10" defaultColWidth="8.83203125" defaultRowHeight="13" x14ac:dyDescent="0.15"/>
  <cols>
    <col min="1" max="1" width="5.6640625" customWidth="1"/>
    <col min="2" max="9" width="32.6640625" customWidth="1"/>
  </cols>
  <sheetData>
    <row r="2" spans="1:9" ht="55" customHeight="1" x14ac:dyDescent="0.15">
      <c r="B2" s="306" t="s">
        <v>319</v>
      </c>
      <c r="C2" s="306"/>
      <c r="D2" s="306"/>
      <c r="E2" s="306"/>
      <c r="F2" s="306"/>
      <c r="G2" s="306"/>
      <c r="H2" s="306"/>
      <c r="I2" s="306"/>
    </row>
    <row r="3" spans="1:9" ht="48.5" customHeight="1" x14ac:dyDescent="0.15">
      <c r="A3" s="5"/>
      <c r="B3" s="143" t="s">
        <v>5</v>
      </c>
      <c r="C3" s="143" t="s">
        <v>6</v>
      </c>
      <c r="D3" s="143" t="s">
        <v>6</v>
      </c>
      <c r="E3" s="143" t="s">
        <v>6</v>
      </c>
      <c r="F3" s="143" t="s">
        <v>6</v>
      </c>
      <c r="G3" s="143" t="s">
        <v>6</v>
      </c>
      <c r="H3" s="143" t="s">
        <v>6</v>
      </c>
      <c r="I3" s="143" t="s">
        <v>6</v>
      </c>
    </row>
    <row r="4" spans="1:9" ht="49.5" customHeight="1" x14ac:dyDescent="0.15">
      <c r="A4" s="1">
        <v>1</v>
      </c>
      <c r="B4" s="144"/>
      <c r="C4" s="144"/>
      <c r="D4" s="144"/>
      <c r="E4" s="144"/>
      <c r="F4" s="144"/>
      <c r="G4" s="144"/>
      <c r="H4" s="144"/>
      <c r="I4" s="144"/>
    </row>
    <row r="5" spans="1:9" ht="49.5" customHeight="1" x14ac:dyDescent="0.15">
      <c r="A5" s="1">
        <v>2</v>
      </c>
      <c r="B5" s="144"/>
      <c r="C5" s="145"/>
      <c r="D5" s="145"/>
      <c r="E5" s="145"/>
      <c r="F5" s="145"/>
      <c r="G5" s="145"/>
      <c r="H5" s="145"/>
      <c r="I5" s="145"/>
    </row>
    <row r="6" spans="1:9" ht="49.5" customHeight="1" x14ac:dyDescent="0.15">
      <c r="A6" s="1">
        <v>3</v>
      </c>
      <c r="B6" s="144"/>
      <c r="C6" s="145"/>
      <c r="D6" s="145"/>
      <c r="E6" s="145"/>
      <c r="F6" s="145"/>
      <c r="G6" s="145"/>
      <c r="H6" s="145"/>
      <c r="I6" s="145"/>
    </row>
    <row r="7" spans="1:9" ht="49.5" customHeight="1" x14ac:dyDescent="0.15">
      <c r="A7" s="1">
        <v>4</v>
      </c>
      <c r="B7" s="144"/>
      <c r="C7" s="145"/>
      <c r="D7" s="145"/>
      <c r="E7" s="145"/>
      <c r="F7" s="145"/>
      <c r="G7" s="145"/>
      <c r="H7" s="145"/>
      <c r="I7" s="145"/>
    </row>
    <row r="8" spans="1:9" ht="49.5" customHeight="1" x14ac:dyDescent="0.15">
      <c r="A8" s="1">
        <v>5</v>
      </c>
      <c r="B8" s="144"/>
      <c r="C8" s="145"/>
      <c r="D8" s="145"/>
      <c r="E8" s="145"/>
      <c r="F8" s="145"/>
      <c r="G8" s="145"/>
      <c r="H8" s="145"/>
      <c r="I8" s="145"/>
    </row>
    <row r="9" spans="1:9" ht="49.5" customHeight="1" x14ac:dyDescent="0.15">
      <c r="A9" s="1">
        <v>6</v>
      </c>
      <c r="B9" s="144"/>
      <c r="C9" s="145"/>
      <c r="D9" s="145"/>
      <c r="E9" s="145"/>
      <c r="F9" s="145"/>
      <c r="G9" s="145"/>
      <c r="H9" s="145"/>
      <c r="I9" s="145"/>
    </row>
    <row r="10" spans="1:9" ht="49.5" customHeight="1" x14ac:dyDescent="0.15">
      <c r="A10" s="1">
        <v>7</v>
      </c>
      <c r="B10" s="144"/>
      <c r="C10" s="145"/>
      <c r="D10" s="145"/>
      <c r="E10" s="145"/>
      <c r="F10" s="145"/>
      <c r="G10" s="145"/>
      <c r="H10" s="145"/>
      <c r="I10" s="145"/>
    </row>
    <row r="11" spans="1:9" ht="49.5" customHeight="1" x14ac:dyDescent="0.15">
      <c r="A11" s="1">
        <v>8</v>
      </c>
      <c r="B11" s="144"/>
      <c r="C11" s="145"/>
      <c r="D11" s="145"/>
      <c r="E11" s="145"/>
      <c r="F11" s="145"/>
      <c r="G11" s="145"/>
      <c r="H11" s="145"/>
      <c r="I11" s="145"/>
    </row>
    <row r="12" spans="1:9" ht="49.5" customHeight="1" x14ac:dyDescent="0.15">
      <c r="A12" s="1">
        <v>9</v>
      </c>
      <c r="B12" s="144"/>
      <c r="C12" s="145"/>
      <c r="D12" s="145"/>
      <c r="E12" s="145"/>
      <c r="F12" s="145"/>
      <c r="G12" s="145"/>
      <c r="H12" s="145"/>
      <c r="I12" s="145"/>
    </row>
    <row r="13" spans="1:9" ht="49.5" customHeight="1" x14ac:dyDescent="0.15">
      <c r="A13" s="1">
        <v>10</v>
      </c>
      <c r="B13" s="144"/>
      <c r="C13" s="145"/>
      <c r="D13" s="145"/>
      <c r="E13" s="145"/>
      <c r="F13" s="145"/>
      <c r="G13" s="145"/>
      <c r="H13" s="145"/>
      <c r="I13" s="145"/>
    </row>
    <row r="14" spans="1:9" ht="49.5" customHeight="1" x14ac:dyDescent="0.15">
      <c r="A14" s="1">
        <v>11</v>
      </c>
      <c r="B14" s="144"/>
      <c r="C14" s="145"/>
      <c r="D14" s="145"/>
      <c r="E14" s="145"/>
      <c r="F14" s="145"/>
      <c r="G14" s="145"/>
      <c r="H14" s="145"/>
      <c r="I14" s="145"/>
    </row>
    <row r="15" spans="1:9" ht="49.5" customHeight="1" x14ac:dyDescent="0.15">
      <c r="A15" s="1">
        <v>12</v>
      </c>
      <c r="B15" s="146"/>
      <c r="C15" s="145"/>
      <c r="D15" s="145"/>
      <c r="E15" s="145"/>
      <c r="F15" s="145"/>
      <c r="G15" s="145"/>
      <c r="H15" s="145"/>
      <c r="I15" s="145"/>
    </row>
    <row r="16" spans="1:9" ht="49.5" customHeight="1" x14ac:dyDescent="0.15">
      <c r="A16" s="1">
        <v>13</v>
      </c>
      <c r="B16" s="144"/>
      <c r="C16" s="145"/>
      <c r="D16" s="145"/>
      <c r="E16" s="145"/>
      <c r="F16" s="145"/>
      <c r="G16" s="145"/>
      <c r="H16" s="145"/>
      <c r="I16" s="145"/>
    </row>
    <row r="17" spans="1:9" ht="49.5" customHeight="1" x14ac:dyDescent="0.15">
      <c r="A17" s="1">
        <v>14</v>
      </c>
      <c r="B17" s="144"/>
      <c r="C17" s="145"/>
      <c r="D17" s="145"/>
      <c r="E17" s="145"/>
      <c r="F17" s="145"/>
      <c r="G17" s="145"/>
      <c r="H17" s="145"/>
      <c r="I17" s="145"/>
    </row>
  </sheetData>
  <mergeCells count="1">
    <mergeCell ref="B2:I2"/>
  </mergeCells>
  <phoneticPr fontId="0" type="noConversion"/>
  <printOptions gridLines="1"/>
  <pageMargins left="0.5" right="0.5" top="0.75" bottom="0.75" header="0.3" footer="0.3"/>
  <pageSetup scale="48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0D17-54DE-4AFC-A976-67472BE28C05}">
  <sheetPr>
    <pageSetUpPr fitToPage="1"/>
  </sheetPr>
  <dimension ref="A1:F35"/>
  <sheetViews>
    <sheetView zoomScaleNormal="150" zoomScaleSheetLayoutView="100" workbookViewId="0">
      <selection activeCell="B17" sqref="B17"/>
    </sheetView>
  </sheetViews>
  <sheetFormatPr baseColWidth="10" defaultColWidth="8.5" defaultRowHeight="16" x14ac:dyDescent="0.15"/>
  <cols>
    <col min="1" max="1" width="2.83203125" style="67" customWidth="1"/>
    <col min="2" max="2" width="121.33203125" style="72" customWidth="1"/>
    <col min="3" max="3" width="6.5" style="67" customWidth="1"/>
    <col min="4" max="4" width="11.33203125" style="67" customWidth="1"/>
    <col min="5" max="5" width="11.6640625" style="67" customWidth="1"/>
    <col min="6" max="6" width="15.5" style="67" customWidth="1"/>
    <col min="7" max="16384" width="8.5" style="67"/>
  </cols>
  <sheetData>
    <row r="1" spans="1:3" ht="19" x14ac:dyDescent="0.15">
      <c r="A1" s="63"/>
      <c r="B1" s="71"/>
      <c r="C1" s="64"/>
    </row>
    <row r="2" spans="1:3" ht="19" x14ac:dyDescent="0.15">
      <c r="A2" s="65"/>
      <c r="B2" s="137" t="s">
        <v>60</v>
      </c>
      <c r="C2" s="24"/>
    </row>
    <row r="3" spans="1:3" x14ac:dyDescent="0.15">
      <c r="B3" s="68" t="s">
        <v>381</v>
      </c>
      <c r="C3" s="49"/>
    </row>
    <row r="4" spans="1:3" ht="17" x14ac:dyDescent="0.15">
      <c r="B4" s="69" t="s">
        <v>247</v>
      </c>
      <c r="C4" s="50"/>
    </row>
    <row r="5" spans="1:3" ht="17" x14ac:dyDescent="0.15">
      <c r="B5" s="69" t="s">
        <v>361</v>
      </c>
      <c r="C5" s="49"/>
    </row>
    <row r="6" spans="1:3" ht="34" x14ac:dyDescent="0.15">
      <c r="B6" s="69" t="s">
        <v>362</v>
      </c>
      <c r="C6" s="49"/>
    </row>
    <row r="7" spans="1:3" ht="34" x14ac:dyDescent="0.15">
      <c r="B7" s="69" t="s">
        <v>382</v>
      </c>
      <c r="C7" s="49"/>
    </row>
    <row r="8" spans="1:3" ht="17" x14ac:dyDescent="0.15">
      <c r="B8" s="69" t="s">
        <v>248</v>
      </c>
      <c r="C8" s="49"/>
    </row>
    <row r="9" spans="1:3" ht="17" x14ac:dyDescent="0.15">
      <c r="B9" s="151" t="s">
        <v>57</v>
      </c>
      <c r="C9" s="49"/>
    </row>
    <row r="10" spans="1:3" ht="17" x14ac:dyDescent="0.15">
      <c r="B10" s="151" t="s">
        <v>363</v>
      </c>
      <c r="C10" s="49"/>
    </row>
    <row r="11" spans="1:3" ht="17" x14ac:dyDescent="0.15">
      <c r="B11" s="151" t="s">
        <v>383</v>
      </c>
      <c r="C11" s="49"/>
    </row>
    <row r="12" spans="1:3" ht="17" x14ac:dyDescent="0.15">
      <c r="B12" s="69" t="s">
        <v>397</v>
      </c>
      <c r="C12" s="49"/>
    </row>
    <row r="13" spans="1:3" ht="17" x14ac:dyDescent="0.15">
      <c r="B13" s="69" t="s">
        <v>398</v>
      </c>
      <c r="C13" s="49"/>
    </row>
    <row r="14" spans="1:3" ht="17" x14ac:dyDescent="0.15">
      <c r="B14" s="69" t="s">
        <v>41</v>
      </c>
      <c r="C14" s="49"/>
    </row>
    <row r="15" spans="1:3" ht="17" x14ac:dyDescent="0.15">
      <c r="B15" s="69" t="s">
        <v>396</v>
      </c>
      <c r="C15" s="49"/>
    </row>
    <row r="16" spans="1:3" x14ac:dyDescent="0.15">
      <c r="B16" s="68" t="s">
        <v>360</v>
      </c>
      <c r="C16" s="49"/>
    </row>
    <row r="17" spans="2:6" x14ac:dyDescent="0.15">
      <c r="C17" s="49"/>
    </row>
    <row r="18" spans="2:6" ht="19" x14ac:dyDescent="0.15">
      <c r="B18" s="137" t="s">
        <v>364</v>
      </c>
      <c r="C18" s="49"/>
      <c r="F18" s="24"/>
    </row>
    <row r="19" spans="2:6" ht="19" x14ac:dyDescent="0.15">
      <c r="B19" s="70" t="s">
        <v>38</v>
      </c>
    </row>
    <row r="20" spans="2:6" x14ac:dyDescent="0.15">
      <c r="B20" s="150" t="s">
        <v>365</v>
      </c>
    </row>
    <row r="21" spans="2:6" x14ac:dyDescent="0.15">
      <c r="B21" s="68" t="s">
        <v>384</v>
      </c>
    </row>
    <row r="22" spans="2:6" x14ac:dyDescent="0.15">
      <c r="B22" s="68" t="s">
        <v>385</v>
      </c>
    </row>
    <row r="23" spans="2:6" x14ac:dyDescent="0.15">
      <c r="B23" s="68" t="s">
        <v>227</v>
      </c>
    </row>
    <row r="24" spans="2:6" ht="34" x14ac:dyDescent="0.15">
      <c r="B24" s="69" t="s">
        <v>226</v>
      </c>
    </row>
    <row r="25" spans="2:6" x14ac:dyDescent="0.15">
      <c r="B25" s="68" t="s">
        <v>386</v>
      </c>
    </row>
    <row r="26" spans="2:6" ht="19" x14ac:dyDescent="0.15">
      <c r="B26" s="68" t="s">
        <v>56</v>
      </c>
      <c r="C26" s="66"/>
    </row>
    <row r="27" spans="2:6" x14ac:dyDescent="0.15">
      <c r="B27" s="68" t="s">
        <v>53</v>
      </c>
    </row>
    <row r="28" spans="2:6" ht="14" x14ac:dyDescent="0.15">
      <c r="B28" s="67"/>
    </row>
    <row r="29" spans="2:6" ht="19" x14ac:dyDescent="0.15">
      <c r="B29" s="70" t="s">
        <v>16</v>
      </c>
    </row>
    <row r="30" spans="2:6" x14ac:dyDescent="0.15">
      <c r="B30" s="68" t="s">
        <v>366</v>
      </c>
    </row>
    <row r="31" spans="2:6" x14ac:dyDescent="0.15">
      <c r="B31" s="68" t="s">
        <v>249</v>
      </c>
    </row>
    <row r="32" spans="2:6" x14ac:dyDescent="0.15">
      <c r="B32" s="68" t="s">
        <v>55</v>
      </c>
    </row>
    <row r="33" spans="2:2" x14ac:dyDescent="0.15">
      <c r="B33" s="68" t="s">
        <v>54</v>
      </c>
    </row>
    <row r="34" spans="2:2" x14ac:dyDescent="0.15">
      <c r="B34" s="72" t="s">
        <v>7</v>
      </c>
    </row>
    <row r="35" spans="2:2" ht="14" x14ac:dyDescent="0.15">
      <c r="B35" s="67"/>
    </row>
  </sheetData>
  <pageMargins left="0.7" right="0.7" top="0.75" bottom="0.75" header="0.3" footer="0.3"/>
  <pageSetup scale="74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310E-80E7-4893-A1F0-643F5571A8CC}">
  <sheetPr>
    <pageSetUpPr fitToPage="1"/>
  </sheetPr>
  <dimension ref="A2:D83"/>
  <sheetViews>
    <sheetView showGridLines="0" zoomScaleNormal="100" workbookViewId="0">
      <selection activeCell="C19" sqref="C19"/>
    </sheetView>
  </sheetViews>
  <sheetFormatPr baseColWidth="10" defaultColWidth="9.1640625" defaultRowHeight="14" x14ac:dyDescent="0.15"/>
  <cols>
    <col min="1" max="1" width="4.33203125" style="274" customWidth="1"/>
    <col min="2" max="2" width="26.5" style="25" customWidth="1"/>
    <col min="3" max="3" width="80.5" style="289" customWidth="1"/>
    <col min="4" max="4" width="26.5" style="279" customWidth="1"/>
    <col min="5" max="16384" width="9.1640625" style="274"/>
  </cols>
  <sheetData>
    <row r="2" spans="1:4" x14ac:dyDescent="0.15">
      <c r="A2" s="274" t="s">
        <v>394</v>
      </c>
      <c r="B2" s="280" t="s">
        <v>255</v>
      </c>
      <c r="C2" s="284" t="s">
        <v>256</v>
      </c>
      <c r="D2" s="275" t="s">
        <v>257</v>
      </c>
    </row>
    <row r="3" spans="1:4" ht="16" x14ac:dyDescent="0.15">
      <c r="A3" s="274">
        <v>1</v>
      </c>
      <c r="B3" s="281" t="s">
        <v>258</v>
      </c>
      <c r="C3" s="285" t="s">
        <v>197</v>
      </c>
      <c r="D3" s="276" t="s">
        <v>177</v>
      </c>
    </row>
    <row r="4" spans="1:4" x14ac:dyDescent="0.15">
      <c r="B4" s="281"/>
      <c r="C4" s="286" t="s">
        <v>259</v>
      </c>
      <c r="D4" s="277">
        <v>1512000</v>
      </c>
    </row>
    <row r="5" spans="1:4" ht="16" x14ac:dyDescent="0.15">
      <c r="A5" s="274">
        <v>2</v>
      </c>
      <c r="B5" s="281" t="s">
        <v>260</v>
      </c>
      <c r="C5" s="285" t="s">
        <v>198</v>
      </c>
      <c r="D5" s="276" t="s">
        <v>155</v>
      </c>
    </row>
    <row r="6" spans="1:4" x14ac:dyDescent="0.15">
      <c r="B6" s="281"/>
      <c r="C6" s="286" t="s">
        <v>261</v>
      </c>
      <c r="D6" s="277">
        <v>1566000</v>
      </c>
    </row>
    <row r="7" spans="1:4" ht="16" x14ac:dyDescent="0.15">
      <c r="A7" s="274">
        <v>3</v>
      </c>
      <c r="B7" s="281" t="s">
        <v>262</v>
      </c>
      <c r="C7" s="285" t="s">
        <v>263</v>
      </c>
      <c r="D7" s="276" t="s">
        <v>73</v>
      </c>
    </row>
    <row r="8" spans="1:4" x14ac:dyDescent="0.15">
      <c r="B8" s="281"/>
      <c r="C8" s="286" t="s">
        <v>264</v>
      </c>
      <c r="D8" s="277">
        <v>1476000</v>
      </c>
    </row>
    <row r="9" spans="1:4" ht="16" x14ac:dyDescent="0.15">
      <c r="A9" s="274">
        <v>4</v>
      </c>
      <c r="B9" s="281" t="s">
        <v>265</v>
      </c>
      <c r="C9" s="285" t="s">
        <v>199</v>
      </c>
      <c r="D9" s="276" t="s">
        <v>91</v>
      </c>
    </row>
    <row r="10" spans="1:4" x14ac:dyDescent="0.15">
      <c r="B10" s="281"/>
      <c r="C10" s="286" t="s">
        <v>266</v>
      </c>
      <c r="D10" s="277">
        <v>2160000</v>
      </c>
    </row>
    <row r="11" spans="1:4" ht="16" x14ac:dyDescent="0.15">
      <c r="A11" s="274">
        <v>5</v>
      </c>
      <c r="B11" s="281" t="s">
        <v>267</v>
      </c>
      <c r="C11" s="285" t="s">
        <v>200</v>
      </c>
      <c r="D11" s="276" t="s">
        <v>231</v>
      </c>
    </row>
    <row r="12" spans="1:4" x14ac:dyDescent="0.15">
      <c r="B12" s="281"/>
      <c r="C12" s="286" t="s">
        <v>268</v>
      </c>
      <c r="D12" s="277">
        <v>1440000</v>
      </c>
    </row>
    <row r="13" spans="1:4" ht="16" x14ac:dyDescent="0.15">
      <c r="A13" s="274">
        <v>6</v>
      </c>
      <c r="B13" s="281" t="s">
        <v>269</v>
      </c>
      <c r="C13" s="285" t="s">
        <v>201</v>
      </c>
      <c r="D13" s="276" t="s">
        <v>73</v>
      </c>
    </row>
    <row r="14" spans="1:4" x14ac:dyDescent="0.15">
      <c r="B14" s="281"/>
      <c r="C14" s="286" t="s">
        <v>270</v>
      </c>
      <c r="D14" s="277">
        <v>2160000</v>
      </c>
    </row>
    <row r="15" spans="1:4" ht="16" x14ac:dyDescent="0.15">
      <c r="A15" s="274">
        <v>7</v>
      </c>
      <c r="B15" s="281" t="s">
        <v>271</v>
      </c>
      <c r="C15" s="285" t="s">
        <v>202</v>
      </c>
      <c r="D15" s="276" t="s">
        <v>81</v>
      </c>
    </row>
    <row r="16" spans="1:4" x14ac:dyDescent="0.15">
      <c r="B16" s="281"/>
      <c r="C16" s="286" t="s">
        <v>272</v>
      </c>
      <c r="D16" s="277">
        <v>3600000</v>
      </c>
    </row>
    <row r="17" spans="1:4" ht="16" x14ac:dyDescent="0.15">
      <c r="A17" s="274">
        <v>8</v>
      </c>
      <c r="B17" s="281" t="s">
        <v>273</v>
      </c>
      <c r="C17" s="285" t="s">
        <v>203</v>
      </c>
      <c r="D17" s="276" t="s">
        <v>70</v>
      </c>
    </row>
    <row r="18" spans="1:4" x14ac:dyDescent="0.15">
      <c r="B18" s="281"/>
      <c r="C18" s="286" t="s">
        <v>274</v>
      </c>
      <c r="D18" s="277">
        <v>1404000</v>
      </c>
    </row>
    <row r="19" spans="1:4" ht="16" x14ac:dyDescent="0.15">
      <c r="A19" s="274">
        <v>9</v>
      </c>
      <c r="B19" s="281" t="s">
        <v>275</v>
      </c>
      <c r="C19" s="285" t="s">
        <v>204</v>
      </c>
      <c r="D19" s="276" t="s">
        <v>73</v>
      </c>
    </row>
    <row r="20" spans="1:4" x14ac:dyDescent="0.15">
      <c r="B20" s="281"/>
      <c r="C20" s="286" t="s">
        <v>276</v>
      </c>
      <c r="D20" s="277">
        <v>2100000</v>
      </c>
    </row>
    <row r="21" spans="1:4" ht="16" x14ac:dyDescent="0.15">
      <c r="A21" s="274">
        <v>10</v>
      </c>
      <c r="B21" s="281" t="s">
        <v>277</v>
      </c>
      <c r="C21" s="285" t="s">
        <v>205</v>
      </c>
      <c r="D21" s="276" t="s">
        <v>242</v>
      </c>
    </row>
    <row r="22" spans="1:4" x14ac:dyDescent="0.15">
      <c r="B22" s="281"/>
      <c r="C22" s="286" t="s">
        <v>278</v>
      </c>
      <c r="D22" s="277">
        <v>1548000</v>
      </c>
    </row>
    <row r="23" spans="1:4" ht="16" x14ac:dyDescent="0.15">
      <c r="A23" s="274">
        <v>11</v>
      </c>
      <c r="B23" s="281" t="s">
        <v>279</v>
      </c>
      <c r="C23" s="287" t="s">
        <v>280</v>
      </c>
      <c r="D23" s="276" t="s">
        <v>73</v>
      </c>
    </row>
    <row r="24" spans="1:4" x14ac:dyDescent="0.15">
      <c r="B24" s="281"/>
      <c r="C24" s="286" t="s">
        <v>281</v>
      </c>
      <c r="D24" s="277">
        <v>2700000</v>
      </c>
    </row>
    <row r="25" spans="1:4" ht="16" x14ac:dyDescent="0.15">
      <c r="A25" s="274">
        <v>12</v>
      </c>
      <c r="B25" s="281" t="s">
        <v>282</v>
      </c>
      <c r="C25" s="285" t="s">
        <v>206</v>
      </c>
      <c r="D25" s="276" t="s">
        <v>74</v>
      </c>
    </row>
    <row r="26" spans="1:4" x14ac:dyDescent="0.15">
      <c r="B26" s="281"/>
      <c r="C26" s="286" t="s">
        <v>283</v>
      </c>
      <c r="D26" s="277">
        <v>1440000</v>
      </c>
    </row>
    <row r="27" spans="1:4" ht="16" x14ac:dyDescent="0.15">
      <c r="A27" s="274">
        <v>13</v>
      </c>
      <c r="B27" s="281" t="s">
        <v>284</v>
      </c>
      <c r="C27" s="285" t="s">
        <v>207</v>
      </c>
      <c r="D27" s="276" t="s">
        <v>285</v>
      </c>
    </row>
    <row r="28" spans="1:4" x14ac:dyDescent="0.15">
      <c r="B28" s="281"/>
      <c r="C28" s="286" t="s">
        <v>286</v>
      </c>
      <c r="D28" s="277">
        <v>1199350</v>
      </c>
    </row>
    <row r="29" spans="1:4" ht="16" x14ac:dyDescent="0.15">
      <c r="A29" s="274">
        <v>14</v>
      </c>
      <c r="B29" s="281" t="s">
        <v>287</v>
      </c>
      <c r="C29" s="285" t="s">
        <v>288</v>
      </c>
      <c r="D29" s="276" t="s">
        <v>61</v>
      </c>
    </row>
    <row r="30" spans="1:4" x14ac:dyDescent="0.15">
      <c r="B30" s="281"/>
      <c r="C30" s="286" t="s">
        <v>289</v>
      </c>
      <c r="D30" s="277">
        <v>1314000</v>
      </c>
    </row>
    <row r="31" spans="1:4" ht="16" x14ac:dyDescent="0.15">
      <c r="A31" s="274">
        <v>15</v>
      </c>
      <c r="B31" s="281" t="s">
        <v>290</v>
      </c>
      <c r="C31" s="285" t="s">
        <v>208</v>
      </c>
      <c r="D31" s="276" t="s">
        <v>94</v>
      </c>
    </row>
    <row r="32" spans="1:4" x14ac:dyDescent="0.15">
      <c r="B32" s="281"/>
      <c r="C32" s="286" t="s">
        <v>291</v>
      </c>
      <c r="D32" s="277">
        <v>1620000</v>
      </c>
    </row>
    <row r="33" spans="1:4" ht="16" x14ac:dyDescent="0.15">
      <c r="A33" s="274">
        <v>16</v>
      </c>
      <c r="B33" s="281" t="s">
        <v>292</v>
      </c>
      <c r="C33" s="285" t="s">
        <v>209</v>
      </c>
      <c r="D33" s="276" t="s">
        <v>250</v>
      </c>
    </row>
    <row r="34" spans="1:4" x14ac:dyDescent="0.15">
      <c r="B34" s="281"/>
      <c r="C34" s="286" t="s">
        <v>293</v>
      </c>
      <c r="D34" s="277">
        <v>1638000</v>
      </c>
    </row>
    <row r="35" spans="1:4" ht="16" x14ac:dyDescent="0.15">
      <c r="A35" s="274">
        <v>17</v>
      </c>
      <c r="B35" s="281" t="s">
        <v>294</v>
      </c>
      <c r="C35" s="287" t="s">
        <v>210</v>
      </c>
      <c r="D35" s="276" t="s">
        <v>68</v>
      </c>
    </row>
    <row r="36" spans="1:4" x14ac:dyDescent="0.15">
      <c r="B36" s="281"/>
      <c r="C36" s="286" t="s">
        <v>295</v>
      </c>
      <c r="D36" s="277">
        <v>2700000</v>
      </c>
    </row>
    <row r="37" spans="1:4" ht="16" x14ac:dyDescent="0.15">
      <c r="A37" s="274">
        <v>18</v>
      </c>
      <c r="B37" s="281" t="s">
        <v>296</v>
      </c>
      <c r="C37" s="285" t="s">
        <v>211</v>
      </c>
      <c r="D37" s="276" t="s">
        <v>70</v>
      </c>
    </row>
    <row r="38" spans="1:4" x14ac:dyDescent="0.15">
      <c r="B38" s="281"/>
      <c r="C38" s="286" t="s">
        <v>297</v>
      </c>
      <c r="D38" s="277">
        <v>1512000</v>
      </c>
    </row>
    <row r="39" spans="1:4" ht="16" x14ac:dyDescent="0.15">
      <c r="A39" s="274">
        <v>19</v>
      </c>
      <c r="B39" s="281" t="s">
        <v>298</v>
      </c>
      <c r="C39" s="285" t="s">
        <v>299</v>
      </c>
      <c r="D39" s="276" t="s">
        <v>83</v>
      </c>
    </row>
    <row r="40" spans="1:4" x14ac:dyDescent="0.15">
      <c r="B40" s="281"/>
      <c r="C40" s="286" t="s">
        <v>300</v>
      </c>
      <c r="D40" s="277">
        <v>2160000</v>
      </c>
    </row>
    <row r="41" spans="1:4" ht="16" x14ac:dyDescent="0.15">
      <c r="A41" s="274">
        <v>20</v>
      </c>
      <c r="B41" s="281" t="s">
        <v>301</v>
      </c>
      <c r="C41" s="285" t="s">
        <v>212</v>
      </c>
      <c r="D41" s="276" t="s">
        <v>69</v>
      </c>
    </row>
    <row r="42" spans="1:4" x14ac:dyDescent="0.15">
      <c r="B42" s="281"/>
      <c r="C42" s="286" t="s">
        <v>302</v>
      </c>
      <c r="D42" s="277">
        <v>1566000</v>
      </c>
    </row>
    <row r="43" spans="1:4" ht="16" x14ac:dyDescent="0.15">
      <c r="A43" s="274">
        <v>21</v>
      </c>
      <c r="B43" s="281" t="s">
        <v>303</v>
      </c>
      <c r="C43" s="287" t="s">
        <v>304</v>
      </c>
      <c r="D43" s="276" t="s">
        <v>84</v>
      </c>
    </row>
    <row r="44" spans="1:4" x14ac:dyDescent="0.15">
      <c r="B44" s="281"/>
      <c r="C44" s="286" t="s">
        <v>305</v>
      </c>
      <c r="D44" s="277">
        <v>3150000</v>
      </c>
    </row>
    <row r="45" spans="1:4" ht="16" x14ac:dyDescent="0.15">
      <c r="A45" s="274">
        <v>22</v>
      </c>
      <c r="B45" s="281" t="s">
        <v>306</v>
      </c>
      <c r="C45" s="285" t="s">
        <v>213</v>
      </c>
      <c r="D45" s="276" t="s">
        <v>66</v>
      </c>
    </row>
    <row r="46" spans="1:4" x14ac:dyDescent="0.15">
      <c r="B46" s="281"/>
      <c r="C46" s="286" t="s">
        <v>307</v>
      </c>
      <c r="D46" s="277">
        <v>1494000</v>
      </c>
    </row>
    <row r="47" spans="1:4" ht="16" x14ac:dyDescent="0.15">
      <c r="A47" s="274">
        <v>23</v>
      </c>
      <c r="B47" s="281" t="s">
        <v>308</v>
      </c>
      <c r="C47" s="285" t="s">
        <v>309</v>
      </c>
      <c r="D47" s="276" t="s">
        <v>75</v>
      </c>
    </row>
    <row r="48" spans="1:4" x14ac:dyDescent="0.15">
      <c r="B48" s="281"/>
      <c r="C48" s="286" t="s">
        <v>310</v>
      </c>
      <c r="D48" s="277">
        <v>1512000</v>
      </c>
    </row>
    <row r="49" spans="1:4" ht="16" x14ac:dyDescent="0.15">
      <c r="A49" s="274">
        <v>24</v>
      </c>
      <c r="B49" s="281" t="s">
        <v>311</v>
      </c>
      <c r="C49" s="285" t="s">
        <v>214</v>
      </c>
      <c r="D49" s="276" t="s">
        <v>188</v>
      </c>
    </row>
    <row r="50" spans="1:4" x14ac:dyDescent="0.15">
      <c r="B50" s="281"/>
      <c r="C50" s="286" t="s">
        <v>312</v>
      </c>
      <c r="D50" s="277">
        <v>1278000</v>
      </c>
    </row>
    <row r="51" spans="1:4" ht="16" x14ac:dyDescent="0.15">
      <c r="A51" s="274">
        <v>25</v>
      </c>
      <c r="B51" s="281" t="s">
        <v>313</v>
      </c>
      <c r="C51" s="285" t="s">
        <v>314</v>
      </c>
      <c r="D51" s="276" t="s">
        <v>66</v>
      </c>
    </row>
    <row r="52" spans="1:4" x14ac:dyDescent="0.15">
      <c r="B52" s="281"/>
      <c r="C52" s="286" t="s">
        <v>315</v>
      </c>
      <c r="D52" s="277">
        <v>1400000</v>
      </c>
    </row>
    <row r="53" spans="1:4" ht="16" x14ac:dyDescent="0.15">
      <c r="A53" s="274">
        <v>26</v>
      </c>
      <c r="B53" s="281" t="s">
        <v>316</v>
      </c>
      <c r="C53" s="287" t="s">
        <v>215</v>
      </c>
      <c r="D53" s="276" t="s">
        <v>81</v>
      </c>
    </row>
    <row r="54" spans="1:4" x14ac:dyDescent="0.15">
      <c r="B54" s="282"/>
      <c r="C54" s="288" t="s">
        <v>317</v>
      </c>
      <c r="D54" s="278">
        <v>2500000</v>
      </c>
    </row>
    <row r="58" spans="1:4" x14ac:dyDescent="0.15">
      <c r="B58" s="283"/>
    </row>
    <row r="59" spans="1:4" x14ac:dyDescent="0.15">
      <c r="B59" s="283"/>
    </row>
    <row r="60" spans="1:4" x14ac:dyDescent="0.15">
      <c r="B60" s="283"/>
    </row>
    <row r="61" spans="1:4" x14ac:dyDescent="0.15">
      <c r="B61" s="283"/>
    </row>
    <row r="62" spans="1:4" x14ac:dyDescent="0.15">
      <c r="B62" s="283"/>
    </row>
    <row r="63" spans="1:4" x14ac:dyDescent="0.15">
      <c r="B63" s="283"/>
    </row>
    <row r="64" spans="1:4" x14ac:dyDescent="0.15">
      <c r="B64" s="283"/>
    </row>
    <row r="65" spans="2:2" x14ac:dyDescent="0.15">
      <c r="B65" s="283"/>
    </row>
    <row r="66" spans="2:2" x14ac:dyDescent="0.15">
      <c r="B66" s="283"/>
    </row>
    <row r="67" spans="2:2" x14ac:dyDescent="0.15">
      <c r="B67" s="283"/>
    </row>
    <row r="68" spans="2:2" x14ac:dyDescent="0.15">
      <c r="B68" s="283"/>
    </row>
    <row r="69" spans="2:2" x14ac:dyDescent="0.15">
      <c r="B69" s="283"/>
    </row>
    <row r="70" spans="2:2" x14ac:dyDescent="0.15">
      <c r="B70" s="283"/>
    </row>
    <row r="71" spans="2:2" x14ac:dyDescent="0.15">
      <c r="B71" s="283"/>
    </row>
    <row r="72" spans="2:2" x14ac:dyDescent="0.15">
      <c r="B72" s="283"/>
    </row>
    <row r="73" spans="2:2" x14ac:dyDescent="0.15">
      <c r="B73" s="283"/>
    </row>
    <row r="74" spans="2:2" x14ac:dyDescent="0.15">
      <c r="B74" s="283"/>
    </row>
    <row r="75" spans="2:2" x14ac:dyDescent="0.15">
      <c r="B75" s="283"/>
    </row>
    <row r="76" spans="2:2" x14ac:dyDescent="0.15">
      <c r="B76" s="283"/>
    </row>
    <row r="77" spans="2:2" x14ac:dyDescent="0.15">
      <c r="B77" s="283"/>
    </row>
    <row r="78" spans="2:2" x14ac:dyDescent="0.15">
      <c r="B78" s="283"/>
    </row>
    <row r="79" spans="2:2" x14ac:dyDescent="0.15">
      <c r="B79" s="283"/>
    </row>
    <row r="80" spans="2:2" x14ac:dyDescent="0.15">
      <c r="B80" s="283"/>
    </row>
    <row r="81" spans="2:2" x14ac:dyDescent="0.15">
      <c r="B81" s="283"/>
    </row>
    <row r="82" spans="2:2" x14ac:dyDescent="0.15">
      <c r="B82" s="283"/>
    </row>
    <row r="83" spans="2:2" x14ac:dyDescent="0.15">
      <c r="B83" s="283"/>
    </row>
  </sheetData>
  <pageMargins left="0.5" right="0.5" top="0.5" bottom="0.5" header="0" footer="0"/>
  <pageSetup scale="7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241D-A196-44C1-895F-9EBF61383B33}">
  <sheetPr>
    <pageSetUpPr fitToPage="1"/>
  </sheetPr>
  <dimension ref="B1:G34"/>
  <sheetViews>
    <sheetView zoomScale="90" zoomScaleNormal="90" workbookViewId="0">
      <selection activeCell="C34" sqref="C34"/>
    </sheetView>
  </sheetViews>
  <sheetFormatPr baseColWidth="10" defaultColWidth="8.6640625" defaultRowHeight="16" x14ac:dyDescent="0.15"/>
  <cols>
    <col min="1" max="1" width="1.5" style="51" customWidth="1"/>
    <col min="2" max="2" width="8.6640625" style="51"/>
    <col min="3" max="3" width="12.1640625" style="51" customWidth="1"/>
    <col min="4" max="5" width="8.6640625" style="51"/>
    <col min="6" max="6" width="21.5" style="51" customWidth="1"/>
    <col min="7" max="8" width="8.6640625" style="51"/>
    <col min="9" max="9" width="29.5" style="51" customWidth="1"/>
    <col min="10" max="16384" width="8.6640625" style="51"/>
  </cols>
  <sheetData>
    <row r="1" spans="2:7" ht="8" customHeight="1" x14ac:dyDescent="0.15"/>
    <row r="2" spans="2:7" x14ac:dyDescent="0.15">
      <c r="B2" s="307" t="s">
        <v>50</v>
      </c>
      <c r="C2" s="307"/>
      <c r="D2" s="307"/>
      <c r="F2" s="307" t="s">
        <v>51</v>
      </c>
      <c r="G2" s="307"/>
    </row>
    <row r="3" spans="2:7" x14ac:dyDescent="0.15">
      <c r="B3" s="149" t="s">
        <v>42</v>
      </c>
      <c r="C3" s="149" t="s">
        <v>43</v>
      </c>
      <c r="D3" s="149" t="s">
        <v>40</v>
      </c>
      <c r="F3" s="149" t="s">
        <v>44</v>
      </c>
      <c r="G3" s="149" t="s">
        <v>23</v>
      </c>
    </row>
    <row r="4" spans="2:7" x14ac:dyDescent="0.15">
      <c r="B4" s="147">
        <v>1</v>
      </c>
      <c r="C4" s="148">
        <v>30</v>
      </c>
      <c r="D4" s="148">
        <f>C4+5</f>
        <v>35</v>
      </c>
      <c r="F4" s="147" t="s">
        <v>47</v>
      </c>
      <c r="G4" s="148">
        <v>0</v>
      </c>
    </row>
    <row r="5" spans="2:7" x14ac:dyDescent="0.15">
      <c r="B5" s="147">
        <v>2</v>
      </c>
      <c r="C5" s="148">
        <v>25</v>
      </c>
      <c r="D5" s="148">
        <f t="shared" ref="D5:D28" si="0">C5+5</f>
        <v>30</v>
      </c>
      <c r="F5" s="147" t="s">
        <v>45</v>
      </c>
      <c r="G5" s="148">
        <v>3</v>
      </c>
    </row>
    <row r="6" spans="2:7" x14ac:dyDescent="0.15">
      <c r="B6" s="147">
        <v>3</v>
      </c>
      <c r="C6" s="148">
        <v>24</v>
      </c>
      <c r="D6" s="148">
        <f t="shared" si="0"/>
        <v>29</v>
      </c>
      <c r="F6" s="147" t="s">
        <v>46</v>
      </c>
      <c r="G6" s="148">
        <v>6</v>
      </c>
    </row>
    <row r="7" spans="2:7" x14ac:dyDescent="0.15">
      <c r="B7" s="147">
        <v>4</v>
      </c>
      <c r="C7" s="148">
        <v>23</v>
      </c>
      <c r="D7" s="148">
        <f t="shared" si="0"/>
        <v>28</v>
      </c>
      <c r="F7" s="147" t="s">
        <v>48</v>
      </c>
      <c r="G7" s="148">
        <v>10</v>
      </c>
    </row>
    <row r="8" spans="2:7" x14ac:dyDescent="0.15">
      <c r="B8" s="147">
        <v>5</v>
      </c>
      <c r="C8" s="148">
        <v>22</v>
      </c>
      <c r="D8" s="148">
        <f t="shared" si="0"/>
        <v>27</v>
      </c>
      <c r="F8" s="147" t="s">
        <v>49</v>
      </c>
      <c r="G8" s="148">
        <v>14</v>
      </c>
    </row>
    <row r="9" spans="2:7" x14ac:dyDescent="0.15">
      <c r="B9" s="147">
        <v>6</v>
      </c>
      <c r="C9" s="148">
        <v>21</v>
      </c>
      <c r="D9" s="148">
        <f t="shared" si="0"/>
        <v>26</v>
      </c>
    </row>
    <row r="10" spans="2:7" x14ac:dyDescent="0.15">
      <c r="B10" s="147">
        <v>7</v>
      </c>
      <c r="C10" s="148">
        <v>20</v>
      </c>
      <c r="D10" s="148">
        <f t="shared" si="0"/>
        <v>25</v>
      </c>
    </row>
    <row r="11" spans="2:7" x14ac:dyDescent="0.15">
      <c r="B11" s="147">
        <v>8</v>
      </c>
      <c r="C11" s="148">
        <v>19</v>
      </c>
      <c r="D11" s="148">
        <f t="shared" si="0"/>
        <v>24</v>
      </c>
    </row>
    <row r="12" spans="2:7" x14ac:dyDescent="0.15">
      <c r="B12" s="147">
        <v>9</v>
      </c>
      <c r="C12" s="148">
        <v>18</v>
      </c>
      <c r="D12" s="148">
        <f t="shared" si="0"/>
        <v>23</v>
      </c>
      <c r="F12" s="100" t="s">
        <v>52</v>
      </c>
      <c r="G12" s="149" t="s">
        <v>23</v>
      </c>
    </row>
    <row r="13" spans="2:7" x14ac:dyDescent="0.15">
      <c r="B13" s="147">
        <v>10</v>
      </c>
      <c r="C13" s="148">
        <v>17</v>
      </c>
      <c r="D13" s="148">
        <f t="shared" si="0"/>
        <v>22</v>
      </c>
      <c r="F13" s="20" t="s">
        <v>216</v>
      </c>
      <c r="G13" s="148">
        <v>0</v>
      </c>
    </row>
    <row r="14" spans="2:7" x14ac:dyDescent="0.15">
      <c r="B14" s="147">
        <v>11</v>
      </c>
      <c r="C14" s="148">
        <v>16</v>
      </c>
      <c r="D14" s="148">
        <f t="shared" si="0"/>
        <v>21</v>
      </c>
      <c r="F14" s="20" t="s">
        <v>217</v>
      </c>
      <c r="G14" s="148">
        <v>10</v>
      </c>
    </row>
    <row r="15" spans="2:7" x14ac:dyDescent="0.15">
      <c r="B15" s="147">
        <v>12</v>
      </c>
      <c r="C15" s="148">
        <v>15</v>
      </c>
      <c r="D15" s="148">
        <f t="shared" si="0"/>
        <v>20</v>
      </c>
      <c r="F15" s="20" t="s">
        <v>218</v>
      </c>
      <c r="G15" s="148">
        <v>15</v>
      </c>
    </row>
    <row r="16" spans="2:7" x14ac:dyDescent="0.15">
      <c r="B16" s="147">
        <v>13</v>
      </c>
      <c r="C16" s="148">
        <v>14</v>
      </c>
      <c r="D16" s="148">
        <f t="shared" si="0"/>
        <v>19</v>
      </c>
      <c r="F16" s="20" t="s">
        <v>219</v>
      </c>
      <c r="G16" s="148">
        <v>20</v>
      </c>
    </row>
    <row r="17" spans="2:7" x14ac:dyDescent="0.15">
      <c r="B17" s="147">
        <v>14</v>
      </c>
      <c r="C17" s="148">
        <v>13</v>
      </c>
      <c r="D17" s="148">
        <f t="shared" si="0"/>
        <v>18</v>
      </c>
      <c r="F17" s="20" t="s">
        <v>220</v>
      </c>
      <c r="G17" s="148">
        <v>22</v>
      </c>
    </row>
    <row r="18" spans="2:7" x14ac:dyDescent="0.15">
      <c r="B18" s="147">
        <v>15</v>
      </c>
      <c r="C18" s="148">
        <v>12</v>
      </c>
      <c r="D18" s="148">
        <f t="shared" si="0"/>
        <v>17</v>
      </c>
      <c r="F18" s="20" t="s">
        <v>221</v>
      </c>
      <c r="G18" s="148">
        <v>25</v>
      </c>
    </row>
    <row r="19" spans="2:7" x14ac:dyDescent="0.15">
      <c r="B19" s="147">
        <v>16</v>
      </c>
      <c r="C19" s="148">
        <v>11</v>
      </c>
      <c r="D19" s="148">
        <f t="shared" si="0"/>
        <v>16</v>
      </c>
      <c r="F19" s="20" t="s">
        <v>222</v>
      </c>
      <c r="G19" s="148">
        <v>30</v>
      </c>
    </row>
    <row r="20" spans="2:7" x14ac:dyDescent="0.15">
      <c r="B20" s="147">
        <v>17</v>
      </c>
      <c r="C20" s="148">
        <v>10</v>
      </c>
      <c r="D20" s="148">
        <f t="shared" si="0"/>
        <v>15</v>
      </c>
    </row>
    <row r="21" spans="2:7" x14ac:dyDescent="0.15">
      <c r="B21" s="147">
        <v>18</v>
      </c>
      <c r="C21" s="148">
        <v>9</v>
      </c>
      <c r="D21" s="148">
        <f t="shared" si="0"/>
        <v>14</v>
      </c>
    </row>
    <row r="22" spans="2:7" x14ac:dyDescent="0.15">
      <c r="B22" s="147">
        <v>19</v>
      </c>
      <c r="C22" s="148">
        <v>8</v>
      </c>
      <c r="D22" s="148">
        <f t="shared" si="0"/>
        <v>13</v>
      </c>
    </row>
    <row r="23" spans="2:7" x14ac:dyDescent="0.15">
      <c r="B23" s="147">
        <v>20</v>
      </c>
      <c r="C23" s="148">
        <v>7</v>
      </c>
      <c r="D23" s="148">
        <f t="shared" si="0"/>
        <v>12</v>
      </c>
    </row>
    <row r="24" spans="2:7" x14ac:dyDescent="0.15">
      <c r="B24" s="147">
        <v>21</v>
      </c>
      <c r="C24" s="148">
        <v>6</v>
      </c>
      <c r="D24" s="148">
        <f t="shared" si="0"/>
        <v>11</v>
      </c>
    </row>
    <row r="25" spans="2:7" x14ac:dyDescent="0.15">
      <c r="B25" s="147">
        <v>22</v>
      </c>
      <c r="C25" s="148">
        <v>5</v>
      </c>
      <c r="D25" s="148">
        <f t="shared" si="0"/>
        <v>10</v>
      </c>
    </row>
    <row r="26" spans="2:7" x14ac:dyDescent="0.15">
      <c r="B26" s="147">
        <v>23</v>
      </c>
      <c r="C26" s="148">
        <v>4</v>
      </c>
      <c r="D26" s="148">
        <f t="shared" si="0"/>
        <v>9</v>
      </c>
    </row>
    <row r="27" spans="2:7" x14ac:dyDescent="0.15">
      <c r="B27" s="147">
        <v>24</v>
      </c>
      <c r="C27" s="148">
        <v>3</v>
      </c>
      <c r="D27" s="148">
        <f t="shared" si="0"/>
        <v>8</v>
      </c>
    </row>
    <row r="28" spans="2:7" x14ac:dyDescent="0.15">
      <c r="B28" s="147">
        <v>25</v>
      </c>
      <c r="C28" s="148">
        <v>2</v>
      </c>
      <c r="D28" s="148">
        <f t="shared" si="0"/>
        <v>7</v>
      </c>
    </row>
    <row r="30" spans="2:7" x14ac:dyDescent="0.15">
      <c r="B30" s="99" t="s">
        <v>224</v>
      </c>
    </row>
    <row r="31" spans="2:7" x14ac:dyDescent="0.15">
      <c r="B31" s="99" t="s">
        <v>223</v>
      </c>
    </row>
    <row r="33" spans="2:2" x14ac:dyDescent="0.15">
      <c r="B33" s="99" t="s">
        <v>58</v>
      </c>
    </row>
    <row r="34" spans="2:2" x14ac:dyDescent="0.2">
      <c r="B34" s="142"/>
    </row>
  </sheetData>
  <mergeCells count="2">
    <mergeCell ref="B2:D2"/>
    <mergeCell ref="F2:G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EAF6-7E05-4E84-B947-8FA0080BB8CF}">
  <dimension ref="A1:G109"/>
  <sheetViews>
    <sheetView workbookViewId="0">
      <selection activeCell="K10" sqref="K10"/>
    </sheetView>
  </sheetViews>
  <sheetFormatPr baseColWidth="10" defaultColWidth="8.83203125" defaultRowHeight="13" x14ac:dyDescent="0.15"/>
  <cols>
    <col min="1" max="1" width="4" style="34" bestFit="1" customWidth="1"/>
    <col min="2" max="2" width="21.5" style="34" bestFit="1" customWidth="1"/>
    <col min="3" max="3" width="9.5" style="34" customWidth="1"/>
    <col min="4" max="4" width="9.5" customWidth="1"/>
    <col min="5" max="5" width="5.83203125" customWidth="1"/>
    <col min="6" max="6" width="21.1640625" customWidth="1"/>
  </cols>
  <sheetData>
    <row r="1" spans="1:7" x14ac:dyDescent="0.15">
      <c r="A1" s="36" t="s">
        <v>391</v>
      </c>
      <c r="B1" s="36" t="s">
        <v>390</v>
      </c>
      <c r="C1" s="36" t="s">
        <v>320</v>
      </c>
      <c r="E1" s="36" t="s">
        <v>391</v>
      </c>
      <c r="F1" s="36" t="s">
        <v>390</v>
      </c>
      <c r="G1" s="36" t="s">
        <v>320</v>
      </c>
    </row>
    <row r="2" spans="1:7" x14ac:dyDescent="0.15">
      <c r="A2" s="36">
        <v>1</v>
      </c>
      <c r="B2" s="36" t="s">
        <v>69</v>
      </c>
      <c r="C2" s="36">
        <v>46</v>
      </c>
      <c r="E2" s="36">
        <v>55</v>
      </c>
      <c r="F2" s="36" t="s">
        <v>76</v>
      </c>
      <c r="G2" s="36">
        <v>33</v>
      </c>
    </row>
    <row r="3" spans="1:7" x14ac:dyDescent="0.15">
      <c r="A3" s="36">
        <v>2</v>
      </c>
      <c r="B3" s="36" t="s">
        <v>73</v>
      </c>
      <c r="C3" s="36">
        <v>52</v>
      </c>
      <c r="E3" s="36">
        <v>56</v>
      </c>
      <c r="F3" s="36" t="s">
        <v>122</v>
      </c>
      <c r="G3" s="36">
        <v>56</v>
      </c>
    </row>
    <row r="4" spans="1:7" x14ac:dyDescent="0.15">
      <c r="A4" s="36">
        <v>3</v>
      </c>
      <c r="B4" s="36" t="s">
        <v>81</v>
      </c>
      <c r="C4" s="36">
        <v>38</v>
      </c>
      <c r="E4" s="36">
        <v>57</v>
      </c>
      <c r="F4" s="36" t="s">
        <v>123</v>
      </c>
      <c r="G4" s="36">
        <v>51</v>
      </c>
    </row>
    <row r="5" spans="1:7" x14ac:dyDescent="0.15">
      <c r="A5" s="36">
        <v>4</v>
      </c>
      <c r="B5" s="36" t="s">
        <v>61</v>
      </c>
      <c r="C5" s="36">
        <v>44</v>
      </c>
      <c r="E5" s="36">
        <v>58</v>
      </c>
      <c r="F5" s="36" t="s">
        <v>108</v>
      </c>
      <c r="G5" s="36">
        <v>48</v>
      </c>
    </row>
    <row r="6" spans="1:7" x14ac:dyDescent="0.15">
      <c r="A6" s="36">
        <v>5</v>
      </c>
      <c r="B6" s="36" t="s">
        <v>64</v>
      </c>
      <c r="C6" s="36">
        <v>38</v>
      </c>
      <c r="E6" s="36">
        <v>59</v>
      </c>
      <c r="F6" s="36" t="s">
        <v>324</v>
      </c>
      <c r="G6" s="36">
        <v>48</v>
      </c>
    </row>
    <row r="7" spans="1:7" x14ac:dyDescent="0.15">
      <c r="A7" s="36">
        <v>6</v>
      </c>
      <c r="B7" s="36" t="s">
        <v>66</v>
      </c>
      <c r="C7" s="36">
        <v>43</v>
      </c>
      <c r="E7" s="36">
        <v>60</v>
      </c>
      <c r="F7" s="36" t="s">
        <v>181</v>
      </c>
      <c r="G7" s="36">
        <v>61</v>
      </c>
    </row>
    <row r="8" spans="1:7" x14ac:dyDescent="0.15">
      <c r="A8" s="36">
        <v>7</v>
      </c>
      <c r="B8" s="36" t="s">
        <v>93</v>
      </c>
      <c r="C8" s="36">
        <v>45</v>
      </c>
      <c r="E8" s="36">
        <v>61</v>
      </c>
      <c r="F8" s="36" t="s">
        <v>242</v>
      </c>
      <c r="G8" s="36">
        <v>59</v>
      </c>
    </row>
    <row r="9" spans="1:7" x14ac:dyDescent="0.15">
      <c r="A9" s="36">
        <v>8</v>
      </c>
      <c r="B9" s="36" t="s">
        <v>68</v>
      </c>
      <c r="C9" s="36">
        <v>45</v>
      </c>
      <c r="E9" s="36">
        <v>62</v>
      </c>
      <c r="F9" s="36" t="s">
        <v>147</v>
      </c>
      <c r="G9" s="36">
        <v>51</v>
      </c>
    </row>
    <row r="10" spans="1:7" x14ac:dyDescent="0.15">
      <c r="A10" s="36">
        <v>9</v>
      </c>
      <c r="B10" s="36" t="s">
        <v>62</v>
      </c>
      <c r="C10" s="36">
        <v>46</v>
      </c>
      <c r="E10" s="36">
        <v>63</v>
      </c>
      <c r="F10" s="36" t="s">
        <v>141</v>
      </c>
      <c r="G10" s="36">
        <v>51</v>
      </c>
    </row>
    <row r="11" spans="1:7" x14ac:dyDescent="0.15">
      <c r="A11" s="36">
        <v>10</v>
      </c>
      <c r="B11" s="36" t="s">
        <v>84</v>
      </c>
      <c r="C11" s="36">
        <v>51</v>
      </c>
      <c r="E11" s="36">
        <v>64</v>
      </c>
      <c r="F11" s="36" t="s">
        <v>100</v>
      </c>
      <c r="G11" s="36">
        <v>48</v>
      </c>
    </row>
    <row r="12" spans="1:7" x14ac:dyDescent="0.15">
      <c r="A12" s="36">
        <v>11</v>
      </c>
      <c r="B12" s="36" t="s">
        <v>67</v>
      </c>
      <c r="C12" s="36">
        <v>52</v>
      </c>
      <c r="E12" s="36">
        <v>65</v>
      </c>
      <c r="F12" s="36" t="s">
        <v>72</v>
      </c>
      <c r="G12" s="36">
        <v>40</v>
      </c>
    </row>
    <row r="13" spans="1:7" x14ac:dyDescent="0.15">
      <c r="A13" s="36">
        <v>12</v>
      </c>
      <c r="B13" s="36" t="s">
        <v>75</v>
      </c>
      <c r="C13" s="36">
        <v>52</v>
      </c>
      <c r="E13" s="36">
        <v>66</v>
      </c>
      <c r="F13" s="36" t="s">
        <v>190</v>
      </c>
      <c r="G13" s="36">
        <v>59</v>
      </c>
    </row>
    <row r="14" spans="1:7" x14ac:dyDescent="0.15">
      <c r="A14" s="36">
        <v>13</v>
      </c>
      <c r="B14" s="36" t="s">
        <v>70</v>
      </c>
      <c r="C14" s="36">
        <v>50</v>
      </c>
      <c r="E14" s="36">
        <v>67</v>
      </c>
      <c r="F14" s="36" t="s">
        <v>87</v>
      </c>
      <c r="G14" s="36">
        <v>31</v>
      </c>
    </row>
    <row r="15" spans="1:7" x14ac:dyDescent="0.15">
      <c r="A15" s="36">
        <v>14</v>
      </c>
      <c r="B15" s="36" t="s">
        <v>321</v>
      </c>
      <c r="C15" s="36">
        <v>46</v>
      </c>
      <c r="E15" s="36">
        <v>68</v>
      </c>
      <c r="F15" s="36" t="s">
        <v>232</v>
      </c>
      <c r="G15" s="36">
        <v>50</v>
      </c>
    </row>
    <row r="16" spans="1:7" x14ac:dyDescent="0.15">
      <c r="A16" s="36">
        <v>15</v>
      </c>
      <c r="B16" s="36" t="s">
        <v>74</v>
      </c>
      <c r="C16" s="36">
        <v>46</v>
      </c>
      <c r="E16" s="36">
        <v>69</v>
      </c>
      <c r="F16" s="36" t="s">
        <v>325</v>
      </c>
      <c r="G16" s="36">
        <v>57</v>
      </c>
    </row>
    <row r="17" spans="1:7" x14ac:dyDescent="0.15">
      <c r="A17" s="36">
        <v>16</v>
      </c>
      <c r="B17" s="36" t="s">
        <v>94</v>
      </c>
      <c r="C17" s="36">
        <v>49</v>
      </c>
      <c r="E17" s="36">
        <v>70</v>
      </c>
      <c r="F17" s="36" t="s">
        <v>184</v>
      </c>
      <c r="G17" s="36">
        <v>53</v>
      </c>
    </row>
    <row r="18" spans="1:7" x14ac:dyDescent="0.15">
      <c r="A18" s="36">
        <v>17</v>
      </c>
      <c r="B18" s="36" t="s">
        <v>170</v>
      </c>
      <c r="C18" s="36">
        <v>51</v>
      </c>
      <c r="E18" s="36">
        <v>71</v>
      </c>
      <c r="F18" s="36" t="s">
        <v>110</v>
      </c>
      <c r="G18" s="36">
        <v>48</v>
      </c>
    </row>
    <row r="19" spans="1:7" x14ac:dyDescent="0.15">
      <c r="A19" s="36">
        <v>18</v>
      </c>
      <c r="B19" s="36" t="s">
        <v>83</v>
      </c>
      <c r="C19" s="36">
        <v>51</v>
      </c>
      <c r="E19" s="36">
        <v>72</v>
      </c>
      <c r="F19" s="36" t="s">
        <v>326</v>
      </c>
      <c r="G19" s="36">
        <v>53</v>
      </c>
    </row>
    <row r="20" spans="1:7" x14ac:dyDescent="0.15">
      <c r="A20" s="36">
        <v>19</v>
      </c>
      <c r="B20" s="36" t="s">
        <v>86</v>
      </c>
      <c r="C20" s="36">
        <v>57</v>
      </c>
      <c r="E20" s="36">
        <v>73</v>
      </c>
      <c r="F20" s="36" t="s">
        <v>196</v>
      </c>
      <c r="G20" s="36">
        <v>54</v>
      </c>
    </row>
    <row r="21" spans="1:7" x14ac:dyDescent="0.15">
      <c r="A21" s="36">
        <v>20</v>
      </c>
      <c r="B21" s="36" t="s">
        <v>103</v>
      </c>
      <c r="C21" s="36">
        <v>49</v>
      </c>
      <c r="E21" s="36">
        <v>74</v>
      </c>
      <c r="F21" s="36" t="s">
        <v>159</v>
      </c>
      <c r="G21" s="36">
        <v>44</v>
      </c>
    </row>
    <row r="22" spans="1:7" x14ac:dyDescent="0.15">
      <c r="A22" s="36">
        <v>21</v>
      </c>
      <c r="B22" s="36" t="s">
        <v>78</v>
      </c>
      <c r="C22" s="36">
        <v>48</v>
      </c>
      <c r="E22" s="36">
        <v>75</v>
      </c>
      <c r="F22" s="36" t="s">
        <v>107</v>
      </c>
      <c r="G22" s="36">
        <v>53</v>
      </c>
    </row>
    <row r="23" spans="1:7" x14ac:dyDescent="0.15">
      <c r="A23" s="36">
        <v>22</v>
      </c>
      <c r="B23" s="36" t="s">
        <v>91</v>
      </c>
      <c r="C23" s="36">
        <v>45</v>
      </c>
      <c r="E23" s="36">
        <v>76</v>
      </c>
      <c r="F23" s="36" t="s">
        <v>113</v>
      </c>
      <c r="G23" s="36">
        <v>52</v>
      </c>
    </row>
    <row r="24" spans="1:7" x14ac:dyDescent="0.15">
      <c r="A24" s="36">
        <v>23</v>
      </c>
      <c r="B24" s="36" t="s">
        <v>116</v>
      </c>
      <c r="C24" s="36">
        <v>53</v>
      </c>
      <c r="E24" s="36">
        <v>77</v>
      </c>
      <c r="F24" s="36" t="s">
        <v>327</v>
      </c>
      <c r="G24" s="36">
        <v>42</v>
      </c>
    </row>
    <row r="25" spans="1:7" x14ac:dyDescent="0.15">
      <c r="A25" s="36">
        <v>24</v>
      </c>
      <c r="B25" s="36" t="s">
        <v>99</v>
      </c>
      <c r="C25" s="36">
        <v>52</v>
      </c>
      <c r="E25" s="36">
        <v>78</v>
      </c>
      <c r="F25" s="36" t="s">
        <v>176</v>
      </c>
      <c r="G25" s="36">
        <v>52</v>
      </c>
    </row>
    <row r="26" spans="1:7" x14ac:dyDescent="0.15">
      <c r="A26" s="36">
        <v>25</v>
      </c>
      <c r="B26" s="36" t="s">
        <v>231</v>
      </c>
      <c r="C26" s="36">
        <v>63</v>
      </c>
      <c r="E26" s="36">
        <v>79</v>
      </c>
      <c r="F26" s="36" t="s">
        <v>387</v>
      </c>
      <c r="G26" s="36">
        <v>51</v>
      </c>
    </row>
    <row r="27" spans="1:7" x14ac:dyDescent="0.15">
      <c r="A27" s="36">
        <v>26</v>
      </c>
      <c r="B27" s="36" t="s">
        <v>82</v>
      </c>
      <c r="C27" s="36">
        <v>48</v>
      </c>
      <c r="E27" s="36">
        <v>80</v>
      </c>
      <c r="F27" s="36" t="s">
        <v>85</v>
      </c>
      <c r="G27" s="36">
        <v>48</v>
      </c>
    </row>
    <row r="28" spans="1:7" x14ac:dyDescent="0.15">
      <c r="A28" s="36">
        <v>27</v>
      </c>
      <c r="B28" s="36" t="s">
        <v>138</v>
      </c>
      <c r="C28" s="36">
        <v>47</v>
      </c>
      <c r="E28" s="36">
        <v>80</v>
      </c>
      <c r="F28" s="36" t="s">
        <v>189</v>
      </c>
      <c r="G28" s="36">
        <v>58</v>
      </c>
    </row>
    <row r="29" spans="1:7" x14ac:dyDescent="0.15">
      <c r="A29" s="36">
        <v>28</v>
      </c>
      <c r="B29" s="36" t="s">
        <v>229</v>
      </c>
      <c r="C29" s="36">
        <v>47</v>
      </c>
      <c r="E29" s="36">
        <v>82</v>
      </c>
      <c r="F29" s="36" t="s">
        <v>173</v>
      </c>
      <c r="G29" s="36">
        <v>50</v>
      </c>
    </row>
    <row r="30" spans="1:7" x14ac:dyDescent="0.15">
      <c r="A30" s="36">
        <v>29</v>
      </c>
      <c r="B30" s="36" t="s">
        <v>128</v>
      </c>
      <c r="C30" s="36">
        <v>49</v>
      </c>
      <c r="E30" s="36">
        <v>83</v>
      </c>
      <c r="F30" s="36" t="s">
        <v>65</v>
      </c>
      <c r="G30" s="36">
        <v>29</v>
      </c>
    </row>
    <row r="31" spans="1:7" x14ac:dyDescent="0.15">
      <c r="A31" s="36">
        <v>30</v>
      </c>
      <c r="B31" s="36" t="s">
        <v>155</v>
      </c>
      <c r="C31" s="36">
        <v>64</v>
      </c>
      <c r="E31" s="36">
        <v>84</v>
      </c>
      <c r="F31" s="36" t="s">
        <v>101</v>
      </c>
      <c r="G31" s="36">
        <v>37</v>
      </c>
    </row>
    <row r="32" spans="1:7" x14ac:dyDescent="0.15">
      <c r="A32" s="36">
        <v>31</v>
      </c>
      <c r="B32" s="36" t="s">
        <v>102</v>
      </c>
      <c r="C32" s="36">
        <v>45</v>
      </c>
      <c r="E32" s="36">
        <v>85</v>
      </c>
      <c r="F32" s="36" t="s">
        <v>145</v>
      </c>
      <c r="G32" s="36">
        <v>54</v>
      </c>
    </row>
    <row r="33" spans="1:7" x14ac:dyDescent="0.15">
      <c r="A33" s="36">
        <v>32</v>
      </c>
      <c r="B33" s="36" t="s">
        <v>97</v>
      </c>
      <c r="C33" s="36">
        <v>54</v>
      </c>
      <c r="E33" s="36">
        <v>86</v>
      </c>
      <c r="F33" s="36" t="s">
        <v>328</v>
      </c>
      <c r="G33" s="36">
        <v>53</v>
      </c>
    </row>
    <row r="34" spans="1:7" x14ac:dyDescent="0.15">
      <c r="A34" s="36">
        <v>33</v>
      </c>
      <c r="B34" s="36" t="s">
        <v>112</v>
      </c>
      <c r="C34" s="36">
        <v>47</v>
      </c>
      <c r="E34" s="36">
        <v>87</v>
      </c>
      <c r="F34" s="36" t="s">
        <v>95</v>
      </c>
      <c r="G34" s="36">
        <v>43</v>
      </c>
    </row>
    <row r="35" spans="1:7" x14ac:dyDescent="0.15">
      <c r="A35" s="36">
        <v>34</v>
      </c>
      <c r="B35" s="36" t="s">
        <v>77</v>
      </c>
      <c r="C35" s="36">
        <v>45</v>
      </c>
      <c r="E35" s="36">
        <v>88</v>
      </c>
      <c r="F35" s="36" t="s">
        <v>144</v>
      </c>
      <c r="G35" s="36">
        <v>51</v>
      </c>
    </row>
    <row r="36" spans="1:7" x14ac:dyDescent="0.15">
      <c r="A36" s="36">
        <v>35</v>
      </c>
      <c r="B36" s="36" t="s">
        <v>119</v>
      </c>
      <c r="C36" s="36">
        <v>47</v>
      </c>
      <c r="E36" s="36">
        <v>89</v>
      </c>
      <c r="F36" s="36" t="s">
        <v>143</v>
      </c>
      <c r="G36" s="36">
        <v>56</v>
      </c>
    </row>
    <row r="37" spans="1:7" x14ac:dyDescent="0.15">
      <c r="A37" s="36">
        <v>36</v>
      </c>
      <c r="B37" s="36" t="s">
        <v>250</v>
      </c>
      <c r="C37" s="36">
        <v>57</v>
      </c>
      <c r="E37" s="36">
        <v>90</v>
      </c>
      <c r="F37" s="36" t="s">
        <v>177</v>
      </c>
      <c r="G37" s="36">
        <v>57</v>
      </c>
    </row>
    <row r="38" spans="1:7" x14ac:dyDescent="0.15">
      <c r="A38" s="36">
        <v>37</v>
      </c>
      <c r="B38" s="36" t="s">
        <v>105</v>
      </c>
      <c r="C38" s="36">
        <v>44</v>
      </c>
      <c r="E38" s="36">
        <v>91</v>
      </c>
      <c r="F38" s="36" t="s">
        <v>154</v>
      </c>
      <c r="G38" s="36">
        <v>45</v>
      </c>
    </row>
    <row r="39" spans="1:7" x14ac:dyDescent="0.15">
      <c r="A39" s="36">
        <v>38</v>
      </c>
      <c r="B39" s="36" t="s">
        <v>120</v>
      </c>
      <c r="C39" s="36">
        <v>41</v>
      </c>
      <c r="E39" s="36">
        <v>92</v>
      </c>
      <c r="F39" s="36" t="s">
        <v>129</v>
      </c>
      <c r="G39" s="36">
        <v>41</v>
      </c>
    </row>
    <row r="40" spans="1:7" x14ac:dyDescent="0.15">
      <c r="A40" s="36">
        <v>39</v>
      </c>
      <c r="B40" s="36" t="s">
        <v>126</v>
      </c>
      <c r="C40" s="36">
        <v>50</v>
      </c>
      <c r="E40" s="36">
        <v>93</v>
      </c>
      <c r="F40" s="36" t="s">
        <v>330</v>
      </c>
      <c r="G40" s="36">
        <v>47</v>
      </c>
    </row>
    <row r="41" spans="1:7" x14ac:dyDescent="0.15">
      <c r="A41" s="36">
        <v>40</v>
      </c>
      <c r="B41" s="36" t="s">
        <v>322</v>
      </c>
      <c r="C41" s="36">
        <v>54</v>
      </c>
      <c r="E41" s="36">
        <v>94</v>
      </c>
      <c r="F41" s="36" t="s">
        <v>228</v>
      </c>
      <c r="G41" s="36">
        <v>43</v>
      </c>
    </row>
    <row r="42" spans="1:7" x14ac:dyDescent="0.15">
      <c r="A42" s="36">
        <v>41</v>
      </c>
      <c r="B42" s="36" t="s">
        <v>329</v>
      </c>
      <c r="C42" s="36">
        <v>60</v>
      </c>
      <c r="E42" s="36">
        <v>95</v>
      </c>
      <c r="F42" s="36" t="s">
        <v>241</v>
      </c>
      <c r="G42" s="36">
        <v>45</v>
      </c>
    </row>
    <row r="43" spans="1:7" x14ac:dyDescent="0.15">
      <c r="A43" s="36">
        <v>42</v>
      </c>
      <c r="B43" s="36" t="s">
        <v>92</v>
      </c>
      <c r="C43" s="36">
        <v>43</v>
      </c>
      <c r="E43" s="36">
        <v>96</v>
      </c>
      <c r="F43" s="36" t="s">
        <v>239</v>
      </c>
      <c r="G43" s="36">
        <v>55</v>
      </c>
    </row>
    <row r="44" spans="1:7" x14ac:dyDescent="0.15">
      <c r="A44" s="36">
        <v>43</v>
      </c>
      <c r="B44" s="36" t="s">
        <v>235</v>
      </c>
      <c r="C44" s="36">
        <v>51</v>
      </c>
      <c r="E44" s="36">
        <v>97</v>
      </c>
      <c r="F44" s="36" t="s">
        <v>166</v>
      </c>
      <c r="G44" s="36">
        <v>52</v>
      </c>
    </row>
    <row r="45" spans="1:7" x14ac:dyDescent="0.15">
      <c r="A45" s="36">
        <v>44</v>
      </c>
      <c r="B45" s="36" t="s">
        <v>63</v>
      </c>
      <c r="C45" s="36">
        <v>31</v>
      </c>
      <c r="E45" s="36">
        <v>98</v>
      </c>
      <c r="F45" s="36" t="s">
        <v>237</v>
      </c>
      <c r="G45" s="36">
        <v>54</v>
      </c>
    </row>
    <row r="46" spans="1:7" x14ac:dyDescent="0.15">
      <c r="A46" s="36">
        <v>45</v>
      </c>
      <c r="B46" s="36" t="s">
        <v>323</v>
      </c>
      <c r="C46" s="36">
        <v>50</v>
      </c>
      <c r="E46" s="36">
        <v>99</v>
      </c>
      <c r="F46" s="36" t="s">
        <v>152</v>
      </c>
      <c r="G46" s="36">
        <v>58</v>
      </c>
    </row>
    <row r="47" spans="1:7" x14ac:dyDescent="0.15">
      <c r="A47" s="36">
        <v>46</v>
      </c>
      <c r="B47" s="36" t="s">
        <v>146</v>
      </c>
      <c r="C47" s="36">
        <v>45</v>
      </c>
      <c r="E47" s="36">
        <v>100</v>
      </c>
      <c r="F47" s="36" t="s">
        <v>186</v>
      </c>
      <c r="G47" s="36">
        <v>59</v>
      </c>
    </row>
    <row r="48" spans="1:7" x14ac:dyDescent="0.15">
      <c r="A48" s="36">
        <v>47</v>
      </c>
      <c r="B48" s="36" t="s">
        <v>98</v>
      </c>
      <c r="C48" s="36">
        <v>56</v>
      </c>
      <c r="E48" s="36">
        <v>101</v>
      </c>
      <c r="F48" s="36" t="s">
        <v>331</v>
      </c>
      <c r="G48" s="36">
        <v>34</v>
      </c>
    </row>
    <row r="49" spans="1:7" x14ac:dyDescent="0.15">
      <c r="A49" s="36">
        <v>48</v>
      </c>
      <c r="B49" s="36" t="s">
        <v>80</v>
      </c>
      <c r="C49" s="36">
        <v>40</v>
      </c>
      <c r="E49" s="36">
        <v>102</v>
      </c>
      <c r="F49" s="36" t="s">
        <v>168</v>
      </c>
      <c r="G49" s="36">
        <v>50</v>
      </c>
    </row>
    <row r="50" spans="1:7" x14ac:dyDescent="0.15">
      <c r="A50" s="36">
        <v>49</v>
      </c>
      <c r="B50" s="36" t="s">
        <v>183</v>
      </c>
      <c r="C50" s="36">
        <v>49</v>
      </c>
      <c r="E50" s="36">
        <v>102</v>
      </c>
      <c r="F50" s="36" t="s">
        <v>230</v>
      </c>
      <c r="G50" s="36">
        <v>28</v>
      </c>
    </row>
    <row r="51" spans="1:7" x14ac:dyDescent="0.15">
      <c r="A51" s="36">
        <v>50</v>
      </c>
      <c r="B51" s="36" t="s">
        <v>188</v>
      </c>
      <c r="C51" s="36">
        <v>58</v>
      </c>
      <c r="E51" s="36">
        <v>104</v>
      </c>
      <c r="F51" s="36" t="s">
        <v>161</v>
      </c>
      <c r="G51" s="36">
        <v>49</v>
      </c>
    </row>
    <row r="52" spans="1:7" x14ac:dyDescent="0.15">
      <c r="A52" s="36">
        <v>51</v>
      </c>
      <c r="B52" s="36" t="s">
        <v>89</v>
      </c>
      <c r="C52" s="36">
        <v>36</v>
      </c>
      <c r="E52" s="36">
        <v>105</v>
      </c>
      <c r="F52" s="36" t="s">
        <v>392</v>
      </c>
      <c r="G52" s="36">
        <v>51</v>
      </c>
    </row>
    <row r="53" spans="1:7" x14ac:dyDescent="0.15">
      <c r="A53" s="36">
        <v>52</v>
      </c>
      <c r="B53" s="36" t="s">
        <v>71</v>
      </c>
      <c r="C53" s="36">
        <v>31</v>
      </c>
      <c r="E53" s="36">
        <v>106</v>
      </c>
      <c r="F53" s="36" t="s">
        <v>139</v>
      </c>
      <c r="G53" s="36">
        <v>44</v>
      </c>
    </row>
    <row r="54" spans="1:7" x14ac:dyDescent="0.15">
      <c r="A54" s="36">
        <v>53</v>
      </c>
      <c r="B54" s="36" t="s">
        <v>79</v>
      </c>
      <c r="C54" s="36">
        <v>31</v>
      </c>
      <c r="E54" s="36">
        <v>107</v>
      </c>
      <c r="F54" s="36" t="s">
        <v>180</v>
      </c>
      <c r="G54" s="36">
        <v>59</v>
      </c>
    </row>
    <row r="55" spans="1:7" x14ac:dyDescent="0.15">
      <c r="A55" s="36">
        <v>54</v>
      </c>
      <c r="B55" s="36" t="s">
        <v>192</v>
      </c>
      <c r="C55" s="36">
        <v>55</v>
      </c>
      <c r="E55" s="36">
        <v>108</v>
      </c>
      <c r="F55" s="36" t="s">
        <v>233</v>
      </c>
      <c r="G55" s="36">
        <v>46</v>
      </c>
    </row>
    <row r="56" spans="1:7" x14ac:dyDescent="0.15">
      <c r="A56" s="36" t="s">
        <v>391</v>
      </c>
      <c r="B56" s="36" t="s">
        <v>390</v>
      </c>
      <c r="C56" s="36" t="s">
        <v>320</v>
      </c>
      <c r="E56" s="36" t="s">
        <v>391</v>
      </c>
      <c r="F56" s="36" t="s">
        <v>390</v>
      </c>
      <c r="G56" s="36" t="s">
        <v>320</v>
      </c>
    </row>
    <row r="57" spans="1:7" x14ac:dyDescent="0.15">
      <c r="A57" s="36">
        <v>109</v>
      </c>
      <c r="B57" s="36" t="s">
        <v>164</v>
      </c>
      <c r="C57" s="36">
        <v>54</v>
      </c>
      <c r="E57" s="36">
        <v>162</v>
      </c>
      <c r="F57" s="36" t="s">
        <v>240</v>
      </c>
      <c r="G57" s="36">
        <v>59</v>
      </c>
    </row>
    <row r="58" spans="1:7" x14ac:dyDescent="0.15">
      <c r="A58" s="36">
        <v>110</v>
      </c>
      <c r="B58" s="36" t="s">
        <v>142</v>
      </c>
      <c r="C58" s="36">
        <v>51</v>
      </c>
      <c r="E58" s="36">
        <v>163</v>
      </c>
      <c r="F58" s="36" t="s">
        <v>346</v>
      </c>
      <c r="G58" s="36">
        <v>59</v>
      </c>
    </row>
    <row r="59" spans="1:7" x14ac:dyDescent="0.15">
      <c r="A59" s="36">
        <v>111</v>
      </c>
      <c r="B59" s="36" t="s">
        <v>131</v>
      </c>
      <c r="C59" s="36">
        <v>48</v>
      </c>
      <c r="E59" s="36">
        <v>164</v>
      </c>
      <c r="F59" s="36" t="s">
        <v>344</v>
      </c>
      <c r="G59" s="36">
        <v>52</v>
      </c>
    </row>
    <row r="60" spans="1:7" x14ac:dyDescent="0.15">
      <c r="A60" s="36">
        <v>112</v>
      </c>
      <c r="B60" s="36" t="s">
        <v>336</v>
      </c>
      <c r="C60" s="36">
        <v>51</v>
      </c>
      <c r="E60" s="36">
        <v>165</v>
      </c>
      <c r="F60" s="36" t="s">
        <v>136</v>
      </c>
      <c r="G60" s="36">
        <v>41</v>
      </c>
    </row>
    <row r="61" spans="1:7" x14ac:dyDescent="0.15">
      <c r="A61" s="36">
        <v>113</v>
      </c>
      <c r="B61" s="36" t="s">
        <v>153</v>
      </c>
      <c r="C61" s="36">
        <v>33</v>
      </c>
      <c r="E61" s="36">
        <v>166</v>
      </c>
      <c r="F61" s="36" t="s">
        <v>234</v>
      </c>
      <c r="G61" s="36">
        <v>39</v>
      </c>
    </row>
    <row r="62" spans="1:7" x14ac:dyDescent="0.15">
      <c r="A62" s="36">
        <v>114</v>
      </c>
      <c r="B62" s="36" t="s">
        <v>151</v>
      </c>
      <c r="C62" s="36">
        <v>43</v>
      </c>
      <c r="E62" s="36">
        <v>167</v>
      </c>
      <c r="F62" s="36" t="s">
        <v>117</v>
      </c>
      <c r="G62" s="36">
        <v>56</v>
      </c>
    </row>
    <row r="63" spans="1:7" x14ac:dyDescent="0.15">
      <c r="A63" s="36">
        <v>115</v>
      </c>
      <c r="B63" s="36" t="s">
        <v>165</v>
      </c>
      <c r="C63" s="36">
        <v>39</v>
      </c>
      <c r="E63" s="36">
        <v>168</v>
      </c>
      <c r="F63" s="36" t="s">
        <v>187</v>
      </c>
      <c r="G63" s="36">
        <v>49</v>
      </c>
    </row>
    <row r="64" spans="1:7" x14ac:dyDescent="0.15">
      <c r="A64" s="36">
        <v>116</v>
      </c>
      <c r="B64" s="36" t="s">
        <v>334</v>
      </c>
      <c r="C64" s="36">
        <v>43</v>
      </c>
      <c r="E64" s="36">
        <v>169</v>
      </c>
      <c r="F64" s="36" t="s">
        <v>348</v>
      </c>
      <c r="G64" s="36">
        <v>37</v>
      </c>
    </row>
    <row r="65" spans="1:7" x14ac:dyDescent="0.15">
      <c r="A65" s="36">
        <v>117</v>
      </c>
      <c r="B65" s="36" t="s">
        <v>332</v>
      </c>
      <c r="C65" s="36">
        <v>44</v>
      </c>
      <c r="E65" s="36">
        <v>170</v>
      </c>
      <c r="F65" s="36" t="s">
        <v>157</v>
      </c>
      <c r="G65" s="36">
        <v>39</v>
      </c>
    </row>
    <row r="66" spans="1:7" x14ac:dyDescent="0.15">
      <c r="A66" s="36">
        <v>118</v>
      </c>
      <c r="B66" s="36" t="s">
        <v>182</v>
      </c>
      <c r="C66" s="36">
        <v>42</v>
      </c>
      <c r="E66" s="36">
        <v>171</v>
      </c>
      <c r="F66" s="36" t="s">
        <v>124</v>
      </c>
      <c r="G66" s="36">
        <v>52</v>
      </c>
    </row>
    <row r="67" spans="1:7" x14ac:dyDescent="0.15">
      <c r="A67" s="36">
        <v>119</v>
      </c>
      <c r="B67" s="36" t="s">
        <v>104</v>
      </c>
      <c r="C67" s="36">
        <v>37</v>
      </c>
      <c r="E67" s="36">
        <v>172</v>
      </c>
      <c r="F67" s="36" t="s">
        <v>162</v>
      </c>
      <c r="G67" s="36">
        <v>48</v>
      </c>
    </row>
    <row r="68" spans="1:7" x14ac:dyDescent="0.15">
      <c r="A68" s="36">
        <v>120</v>
      </c>
      <c r="B68" s="36" t="s">
        <v>148</v>
      </c>
      <c r="C68" s="36">
        <v>54</v>
      </c>
      <c r="E68" s="36">
        <v>173</v>
      </c>
      <c r="F68" s="36" t="s">
        <v>347</v>
      </c>
      <c r="G68" s="36">
        <v>52</v>
      </c>
    </row>
    <row r="69" spans="1:7" x14ac:dyDescent="0.15">
      <c r="A69" s="36">
        <v>121</v>
      </c>
      <c r="B69" s="36" t="s">
        <v>333</v>
      </c>
      <c r="C69" s="36">
        <v>46</v>
      </c>
      <c r="E69" s="36">
        <v>174</v>
      </c>
      <c r="F69" s="36" t="s">
        <v>349</v>
      </c>
      <c r="G69" s="36">
        <v>56</v>
      </c>
    </row>
    <row r="70" spans="1:7" x14ac:dyDescent="0.15">
      <c r="A70" s="36">
        <v>122</v>
      </c>
      <c r="B70" s="36" t="s">
        <v>195</v>
      </c>
      <c r="C70" s="36">
        <v>57</v>
      </c>
      <c r="E70" s="36">
        <v>175</v>
      </c>
      <c r="F70" s="36" t="s">
        <v>106</v>
      </c>
      <c r="G70" s="36">
        <v>44</v>
      </c>
    </row>
    <row r="71" spans="1:7" x14ac:dyDescent="0.15">
      <c r="A71" s="36">
        <v>123</v>
      </c>
      <c r="B71" s="36" t="s">
        <v>150</v>
      </c>
      <c r="C71" s="36">
        <v>45</v>
      </c>
      <c r="E71" s="36">
        <v>176</v>
      </c>
      <c r="F71" s="36" t="s">
        <v>178</v>
      </c>
      <c r="G71" s="36">
        <v>63</v>
      </c>
    </row>
    <row r="72" spans="1:7" x14ac:dyDescent="0.15">
      <c r="A72" s="36">
        <v>124</v>
      </c>
      <c r="B72" s="36" t="s">
        <v>335</v>
      </c>
      <c r="C72" s="36">
        <v>57</v>
      </c>
      <c r="E72" s="36">
        <v>177</v>
      </c>
      <c r="F72" s="36" t="s">
        <v>194</v>
      </c>
      <c r="G72" s="36">
        <v>26</v>
      </c>
    </row>
    <row r="73" spans="1:7" x14ac:dyDescent="0.15">
      <c r="A73" s="36">
        <v>125</v>
      </c>
      <c r="B73" s="36" t="s">
        <v>163</v>
      </c>
      <c r="C73" s="36">
        <v>54</v>
      </c>
      <c r="E73" s="36">
        <v>178</v>
      </c>
      <c r="F73" s="36" t="s">
        <v>156</v>
      </c>
      <c r="G73" s="36">
        <v>44</v>
      </c>
    </row>
    <row r="74" spans="1:7" x14ac:dyDescent="0.15">
      <c r="A74" s="36">
        <v>126</v>
      </c>
      <c r="B74" s="36" t="s">
        <v>121</v>
      </c>
      <c r="C74" s="36">
        <v>48</v>
      </c>
      <c r="E74" s="36">
        <v>179</v>
      </c>
      <c r="F74" s="36" t="s">
        <v>96</v>
      </c>
      <c r="G74" s="36">
        <v>36</v>
      </c>
    </row>
    <row r="75" spans="1:7" x14ac:dyDescent="0.15">
      <c r="A75" s="36">
        <v>127</v>
      </c>
      <c r="B75" s="36" t="s">
        <v>127</v>
      </c>
      <c r="C75" s="36">
        <v>49</v>
      </c>
      <c r="E75" s="36">
        <v>180</v>
      </c>
      <c r="F75" s="36" t="s">
        <v>243</v>
      </c>
      <c r="G75" s="36">
        <v>52</v>
      </c>
    </row>
    <row r="76" spans="1:7" x14ac:dyDescent="0.15">
      <c r="A76" s="36">
        <v>128</v>
      </c>
      <c r="B76" s="36" t="s">
        <v>172</v>
      </c>
      <c r="C76" s="36">
        <v>51</v>
      </c>
      <c r="E76" s="36">
        <v>181</v>
      </c>
      <c r="F76" s="36" t="s">
        <v>350</v>
      </c>
      <c r="G76" s="36">
        <v>53</v>
      </c>
    </row>
    <row r="77" spans="1:7" x14ac:dyDescent="0.15">
      <c r="A77" s="36">
        <v>129</v>
      </c>
      <c r="B77" s="36" t="s">
        <v>115</v>
      </c>
      <c r="C77" s="36">
        <v>40</v>
      </c>
      <c r="E77" s="36">
        <v>182</v>
      </c>
      <c r="F77" s="36" t="s">
        <v>355</v>
      </c>
      <c r="G77" s="36">
        <v>43</v>
      </c>
    </row>
    <row r="78" spans="1:7" x14ac:dyDescent="0.15">
      <c r="A78" s="36">
        <v>130</v>
      </c>
      <c r="B78" s="36" t="s">
        <v>238</v>
      </c>
      <c r="C78" s="36">
        <v>47</v>
      </c>
      <c r="E78" s="36">
        <v>183</v>
      </c>
      <c r="F78" s="36" t="s">
        <v>389</v>
      </c>
      <c r="G78" s="36">
        <v>46</v>
      </c>
    </row>
    <row r="79" spans="1:7" x14ac:dyDescent="0.15">
      <c r="A79" s="36">
        <v>131</v>
      </c>
      <c r="B79" s="36" t="s">
        <v>388</v>
      </c>
      <c r="C79" s="36">
        <v>48</v>
      </c>
      <c r="E79" s="36">
        <v>184</v>
      </c>
      <c r="F79" s="36" t="s">
        <v>245</v>
      </c>
      <c r="G79" s="36">
        <v>57</v>
      </c>
    </row>
    <row r="80" spans="1:7" x14ac:dyDescent="0.15">
      <c r="A80" s="36">
        <v>132</v>
      </c>
      <c r="B80" s="36" t="s">
        <v>175</v>
      </c>
      <c r="C80" s="36">
        <v>49</v>
      </c>
      <c r="E80" s="36">
        <v>185</v>
      </c>
      <c r="F80" s="36" t="s">
        <v>133</v>
      </c>
      <c r="G80" s="36">
        <v>45</v>
      </c>
    </row>
    <row r="81" spans="1:7" x14ac:dyDescent="0.15">
      <c r="A81" s="36">
        <v>133</v>
      </c>
      <c r="B81" s="36" t="s">
        <v>140</v>
      </c>
      <c r="C81" s="36">
        <v>54</v>
      </c>
      <c r="E81" s="36">
        <v>186</v>
      </c>
      <c r="F81" s="36" t="s">
        <v>352</v>
      </c>
      <c r="G81" s="36">
        <v>60</v>
      </c>
    </row>
    <row r="82" spans="1:7" x14ac:dyDescent="0.15">
      <c r="A82" s="36">
        <v>134</v>
      </c>
      <c r="B82" s="36" t="s">
        <v>149</v>
      </c>
      <c r="C82" s="36">
        <v>59</v>
      </c>
      <c r="E82" s="36">
        <v>187</v>
      </c>
      <c r="F82" s="36" t="s">
        <v>179</v>
      </c>
      <c r="G82" s="36">
        <v>57</v>
      </c>
    </row>
    <row r="83" spans="1:7" x14ac:dyDescent="0.15">
      <c r="A83" s="36">
        <v>135</v>
      </c>
      <c r="B83" s="36" t="s">
        <v>88</v>
      </c>
      <c r="C83" s="36">
        <v>40</v>
      </c>
      <c r="E83" s="36">
        <v>188</v>
      </c>
      <c r="F83" s="36" t="s">
        <v>132</v>
      </c>
      <c r="G83" s="36">
        <v>58</v>
      </c>
    </row>
    <row r="84" spans="1:7" x14ac:dyDescent="0.15">
      <c r="A84" s="36">
        <v>136</v>
      </c>
      <c r="B84" s="36" t="s">
        <v>244</v>
      </c>
      <c r="C84" s="36">
        <v>51</v>
      </c>
      <c r="E84" s="36">
        <v>189</v>
      </c>
      <c r="F84" s="36" t="s">
        <v>354</v>
      </c>
      <c r="G84" s="36">
        <v>44</v>
      </c>
    </row>
    <row r="85" spans="1:7" x14ac:dyDescent="0.15">
      <c r="A85" s="36">
        <v>137</v>
      </c>
      <c r="B85" s="36" t="s">
        <v>130</v>
      </c>
      <c r="C85" s="36">
        <v>56</v>
      </c>
      <c r="E85" s="36">
        <v>190</v>
      </c>
      <c r="F85" s="36" t="s">
        <v>351</v>
      </c>
      <c r="G85" s="36">
        <v>44</v>
      </c>
    </row>
    <row r="86" spans="1:7" x14ac:dyDescent="0.15">
      <c r="A86" s="36">
        <v>138</v>
      </c>
      <c r="B86" s="36" t="s">
        <v>134</v>
      </c>
      <c r="C86" s="36">
        <v>43</v>
      </c>
      <c r="E86" s="36">
        <v>191</v>
      </c>
      <c r="F86" s="36" t="s">
        <v>174</v>
      </c>
      <c r="G86" s="36">
        <v>56</v>
      </c>
    </row>
    <row r="87" spans="1:7" x14ac:dyDescent="0.15">
      <c r="A87" s="36">
        <v>139</v>
      </c>
      <c r="B87" s="36" t="s">
        <v>393</v>
      </c>
      <c r="C87" s="36">
        <v>50</v>
      </c>
      <c r="E87" s="36">
        <v>192</v>
      </c>
      <c r="F87" s="36" t="s">
        <v>356</v>
      </c>
      <c r="G87" s="36">
        <v>57</v>
      </c>
    </row>
    <row r="88" spans="1:7" x14ac:dyDescent="0.15">
      <c r="A88" s="36">
        <v>140</v>
      </c>
      <c r="B88" s="36" t="s">
        <v>246</v>
      </c>
      <c r="C88" s="36">
        <v>55</v>
      </c>
      <c r="E88" s="36">
        <v>193</v>
      </c>
      <c r="F88" s="36" t="s">
        <v>169</v>
      </c>
      <c r="G88" s="36">
        <v>46</v>
      </c>
    </row>
    <row r="89" spans="1:7" x14ac:dyDescent="0.15">
      <c r="A89" s="36">
        <v>141</v>
      </c>
      <c r="B89" s="36" t="s">
        <v>340</v>
      </c>
      <c r="C89" s="36">
        <v>40</v>
      </c>
      <c r="E89" s="36">
        <v>194</v>
      </c>
      <c r="F89" s="36" t="s">
        <v>125</v>
      </c>
      <c r="G89" s="36">
        <v>45</v>
      </c>
    </row>
    <row r="90" spans="1:7" x14ac:dyDescent="0.15">
      <c r="A90" s="36">
        <v>142</v>
      </c>
      <c r="B90" s="36" t="s">
        <v>171</v>
      </c>
      <c r="C90" s="36">
        <v>52</v>
      </c>
      <c r="E90" s="36">
        <v>195</v>
      </c>
      <c r="F90" s="36" t="s">
        <v>357</v>
      </c>
      <c r="G90" s="36">
        <v>45</v>
      </c>
    </row>
    <row r="91" spans="1:7" x14ac:dyDescent="0.15">
      <c r="A91" s="36">
        <v>143</v>
      </c>
      <c r="B91" s="36" t="s">
        <v>160</v>
      </c>
      <c r="C91" s="36">
        <v>54</v>
      </c>
      <c r="E91" s="36">
        <v>196</v>
      </c>
      <c r="F91" s="36" t="s">
        <v>158</v>
      </c>
      <c r="G91" s="36">
        <v>59</v>
      </c>
    </row>
    <row r="92" spans="1:7" x14ac:dyDescent="0.15">
      <c r="A92" s="36">
        <v>144</v>
      </c>
      <c r="B92" s="36" t="s">
        <v>338</v>
      </c>
      <c r="C92" s="36">
        <v>42</v>
      </c>
      <c r="E92" s="36">
        <v>197</v>
      </c>
      <c r="F92" s="36" t="s">
        <v>359</v>
      </c>
      <c r="G92" s="36">
        <v>36</v>
      </c>
    </row>
    <row r="93" spans="1:7" x14ac:dyDescent="0.15">
      <c r="A93" s="36">
        <v>145</v>
      </c>
      <c r="B93" s="36" t="s">
        <v>118</v>
      </c>
      <c r="C93" s="36">
        <v>46</v>
      </c>
      <c r="E93" s="36">
        <v>198</v>
      </c>
      <c r="F93" s="36" t="s">
        <v>353</v>
      </c>
      <c r="G93" s="36">
        <v>49</v>
      </c>
    </row>
    <row r="94" spans="1:7" x14ac:dyDescent="0.15">
      <c r="A94" s="36">
        <v>146</v>
      </c>
      <c r="B94" s="36" t="s">
        <v>339</v>
      </c>
      <c r="C94" s="36">
        <v>38</v>
      </c>
      <c r="E94" s="36">
        <v>199</v>
      </c>
      <c r="F94" s="36" t="s">
        <v>185</v>
      </c>
      <c r="G94" s="36">
        <v>51</v>
      </c>
    </row>
    <row r="95" spans="1:7" x14ac:dyDescent="0.15">
      <c r="A95" s="36">
        <v>147</v>
      </c>
      <c r="B95" s="36" t="s">
        <v>193</v>
      </c>
      <c r="C95" s="36">
        <v>63</v>
      </c>
      <c r="E95" s="36">
        <v>200</v>
      </c>
      <c r="F95" s="36" t="s">
        <v>358</v>
      </c>
      <c r="G95" s="36">
        <v>51</v>
      </c>
    </row>
    <row r="96" spans="1:7" x14ac:dyDescent="0.15">
      <c r="A96" s="36">
        <v>148</v>
      </c>
      <c r="B96" s="36" t="s">
        <v>191</v>
      </c>
      <c r="C96" s="36">
        <v>57</v>
      </c>
    </row>
    <row r="97" spans="1:3" x14ac:dyDescent="0.15">
      <c r="A97" s="36">
        <v>148</v>
      </c>
      <c r="B97" s="36" t="s">
        <v>337</v>
      </c>
      <c r="C97" s="36">
        <v>41</v>
      </c>
    </row>
    <row r="98" spans="1:3" x14ac:dyDescent="0.15">
      <c r="A98" s="36">
        <v>150</v>
      </c>
      <c r="B98" s="36" t="s">
        <v>341</v>
      </c>
      <c r="C98" s="36">
        <v>44</v>
      </c>
    </row>
    <row r="99" spans="1:3" x14ac:dyDescent="0.15">
      <c r="A99" s="36">
        <v>151</v>
      </c>
      <c r="B99" s="36" t="s">
        <v>114</v>
      </c>
      <c r="C99" s="36">
        <v>43</v>
      </c>
    </row>
    <row r="100" spans="1:3" x14ac:dyDescent="0.15">
      <c r="A100" s="36">
        <v>152</v>
      </c>
      <c r="B100" s="36" t="s">
        <v>342</v>
      </c>
      <c r="C100" s="36">
        <v>53</v>
      </c>
    </row>
    <row r="101" spans="1:3" x14ac:dyDescent="0.15">
      <c r="A101" s="36">
        <v>152</v>
      </c>
      <c r="B101" s="36" t="s">
        <v>167</v>
      </c>
      <c r="C101" s="36">
        <v>59</v>
      </c>
    </row>
    <row r="102" spans="1:3" x14ac:dyDescent="0.15">
      <c r="A102" s="36">
        <v>154</v>
      </c>
      <c r="B102" s="36" t="s">
        <v>137</v>
      </c>
      <c r="C102" s="36">
        <v>26</v>
      </c>
    </row>
    <row r="103" spans="1:3" x14ac:dyDescent="0.15">
      <c r="A103" s="36">
        <v>155</v>
      </c>
      <c r="B103" s="36" t="s">
        <v>111</v>
      </c>
      <c r="C103" s="36">
        <v>50</v>
      </c>
    </row>
    <row r="104" spans="1:3" x14ac:dyDescent="0.15">
      <c r="A104" s="36">
        <v>156</v>
      </c>
      <c r="B104" s="36" t="s">
        <v>345</v>
      </c>
      <c r="C104" s="36">
        <v>50</v>
      </c>
    </row>
    <row r="105" spans="1:3" x14ac:dyDescent="0.15">
      <c r="A105" s="36">
        <v>157</v>
      </c>
      <c r="B105" s="36" t="s">
        <v>135</v>
      </c>
      <c r="C105" s="36">
        <v>44</v>
      </c>
    </row>
    <row r="106" spans="1:3" x14ac:dyDescent="0.15">
      <c r="A106" s="36">
        <v>158</v>
      </c>
      <c r="B106" s="36" t="s">
        <v>343</v>
      </c>
      <c r="C106" s="36">
        <v>55</v>
      </c>
    </row>
    <row r="107" spans="1:3" x14ac:dyDescent="0.15">
      <c r="A107" s="36">
        <v>159</v>
      </c>
      <c r="B107" s="36" t="s">
        <v>90</v>
      </c>
      <c r="C107" s="36">
        <v>31</v>
      </c>
    </row>
    <row r="108" spans="1:3" x14ac:dyDescent="0.15">
      <c r="A108" s="36">
        <v>160</v>
      </c>
      <c r="B108" s="36" t="s">
        <v>236</v>
      </c>
      <c r="C108" s="36">
        <v>56</v>
      </c>
    </row>
    <row r="109" spans="1:3" x14ac:dyDescent="0.15">
      <c r="A109" s="36">
        <v>161</v>
      </c>
      <c r="B109" s="36" t="s">
        <v>109</v>
      </c>
      <c r="C109" s="36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78D2-5182-4AE5-9F80-B2D4937B52FC}">
  <sheetPr>
    <pageSetUpPr fitToPage="1"/>
  </sheetPr>
  <dimension ref="B2:AJ43"/>
  <sheetViews>
    <sheetView showGridLines="0" zoomScale="80" zoomScaleNormal="80" workbookViewId="0">
      <selection activeCell="N3" sqref="N3"/>
    </sheetView>
  </sheetViews>
  <sheetFormatPr baseColWidth="10" defaultColWidth="7.83203125" defaultRowHeight="16" x14ac:dyDescent="0.15"/>
  <cols>
    <col min="1" max="1" width="3.5" style="49" customWidth="1"/>
    <col min="2" max="2" width="13.5" style="49" customWidth="1"/>
    <col min="3" max="3" width="11.5" style="92" customWidth="1"/>
    <col min="4" max="4" width="4.33203125" style="49" customWidth="1"/>
    <col min="5" max="5" width="11.83203125" style="49" customWidth="1"/>
    <col min="6" max="6" width="9.33203125" style="49" customWidth="1"/>
    <col min="7" max="7" width="3.5" style="49" customWidth="1"/>
    <col min="8" max="8" width="11.1640625" style="49" customWidth="1"/>
    <col min="9" max="9" width="10.6640625" style="49" customWidth="1"/>
    <col min="10" max="10" width="5.33203125" style="49" customWidth="1"/>
    <col min="11" max="11" width="12.6640625" style="49" customWidth="1"/>
    <col min="12" max="12" width="10.5" style="49" customWidth="1"/>
    <col min="13" max="13" width="3.1640625" style="49" customWidth="1"/>
    <col min="14" max="14" width="11" style="49" customWidth="1"/>
    <col min="15" max="15" width="9.1640625" style="49" customWidth="1"/>
    <col min="16" max="16" width="4.33203125" style="49" customWidth="1"/>
    <col min="17" max="17" width="14.33203125" style="49" customWidth="1"/>
    <col min="18" max="18" width="8.83203125" style="49" customWidth="1"/>
    <col min="19" max="19" width="4.33203125" style="49" customWidth="1"/>
    <col min="20" max="21" width="10.6640625" style="49" customWidth="1"/>
    <col min="22" max="22" width="3.6640625" style="49" customWidth="1"/>
    <col min="23" max="23" width="14.33203125" style="49" customWidth="1"/>
    <col min="24" max="24" width="9.6640625" style="49" customWidth="1"/>
    <col min="25" max="25" width="4" style="49" customWidth="1"/>
    <col min="26" max="26" width="12.6640625" style="49" customWidth="1"/>
    <col min="28" max="28" width="4.33203125" customWidth="1"/>
    <col min="29" max="29" width="11.5" customWidth="1"/>
    <col min="30" max="30" width="10" customWidth="1"/>
    <col min="31" max="31" width="3.83203125" customWidth="1"/>
    <col min="32" max="32" width="11.83203125" customWidth="1"/>
    <col min="33" max="33" width="10" customWidth="1"/>
    <col min="34" max="34" width="4.1640625" customWidth="1"/>
    <col min="35" max="36" width="10.5" customWidth="1"/>
    <col min="37" max="16384" width="7.83203125" style="49"/>
  </cols>
  <sheetData>
    <row r="2" spans="2:36" s="248" customFormat="1" ht="17" x14ac:dyDescent="0.15">
      <c r="B2" s="248" t="str">
        <f>'Start Team'!C4</f>
        <v>aa</v>
      </c>
      <c r="C2" s="249"/>
      <c r="E2" s="248" t="str">
        <f>'Start Team'!C5</f>
        <v>bb</v>
      </c>
      <c r="H2" s="248" t="str">
        <f>'Start Team'!C6</f>
        <v>cc</v>
      </c>
      <c r="K2" s="248" t="str">
        <f>'Start Team'!C7</f>
        <v>dd</v>
      </c>
      <c r="N2" s="248" t="str">
        <f>'Start Team'!C8</f>
        <v>ee</v>
      </c>
      <c r="Q2" s="250" t="str">
        <f>'Start Team'!C9</f>
        <v>ffv</v>
      </c>
      <c r="T2" s="248" t="str">
        <f>'Start Team'!C10</f>
        <v>gg</v>
      </c>
      <c r="W2" s="248" t="str">
        <f>'Start Team'!C11</f>
        <v>hh</v>
      </c>
      <c r="Z2" s="248" t="str">
        <f>'Start Team'!C12</f>
        <v>ii</v>
      </c>
      <c r="AB2" s="5"/>
      <c r="AC2" s="248" t="str">
        <f>'Start Team'!C13</f>
        <v>jj</v>
      </c>
      <c r="AE2" s="5"/>
      <c r="AF2" s="251" t="str">
        <f>'Start Team'!C14</f>
        <v>kk</v>
      </c>
      <c r="AH2" s="5"/>
      <c r="AI2" s="251" t="str">
        <f>'Start Team'!C15</f>
        <v>ll</v>
      </c>
    </row>
    <row r="3" spans="2:36" ht="19.5" customHeight="1" x14ac:dyDescent="0.15">
      <c r="B3" s="73" t="str">
        <f>'1'!$C$3</f>
        <v>Justin Rose</v>
      </c>
      <c r="C3" s="74">
        <f>'1'!$D$31</f>
        <v>0</v>
      </c>
      <c r="E3" s="134" t="str">
        <f>'2'!$C$3</f>
        <v>Sam Stevens</v>
      </c>
      <c r="F3" s="140">
        <f>'2'!$D$31</f>
        <v>0</v>
      </c>
      <c r="H3" s="73">
        <f>'3'!$C$3</f>
        <v>0</v>
      </c>
      <c r="I3" s="74">
        <f>'3'!D31</f>
        <v>0</v>
      </c>
      <c r="K3" s="134">
        <f>'4'!$C$3</f>
        <v>0</v>
      </c>
      <c r="L3" s="140">
        <f>'4'!$D$31</f>
        <v>0</v>
      </c>
      <c r="M3" s="247"/>
      <c r="N3" s="73">
        <f>'5'!$C$3</f>
        <v>0</v>
      </c>
      <c r="O3" s="74">
        <f>'5'!$D$31</f>
        <v>0</v>
      </c>
      <c r="P3" s="247"/>
      <c r="Q3" s="139">
        <f>'6'!$C$3</f>
        <v>0</v>
      </c>
      <c r="R3" s="141">
        <f>'6'!$D$31</f>
        <v>0</v>
      </c>
      <c r="S3" s="247"/>
      <c r="T3" s="73">
        <f>'7'!$C$3</f>
        <v>0</v>
      </c>
      <c r="U3" s="74">
        <f>'7'!$D$31</f>
        <v>0</v>
      </c>
      <c r="V3" s="247"/>
      <c r="W3" s="134">
        <f>'8'!$C$3</f>
        <v>0</v>
      </c>
      <c r="X3" s="140">
        <f>'8'!$D$31</f>
        <v>0</v>
      </c>
      <c r="Z3" s="73">
        <f>'9'!$C$3</f>
        <v>0</v>
      </c>
      <c r="AA3" s="74">
        <f>'9'!$D$31</f>
        <v>0</v>
      </c>
      <c r="AC3" s="134">
        <f>'10'!$C$3</f>
        <v>0</v>
      </c>
      <c r="AD3" s="140">
        <f>'10'!$D$31</f>
        <v>0</v>
      </c>
      <c r="AF3" s="73">
        <f>'11'!$C$3</f>
        <v>0</v>
      </c>
      <c r="AG3" s="74">
        <f>'11'!$D$31</f>
        <v>0</v>
      </c>
      <c r="AI3" s="134">
        <f>'12'!$C$3</f>
        <v>0</v>
      </c>
      <c r="AJ3" s="140">
        <f>'12'!$D$31</f>
        <v>0</v>
      </c>
    </row>
    <row r="4" spans="2:36" x14ac:dyDescent="0.15">
      <c r="B4" s="73" t="str">
        <f>'1'!$E$3</f>
        <v>Brendon Todd</v>
      </c>
      <c r="C4" s="74">
        <f>'1'!$F$31</f>
        <v>0</v>
      </c>
      <c r="E4" s="134" t="str">
        <f>'2'!$E$3</f>
        <v>Jon Rahm</v>
      </c>
      <c r="F4" s="140">
        <f>'2'!$F$31</f>
        <v>0</v>
      </c>
      <c r="H4" s="73">
        <f>'3'!$E$3</f>
        <v>0</v>
      </c>
      <c r="I4" s="74">
        <f>'3'!F31</f>
        <v>0</v>
      </c>
      <c r="K4" s="134">
        <f>'4'!$E$3</f>
        <v>0</v>
      </c>
      <c r="L4" s="140">
        <f>'4'!$F$31</f>
        <v>0</v>
      </c>
      <c r="M4" s="247"/>
      <c r="N4" s="73">
        <f>'5'!$E$3</f>
        <v>0</v>
      </c>
      <c r="O4" s="74">
        <f>'5'!$F$31</f>
        <v>0</v>
      </c>
      <c r="P4" s="247"/>
      <c r="Q4" s="139">
        <f>'6'!$E$3</f>
        <v>0</v>
      </c>
      <c r="R4" s="141">
        <f>'6'!$F$31</f>
        <v>0</v>
      </c>
      <c r="S4" s="247"/>
      <c r="T4" s="73">
        <f>'7'!$E$3</f>
        <v>0</v>
      </c>
      <c r="U4" s="74">
        <f>'7'!$F$31</f>
        <v>0</v>
      </c>
      <c r="V4" s="247"/>
      <c r="W4" s="134">
        <f>'8'!$E$3</f>
        <v>0</v>
      </c>
      <c r="X4" s="140">
        <f>'8'!$F$31</f>
        <v>0</v>
      </c>
      <c r="Z4" s="73">
        <f>'9'!$E$3</f>
        <v>0</v>
      </c>
      <c r="AA4" s="74">
        <f>'9'!$F$31</f>
        <v>0</v>
      </c>
      <c r="AC4" s="134">
        <f>'10'!$E$3</f>
        <v>0</v>
      </c>
      <c r="AD4" s="140">
        <f>'10'!$F$31</f>
        <v>0</v>
      </c>
      <c r="AF4" s="73">
        <f>'11'!$E$3</f>
        <v>0</v>
      </c>
      <c r="AG4" s="74">
        <f>'11'!$F$31</f>
        <v>0</v>
      </c>
      <c r="AI4" s="134">
        <f>'12'!$E$3</f>
        <v>0</v>
      </c>
      <c r="AJ4" s="140">
        <f>'12'!$F$31</f>
        <v>0</v>
      </c>
    </row>
    <row r="5" spans="2:36" x14ac:dyDescent="0.15">
      <c r="B5" s="73" t="str">
        <f>'1'!$G$3</f>
        <v>Taylor Pendrith</v>
      </c>
      <c r="C5" s="74">
        <f>'1'!$H$31</f>
        <v>0</v>
      </c>
      <c r="E5" s="134" t="str">
        <f>'2'!$G$3</f>
        <v>Justin Rose</v>
      </c>
      <c r="F5" s="140">
        <f>'2'!$H$31</f>
        <v>0</v>
      </c>
      <c r="H5" s="73">
        <f>'3'!$G$3</f>
        <v>0</v>
      </c>
      <c r="I5" s="74">
        <f>'3'!H31</f>
        <v>0</v>
      </c>
      <c r="K5" s="134">
        <f>'4'!$G$3</f>
        <v>0</v>
      </c>
      <c r="L5" s="140">
        <f>'4'!$H$31</f>
        <v>0</v>
      </c>
      <c r="M5" s="247"/>
      <c r="N5" s="73">
        <f>'5'!$G$3</f>
        <v>0</v>
      </c>
      <c r="O5" s="74">
        <f>'5'!$H$31</f>
        <v>0</v>
      </c>
      <c r="P5" s="247"/>
      <c r="Q5" s="139">
        <f>'6'!$G$3</f>
        <v>0</v>
      </c>
      <c r="R5" s="141">
        <f>'6'!$H$31</f>
        <v>0</v>
      </c>
      <c r="S5" s="247"/>
      <c r="T5" s="73">
        <f>'7'!$G$3</f>
        <v>0</v>
      </c>
      <c r="U5" s="74">
        <f>'7'!$H$31</f>
        <v>0</v>
      </c>
      <c r="V5" s="247"/>
      <c r="W5" s="134">
        <f>'8'!$G$3</f>
        <v>0</v>
      </c>
      <c r="X5" s="140">
        <f>'8'!$H$31</f>
        <v>0</v>
      </c>
      <c r="Z5" s="73">
        <f>'9'!$G$3</f>
        <v>0</v>
      </c>
      <c r="AA5" s="74">
        <f>'9'!$H$31</f>
        <v>0</v>
      </c>
      <c r="AC5" s="134">
        <f>'10'!$G$3</f>
        <v>0</v>
      </c>
      <c r="AD5" s="140">
        <f>'10'!$H$31</f>
        <v>0</v>
      </c>
      <c r="AF5" s="73">
        <f>'11'!$G$3</f>
        <v>0</v>
      </c>
      <c r="AG5" s="74">
        <f>'11'!$H$31</f>
        <v>0</v>
      </c>
      <c r="AI5" s="134">
        <f>'12'!$G$3</f>
        <v>0</v>
      </c>
      <c r="AJ5" s="140">
        <f>'12'!$H$31</f>
        <v>0</v>
      </c>
    </row>
    <row r="6" spans="2:36" x14ac:dyDescent="0.15">
      <c r="B6" s="73" t="str">
        <f>'1'!$I$3</f>
        <v>David Petti</v>
      </c>
      <c r="C6" s="74">
        <f>'1'!$J$31</f>
        <v>0</v>
      </c>
      <c r="E6" s="134" t="str">
        <f>'2'!$I$3</f>
        <v>Ryan Palmer</v>
      </c>
      <c r="F6" s="140">
        <f>'2'!$J$31</f>
        <v>0</v>
      </c>
      <c r="H6" s="73">
        <f>'3'!$I$3</f>
        <v>0</v>
      </c>
      <c r="I6" s="74">
        <f>'3'!J31</f>
        <v>0</v>
      </c>
      <c r="K6" s="134">
        <f>'4'!$I$3</f>
        <v>0</v>
      </c>
      <c r="L6" s="140">
        <f>'4'!$J$31</f>
        <v>0</v>
      </c>
      <c r="M6" s="247"/>
      <c r="N6" s="73">
        <f>'5'!$I$3</f>
        <v>0</v>
      </c>
      <c r="O6" s="74">
        <f>'5'!$J$31</f>
        <v>0</v>
      </c>
      <c r="P6" s="247"/>
      <c r="Q6" s="139">
        <f>'6'!$I$3</f>
        <v>0</v>
      </c>
      <c r="R6" s="141">
        <f>'6'!$J$31</f>
        <v>0</v>
      </c>
      <c r="S6" s="247"/>
      <c r="T6" s="73">
        <f>'7'!$I$3</f>
        <v>0</v>
      </c>
      <c r="U6" s="74">
        <f>'7'!$J$31</f>
        <v>0</v>
      </c>
      <c r="V6" s="247"/>
      <c r="W6" s="134">
        <f>'8'!$I$3</f>
        <v>0</v>
      </c>
      <c r="X6" s="140">
        <f>'8'!$J$31</f>
        <v>0</v>
      </c>
      <c r="Z6" s="73">
        <f>'9'!$I$3</f>
        <v>0</v>
      </c>
      <c r="AA6" s="74">
        <f>'9'!$J$31</f>
        <v>0</v>
      </c>
      <c r="AC6" s="134">
        <f>'10'!$I$3</f>
        <v>0</v>
      </c>
      <c r="AD6" s="140">
        <f>'10'!$J$31</f>
        <v>0</v>
      </c>
      <c r="AF6" s="73">
        <f>'11'!$I$3</f>
        <v>0</v>
      </c>
      <c r="AG6" s="74">
        <f>'11'!$J$31</f>
        <v>0</v>
      </c>
      <c r="AI6" s="134">
        <f>'12'!$I$3</f>
        <v>0</v>
      </c>
      <c r="AJ6" s="140">
        <f>'12'!$J$31</f>
        <v>0</v>
      </c>
    </row>
    <row r="7" spans="2:36" x14ac:dyDescent="0.15">
      <c r="B7" s="73" t="str">
        <f>'1'!$K$3</f>
        <v>Will Gordon</v>
      </c>
      <c r="C7" s="74">
        <f>'1'!$L$31</f>
        <v>0</v>
      </c>
      <c r="E7" s="134">
        <f>'2'!$K$3</f>
        <v>0</v>
      </c>
      <c r="F7" s="140">
        <f>'2'!$L$31</f>
        <v>0</v>
      </c>
      <c r="H7" s="73">
        <f>'3'!$K$3</f>
        <v>0</v>
      </c>
      <c r="I7" s="74">
        <f>'3'!L31</f>
        <v>0</v>
      </c>
      <c r="K7" s="134">
        <f>'4'!$K$3</f>
        <v>0</v>
      </c>
      <c r="L7" s="140">
        <f>'4'!$L$31</f>
        <v>0</v>
      </c>
      <c r="M7" s="247"/>
      <c r="N7" s="73">
        <f>'5'!$K$3</f>
        <v>0</v>
      </c>
      <c r="O7" s="74">
        <f>'5'!$L$31</f>
        <v>0</v>
      </c>
      <c r="P7" s="247"/>
      <c r="Q7" s="139">
        <f>'6'!$K$3</f>
        <v>0</v>
      </c>
      <c r="R7" s="141">
        <f>'6'!$L$31</f>
        <v>0</v>
      </c>
      <c r="S7" s="247"/>
      <c r="T7" s="73">
        <f>'7'!$K$3</f>
        <v>0</v>
      </c>
      <c r="U7" s="74">
        <f>'7'!$L$31</f>
        <v>0</v>
      </c>
      <c r="V7" s="247"/>
      <c r="W7" s="134">
        <f>'8'!$K$3</f>
        <v>0</v>
      </c>
      <c r="X7" s="140">
        <f>'8'!$L$31</f>
        <v>0</v>
      </c>
      <c r="Z7" s="73">
        <f>'9'!$K$3</f>
        <v>0</v>
      </c>
      <c r="AA7" s="74">
        <f>'9'!$L$31</f>
        <v>0</v>
      </c>
      <c r="AC7" s="134">
        <f>'10'!$K$3</f>
        <v>0</v>
      </c>
      <c r="AD7" s="140">
        <f>'10'!$L$31</f>
        <v>0</v>
      </c>
      <c r="AF7" s="73">
        <f>'11'!$K$3</f>
        <v>0</v>
      </c>
      <c r="AG7" s="74">
        <f>'11'!$L$31</f>
        <v>0</v>
      </c>
      <c r="AI7" s="134">
        <f>'12'!$K$3</f>
        <v>0</v>
      </c>
      <c r="AJ7" s="140">
        <f>'12'!$L$31</f>
        <v>0</v>
      </c>
    </row>
    <row r="8" spans="2:36" x14ac:dyDescent="0.15">
      <c r="B8" s="73">
        <f>'1'!$M$3</f>
        <v>0</v>
      </c>
      <c r="C8" s="74">
        <f>'1'!$N$31</f>
        <v>0</v>
      </c>
      <c r="E8" s="134">
        <f>'2'!$M$3</f>
        <v>0</v>
      </c>
      <c r="F8" s="140">
        <f>'2'!$N$31</f>
        <v>0</v>
      </c>
      <c r="H8" s="73">
        <f>'3'!$M$3</f>
        <v>0</v>
      </c>
      <c r="I8" s="74">
        <f>'3'!N31</f>
        <v>0</v>
      </c>
      <c r="K8" s="134">
        <f>'4'!$M$3</f>
        <v>0</v>
      </c>
      <c r="L8" s="140">
        <f>'4'!$N$31</f>
        <v>0</v>
      </c>
      <c r="M8" s="247"/>
      <c r="N8" s="73">
        <f>'5'!$M$3</f>
        <v>0</v>
      </c>
      <c r="O8" s="74">
        <f>'5'!$N$31</f>
        <v>0</v>
      </c>
      <c r="P8" s="247"/>
      <c r="Q8" s="139">
        <f>'6'!$M$3</f>
        <v>0</v>
      </c>
      <c r="R8" s="141">
        <f>'6'!$N$31</f>
        <v>0</v>
      </c>
      <c r="S8" s="247"/>
      <c r="T8" s="73">
        <f>'7'!$M$3</f>
        <v>0</v>
      </c>
      <c r="U8" s="74">
        <f>'7'!$N$31</f>
        <v>0</v>
      </c>
      <c r="V8" s="247"/>
      <c r="W8" s="134">
        <f>'8'!$M$3</f>
        <v>0</v>
      </c>
      <c r="X8" s="140">
        <f>'8'!$N$31</f>
        <v>0</v>
      </c>
      <c r="Z8" s="73">
        <f>'9'!$M$3</f>
        <v>0</v>
      </c>
      <c r="AA8" s="74">
        <f>'9'!$N$31</f>
        <v>0</v>
      </c>
      <c r="AC8" s="134">
        <f>'10'!$M$3</f>
        <v>0</v>
      </c>
      <c r="AD8" s="140">
        <f>'10'!$N$31</f>
        <v>0</v>
      </c>
      <c r="AF8" s="73">
        <f>'11'!$M$3</f>
        <v>0</v>
      </c>
      <c r="AG8" s="74">
        <f>'11'!$N$31</f>
        <v>0</v>
      </c>
      <c r="AI8" s="134">
        <f>'12'!$M$3</f>
        <v>0</v>
      </c>
      <c r="AJ8" s="140">
        <f>'12'!$N$31</f>
        <v>0</v>
      </c>
    </row>
    <row r="9" spans="2:36" x14ac:dyDescent="0.15">
      <c r="B9" s="73">
        <f>'1'!$O$3</f>
        <v>0</v>
      </c>
      <c r="C9" s="74">
        <f>'1'!$P$31</f>
        <v>0</v>
      </c>
      <c r="E9" s="134">
        <f>'2'!$O$3</f>
        <v>0</v>
      </c>
      <c r="F9" s="140">
        <f>'2'!$P$31</f>
        <v>0</v>
      </c>
      <c r="H9" s="73">
        <f>'3'!$O$3</f>
        <v>0</v>
      </c>
      <c r="I9" s="74">
        <f>'3'!P31</f>
        <v>0</v>
      </c>
      <c r="K9" s="134">
        <f>'4'!$O$3</f>
        <v>0</v>
      </c>
      <c r="L9" s="140">
        <f>'4'!$P$31</f>
        <v>0</v>
      </c>
      <c r="M9" s="247"/>
      <c r="N9" s="73">
        <f>'5'!$O$3</f>
        <v>0</v>
      </c>
      <c r="O9" s="74">
        <f>'5'!$P$31</f>
        <v>0</v>
      </c>
      <c r="P9" s="247"/>
      <c r="Q9" s="139">
        <f>'6'!$O$3</f>
        <v>0</v>
      </c>
      <c r="R9" s="141">
        <f>'6'!$P$31</f>
        <v>0</v>
      </c>
      <c r="S9" s="247"/>
      <c r="T9" s="73">
        <f>'7'!$O$3</f>
        <v>0</v>
      </c>
      <c r="U9" s="74">
        <f>'7'!$P$31</f>
        <v>0</v>
      </c>
      <c r="V9" s="247"/>
      <c r="W9" s="134">
        <f>'8'!$O$3</f>
        <v>0</v>
      </c>
      <c r="X9" s="140">
        <f>'8'!$P$31</f>
        <v>0</v>
      </c>
      <c r="Z9" s="73">
        <f>'9'!$O$3</f>
        <v>0</v>
      </c>
      <c r="AA9" s="74">
        <f>'9'!$P$31</f>
        <v>0</v>
      </c>
      <c r="AC9" s="134">
        <f>'10'!$O$3</f>
        <v>0</v>
      </c>
      <c r="AD9" s="140">
        <f>'10'!$P$31</f>
        <v>0</v>
      </c>
      <c r="AF9" s="73">
        <f>'11'!$O$3</f>
        <v>0</v>
      </c>
      <c r="AG9" s="74">
        <f>'11'!$P$31</f>
        <v>0</v>
      </c>
      <c r="AI9" s="134">
        <f>'12'!$O$3</f>
        <v>0</v>
      </c>
      <c r="AJ9" s="140">
        <f>'12'!$P$31</f>
        <v>0</v>
      </c>
    </row>
    <row r="10" spans="2:36" x14ac:dyDescent="0.15">
      <c r="B10" s="73">
        <f>'1'!Q3</f>
        <v>0</v>
      </c>
      <c r="C10" s="74">
        <f>'1'!R31</f>
        <v>0</v>
      </c>
      <c r="E10" s="134">
        <f>'2'!Q3</f>
        <v>0</v>
      </c>
      <c r="F10" s="140">
        <f>'2'!R31</f>
        <v>0</v>
      </c>
      <c r="I10" s="252"/>
      <c r="K10" s="134">
        <f>'4'!Q3</f>
        <v>0</v>
      </c>
      <c r="L10" s="140">
        <f>'4'!R31</f>
        <v>0</v>
      </c>
      <c r="M10" s="247"/>
      <c r="N10" s="73">
        <f>'5'!Q3</f>
        <v>0</v>
      </c>
      <c r="O10" s="74">
        <f>'5'!R31</f>
        <v>0</v>
      </c>
      <c r="P10" s="247"/>
      <c r="Q10" s="247"/>
      <c r="R10" s="247">
        <f>SUM(R3:R9)</f>
        <v>0</v>
      </c>
      <c r="S10" s="247"/>
      <c r="T10" s="73">
        <f>'7'!Q3</f>
        <v>0</v>
      </c>
      <c r="U10" s="74">
        <f>'7'!R31</f>
        <v>0</v>
      </c>
      <c r="V10" s="247"/>
      <c r="W10" s="134">
        <f>'8'!Q3</f>
        <v>0</v>
      </c>
      <c r="X10" s="140">
        <f>'8'!R31</f>
        <v>0</v>
      </c>
      <c r="AA10" s="253">
        <f>SUM(AA3:AA9)</f>
        <v>0</v>
      </c>
      <c r="AC10" s="134">
        <f>'10'!Q3</f>
        <v>0</v>
      </c>
      <c r="AD10" s="140">
        <f>'10'!R31</f>
        <v>0</v>
      </c>
      <c r="AF10" s="73">
        <f>'11'!Q3</f>
        <v>0</v>
      </c>
      <c r="AG10" s="74">
        <f>'11'!R31</f>
        <v>0</v>
      </c>
      <c r="AI10" s="134">
        <f>'12'!Q3</f>
        <v>0</v>
      </c>
      <c r="AJ10" s="140">
        <f>'12'!R31</f>
        <v>0</v>
      </c>
    </row>
    <row r="11" spans="2:36" x14ac:dyDescent="0.15">
      <c r="B11" s="73">
        <f>'1'!S3</f>
        <v>0</v>
      </c>
      <c r="C11" s="74">
        <f>'1'!T31</f>
        <v>0</v>
      </c>
      <c r="E11" s="134">
        <f>'2'!S3</f>
        <v>0</v>
      </c>
      <c r="F11" s="140">
        <f>'2'!T31</f>
        <v>0</v>
      </c>
      <c r="K11" s="134">
        <f>'4'!S3</f>
        <v>0</v>
      </c>
      <c r="L11" s="140">
        <f>'4'!T31</f>
        <v>0</v>
      </c>
      <c r="M11" s="247"/>
      <c r="N11" s="73">
        <f>'5'!S3</f>
        <v>0</v>
      </c>
      <c r="O11" s="192">
        <f>'5'!T31</f>
        <v>0</v>
      </c>
      <c r="P11" s="247"/>
      <c r="Q11" s="247"/>
      <c r="R11" s="247"/>
      <c r="S11" s="247"/>
      <c r="T11" s="73">
        <f>'7'!S3</f>
        <v>0</v>
      </c>
      <c r="U11" s="74">
        <f>'7'!T31</f>
        <v>0</v>
      </c>
      <c r="V11" s="247"/>
      <c r="W11" s="134">
        <f>'8'!S3</f>
        <v>0</v>
      </c>
      <c r="X11" s="140">
        <f>'8'!T31</f>
        <v>0</v>
      </c>
      <c r="AC11" s="134">
        <f>'10'!S3</f>
        <v>0</v>
      </c>
      <c r="AD11" s="140">
        <f>'10'!T31</f>
        <v>0</v>
      </c>
      <c r="AF11" s="73">
        <f>'11'!S3</f>
        <v>0</v>
      </c>
      <c r="AG11" s="74">
        <f>'11'!T31</f>
        <v>0</v>
      </c>
      <c r="AI11" s="134">
        <f>'12'!S3</f>
        <v>0</v>
      </c>
      <c r="AJ11" s="140">
        <f>'12'!T31</f>
        <v>0</v>
      </c>
    </row>
    <row r="12" spans="2:36" x14ac:dyDescent="0.15">
      <c r="B12" s="73">
        <f>'1'!U3</f>
        <v>0</v>
      </c>
      <c r="C12" s="74">
        <f>'1'!V31</f>
        <v>0</v>
      </c>
      <c r="E12" s="134">
        <f>'2'!U3</f>
        <v>0</v>
      </c>
      <c r="F12" s="140">
        <f>'2'!V31</f>
        <v>0</v>
      </c>
      <c r="K12" s="134">
        <f>'4'!U3</f>
        <v>0</v>
      </c>
      <c r="L12" s="140">
        <f>'4'!V31</f>
        <v>0</v>
      </c>
      <c r="M12" s="247"/>
      <c r="N12" s="73">
        <f>'5'!U3</f>
        <v>0</v>
      </c>
      <c r="O12" s="192">
        <f>'5'!V31</f>
        <v>0</v>
      </c>
      <c r="P12" s="247"/>
      <c r="Q12" s="247"/>
      <c r="R12" s="247"/>
      <c r="S12" s="247"/>
      <c r="T12" s="247"/>
      <c r="U12" s="247">
        <f>SUM(U3:U11)</f>
        <v>0</v>
      </c>
      <c r="V12" s="247"/>
      <c r="W12" s="134">
        <f>'8'!U3</f>
        <v>0</v>
      </c>
      <c r="X12" s="140">
        <f>'8'!V31</f>
        <v>0</v>
      </c>
      <c r="AC12" s="134">
        <f>'10'!U3</f>
        <v>0</v>
      </c>
      <c r="AD12" s="140">
        <f>'10'!V31</f>
        <v>0</v>
      </c>
      <c r="AF12" s="73">
        <f>'11'!U3</f>
        <v>0</v>
      </c>
      <c r="AG12" s="74">
        <f>'11'!V31</f>
        <v>0</v>
      </c>
      <c r="AI12" s="134">
        <f>'12'!U3</f>
        <v>0</v>
      </c>
      <c r="AJ12" s="140">
        <f>'12'!V31</f>
        <v>0</v>
      </c>
    </row>
    <row r="13" spans="2:36" x14ac:dyDescent="0.15">
      <c r="B13" s="73">
        <f>'1'!W3</f>
        <v>0</v>
      </c>
      <c r="C13" s="74">
        <f>'1'!X31</f>
        <v>0</v>
      </c>
      <c r="E13" s="134">
        <f>'2'!W3</f>
        <v>0</v>
      </c>
      <c r="F13" s="140">
        <f>'2'!X31</f>
        <v>0</v>
      </c>
      <c r="K13" s="134">
        <f>'4'!W3</f>
        <v>0</v>
      </c>
      <c r="L13" s="140">
        <f>'4'!X31</f>
        <v>0</v>
      </c>
      <c r="M13" s="247"/>
      <c r="N13" s="73">
        <f>'5'!W3</f>
        <v>0</v>
      </c>
      <c r="O13" s="192">
        <f>'5'!X31</f>
        <v>0</v>
      </c>
      <c r="P13" s="247"/>
      <c r="Q13" s="247"/>
      <c r="R13" s="247"/>
      <c r="S13" s="247"/>
      <c r="T13" s="247"/>
      <c r="U13" s="247"/>
      <c r="V13" s="247"/>
      <c r="W13" s="134">
        <f>'8'!W3</f>
        <v>0</v>
      </c>
      <c r="X13" s="140">
        <f>'8'!X31</f>
        <v>0</v>
      </c>
      <c r="AC13" s="134">
        <f>'10'!W3</f>
        <v>0</v>
      </c>
      <c r="AD13" s="140">
        <f>'10'!X31</f>
        <v>0</v>
      </c>
      <c r="AF13" s="73">
        <f>'11'!W3</f>
        <v>0</v>
      </c>
      <c r="AG13" s="74">
        <f>'11'!X31</f>
        <v>0</v>
      </c>
      <c r="AI13" s="134">
        <f>'12'!W3</f>
        <v>0</v>
      </c>
      <c r="AJ13" s="140">
        <f>'12'!X31</f>
        <v>0</v>
      </c>
    </row>
    <row r="14" spans="2:36" x14ac:dyDescent="0.15">
      <c r="B14" s="73">
        <f>'1'!Y3</f>
        <v>0</v>
      </c>
      <c r="C14" s="74">
        <f>'1'!Z31</f>
        <v>0</v>
      </c>
      <c r="E14" s="134">
        <f>'2'!Y3</f>
        <v>0</v>
      </c>
      <c r="F14" s="140">
        <f>'2'!Z31</f>
        <v>0</v>
      </c>
      <c r="K14" s="134">
        <f>'4'!Y3</f>
        <v>0</v>
      </c>
      <c r="L14" s="140">
        <f>'4'!Z31</f>
        <v>0</v>
      </c>
      <c r="M14" s="247"/>
      <c r="N14" s="73">
        <f>'5'!Y3</f>
        <v>0</v>
      </c>
      <c r="O14" s="192">
        <f>'5'!Z31</f>
        <v>0</v>
      </c>
      <c r="P14" s="247"/>
      <c r="Q14" s="247"/>
      <c r="R14" s="247"/>
      <c r="S14" s="247"/>
      <c r="T14" s="247"/>
      <c r="U14" s="247"/>
      <c r="V14" s="247"/>
      <c r="W14" s="134">
        <f>'8'!Y3</f>
        <v>0</v>
      </c>
      <c r="X14" s="140">
        <f>'8'!Z31</f>
        <v>0</v>
      </c>
      <c r="AD14" s="253">
        <f>SUM(AD3:AD13)</f>
        <v>0</v>
      </c>
      <c r="AF14" s="73">
        <f>'11'!Y3</f>
        <v>0</v>
      </c>
      <c r="AG14" s="74">
        <f>'11'!Z31</f>
        <v>0</v>
      </c>
      <c r="AI14" s="134">
        <f>'12'!Y3</f>
        <v>0</v>
      </c>
      <c r="AJ14" s="140">
        <f>'12'!Z31</f>
        <v>0</v>
      </c>
    </row>
    <row r="15" spans="2:36" x14ac:dyDescent="0.15">
      <c r="C15" s="247">
        <f>SUM(C3:C14)</f>
        <v>0</v>
      </c>
      <c r="F15" s="252">
        <f>SUM(F3:F14)</f>
        <v>0</v>
      </c>
      <c r="L15" s="252">
        <f>SUM(L3:L14)</f>
        <v>0</v>
      </c>
      <c r="N15" s="73">
        <f>'5'!AA3</f>
        <v>0</v>
      </c>
      <c r="O15" s="192">
        <f>'5'!AB31</f>
        <v>0</v>
      </c>
      <c r="W15" s="134">
        <f>'8'!AA3</f>
        <v>0</v>
      </c>
      <c r="X15" s="140">
        <f>'8'!AB31</f>
        <v>0</v>
      </c>
      <c r="AF15" s="73">
        <f>'11'!AA3</f>
        <v>0</v>
      </c>
      <c r="AG15" s="74">
        <f>'11'!AB31</f>
        <v>0</v>
      </c>
      <c r="AI15" s="134">
        <f>'12'!AA3</f>
        <v>0</v>
      </c>
      <c r="AJ15" s="140">
        <f>'12'!AB31</f>
        <v>0</v>
      </c>
    </row>
    <row r="16" spans="2:36" x14ac:dyDescent="0.15">
      <c r="N16" s="73">
        <f>'5'!AC3</f>
        <v>0</v>
      </c>
      <c r="O16" s="192">
        <f>'5'!AD31</f>
        <v>0</v>
      </c>
      <c r="W16" s="134">
        <f>'8'!AE3</f>
        <v>0</v>
      </c>
      <c r="X16" s="140">
        <f>'8'!AF31</f>
        <v>0</v>
      </c>
      <c r="AG16" s="253">
        <f>SUM(AG3:AG15)</f>
        <v>0</v>
      </c>
      <c r="AI16" s="134">
        <f>'12'!AC3</f>
        <v>0</v>
      </c>
      <c r="AJ16" s="140">
        <f>'12'!AD31</f>
        <v>0</v>
      </c>
    </row>
    <row r="17" spans="14:36" x14ac:dyDescent="0.15">
      <c r="N17" s="73">
        <f>'5'!AE3</f>
        <v>0</v>
      </c>
      <c r="O17" s="192">
        <f>'5'!AF31</f>
        <v>0</v>
      </c>
      <c r="W17" s="134">
        <f>'8'!AG3</f>
        <v>0</v>
      </c>
      <c r="X17" s="140">
        <f>'8'!AH31</f>
        <v>0</v>
      </c>
      <c r="AI17" s="134">
        <f>'12'!AE3</f>
        <v>0</v>
      </c>
      <c r="AJ17" s="140">
        <f>'12'!AF31</f>
        <v>0</v>
      </c>
    </row>
    <row r="18" spans="14:36" x14ac:dyDescent="0.15">
      <c r="N18" s="73">
        <f>'5'!AI3</f>
        <v>0</v>
      </c>
      <c r="O18" s="192">
        <f>'5'!AJ31</f>
        <v>0</v>
      </c>
      <c r="W18" s="134">
        <f>'8'!AI3</f>
        <v>0</v>
      </c>
      <c r="X18" s="140">
        <f>'8'!AJ31</f>
        <v>0</v>
      </c>
      <c r="AI18" s="134">
        <f>'12'!AG3</f>
        <v>0</v>
      </c>
      <c r="AJ18" s="140">
        <f>'12'!AH31</f>
        <v>0</v>
      </c>
    </row>
    <row r="19" spans="14:36" x14ac:dyDescent="0.15">
      <c r="N19" s="73">
        <f>'5'!AK3</f>
        <v>0</v>
      </c>
      <c r="O19" s="192">
        <f>'5'!AL31</f>
        <v>0</v>
      </c>
      <c r="W19" s="134">
        <f>'8'!AK3</f>
        <v>0</v>
      </c>
      <c r="X19" s="140">
        <f>'8'!AL31</f>
        <v>0</v>
      </c>
      <c r="AJ19" s="253">
        <f>SUM(AJ3:AJ18)</f>
        <v>0</v>
      </c>
    </row>
    <row r="20" spans="14:36" x14ac:dyDescent="0.15">
      <c r="N20" s="73">
        <f>'5'!AM3</f>
        <v>0</v>
      </c>
      <c r="O20" s="192">
        <f>'5'!AN31</f>
        <v>0</v>
      </c>
      <c r="X20" s="252">
        <f>SUM(X3:X19)</f>
        <v>0</v>
      </c>
    </row>
    <row r="21" spans="14:36" x14ac:dyDescent="0.15">
      <c r="N21" s="73">
        <f>'5'!AO3</f>
        <v>0</v>
      </c>
      <c r="O21" s="192">
        <f>'5'!AP31</f>
        <v>0</v>
      </c>
    </row>
    <row r="22" spans="14:36" x14ac:dyDescent="0.15">
      <c r="N22" s="73">
        <f>'5'!AQ3</f>
        <v>0</v>
      </c>
      <c r="O22" s="192">
        <f>'5'!AR31</f>
        <v>0</v>
      </c>
    </row>
    <row r="23" spans="14:36" x14ac:dyDescent="0.15">
      <c r="N23" s="73">
        <f>'5'!AS3</f>
        <v>0</v>
      </c>
      <c r="O23" s="192">
        <f>'5'!AT31</f>
        <v>0</v>
      </c>
    </row>
    <row r="24" spans="14:36" x14ac:dyDescent="0.15">
      <c r="N24" s="73">
        <f>'5'!AU3</f>
        <v>0</v>
      </c>
      <c r="O24" s="192">
        <f>'5'!AV31</f>
        <v>0</v>
      </c>
    </row>
    <row r="25" spans="14:36" x14ac:dyDescent="0.15">
      <c r="N25" s="73">
        <f>'5'!AW3</f>
        <v>0</v>
      </c>
      <c r="O25" s="192">
        <f>'5'!AX31</f>
        <v>0</v>
      </c>
    </row>
    <row r="26" spans="14:36" x14ac:dyDescent="0.15">
      <c r="N26" s="73">
        <f>'5'!AY3</f>
        <v>0</v>
      </c>
      <c r="O26" s="192">
        <f>'5'!AZ31</f>
        <v>0</v>
      </c>
    </row>
    <row r="27" spans="14:36" x14ac:dyDescent="0.15">
      <c r="N27" s="73">
        <f>'5'!BA3</f>
        <v>0</v>
      </c>
      <c r="O27" s="192">
        <f>'5'!BB31</f>
        <v>0</v>
      </c>
    </row>
    <row r="28" spans="14:36" x14ac:dyDescent="0.15">
      <c r="O28" s="252">
        <f>SUM(O3:O27)</f>
        <v>0</v>
      </c>
    </row>
    <row r="43" ht="16" customHeight="1" x14ac:dyDescent="0.15"/>
  </sheetData>
  <pageMargins left="0.7" right="0.7" top="0.75" bottom="0.75" header="0.3" footer="0.3"/>
  <pageSetup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22FB-F272-4E5B-A3B3-F5F257F47A7B}">
  <dimension ref="B2:C118"/>
  <sheetViews>
    <sheetView showGridLines="0" workbookViewId="0">
      <selection activeCell="D6" sqref="D6"/>
    </sheetView>
  </sheetViews>
  <sheetFormatPr baseColWidth="10" defaultColWidth="8.83203125" defaultRowHeight="13" x14ac:dyDescent="0.15"/>
  <cols>
    <col min="1" max="1" width="3.6640625" customWidth="1"/>
    <col min="2" max="2" width="12.6640625" customWidth="1"/>
    <col min="3" max="3" width="9.5" style="191" customWidth="1"/>
  </cols>
  <sheetData>
    <row r="2" spans="2:3" x14ac:dyDescent="0.15">
      <c r="B2" s="187">
        <f>Totals!AC4</f>
        <v>0</v>
      </c>
      <c r="C2" s="188">
        <f>Totals!AD4</f>
        <v>0</v>
      </c>
    </row>
    <row r="3" spans="2:3" x14ac:dyDescent="0.15">
      <c r="B3" s="187">
        <f>Totals!AC5</f>
        <v>0</v>
      </c>
      <c r="C3" s="188">
        <f>Totals!AD5</f>
        <v>0</v>
      </c>
    </row>
    <row r="4" spans="2:3" x14ac:dyDescent="0.15">
      <c r="B4" s="187">
        <f>Totals!K5</f>
        <v>0</v>
      </c>
      <c r="C4" s="188">
        <f>Totals!L5</f>
        <v>0</v>
      </c>
    </row>
    <row r="5" spans="2:3" x14ac:dyDescent="0.15">
      <c r="B5" s="187">
        <f>Totals!K3</f>
        <v>0</v>
      </c>
      <c r="C5" s="188">
        <f>Totals!L3</f>
        <v>0</v>
      </c>
    </row>
    <row r="6" spans="2:3" x14ac:dyDescent="0.15">
      <c r="B6" s="187">
        <f>Totals!AF4</f>
        <v>0</v>
      </c>
      <c r="C6" s="188">
        <f>Totals!AG4</f>
        <v>0</v>
      </c>
    </row>
    <row r="7" spans="2:3" x14ac:dyDescent="0.15">
      <c r="B7" s="187">
        <f>Totals!N3</f>
        <v>0</v>
      </c>
      <c r="C7" s="188">
        <f>Totals!O3</f>
        <v>0</v>
      </c>
    </row>
    <row r="8" spans="2:3" x14ac:dyDescent="0.15">
      <c r="B8" s="187" t="str">
        <f>Totals!B3</f>
        <v>Justin Rose</v>
      </c>
      <c r="C8" s="188">
        <f>Totals!C3</f>
        <v>0</v>
      </c>
    </row>
    <row r="9" spans="2:3" x14ac:dyDescent="0.15">
      <c r="B9" s="187">
        <f>Totals!W3</f>
        <v>0</v>
      </c>
      <c r="C9" s="188">
        <f>Totals!X3</f>
        <v>0</v>
      </c>
    </row>
    <row r="10" spans="2:3" x14ac:dyDescent="0.15">
      <c r="B10" s="187">
        <f>Totals!T4</f>
        <v>0</v>
      </c>
      <c r="C10" s="188">
        <f>Totals!U4</f>
        <v>0</v>
      </c>
    </row>
    <row r="11" spans="2:3" x14ac:dyDescent="0.15">
      <c r="B11" s="187">
        <f>Totals!AF6</f>
        <v>0</v>
      </c>
      <c r="C11" s="188">
        <f>Totals!AG6</f>
        <v>0</v>
      </c>
    </row>
    <row r="12" spans="2:3" x14ac:dyDescent="0.15">
      <c r="B12" s="187">
        <f>Totals!W5</f>
        <v>0</v>
      </c>
      <c r="C12" s="188">
        <f>Totals!X5</f>
        <v>0</v>
      </c>
    </row>
    <row r="13" spans="2:3" x14ac:dyDescent="0.15">
      <c r="B13" s="187" t="str">
        <f>Totals!E5</f>
        <v>Justin Rose</v>
      </c>
      <c r="C13" s="188">
        <f>Totals!F5</f>
        <v>0</v>
      </c>
    </row>
    <row r="14" spans="2:3" x14ac:dyDescent="0.15">
      <c r="B14" s="187">
        <f>Totals!H4</f>
        <v>0</v>
      </c>
      <c r="C14" s="188">
        <f>Totals!I4</f>
        <v>0</v>
      </c>
    </row>
    <row r="15" spans="2:3" x14ac:dyDescent="0.15">
      <c r="B15" s="199">
        <f>'10'!W3</f>
        <v>0</v>
      </c>
      <c r="C15" s="190">
        <f>'10'!X31</f>
        <v>0</v>
      </c>
    </row>
    <row r="16" spans="2:3" x14ac:dyDescent="0.15">
      <c r="B16" s="187">
        <f>Totals!AI3</f>
        <v>0</v>
      </c>
      <c r="C16" s="188">
        <f>Totals!AJ3</f>
        <v>0</v>
      </c>
    </row>
    <row r="17" spans="2:3" x14ac:dyDescent="0.15">
      <c r="B17" s="187">
        <f>Totals!AC10</f>
        <v>0</v>
      </c>
      <c r="C17" s="188">
        <f>Totals!AD10</f>
        <v>0</v>
      </c>
    </row>
    <row r="18" spans="2:3" x14ac:dyDescent="0.15">
      <c r="B18" s="187">
        <f>Totals!T5</f>
        <v>0</v>
      </c>
      <c r="C18" s="188">
        <f>Totals!U5</f>
        <v>0</v>
      </c>
    </row>
    <row r="19" spans="2:3" x14ac:dyDescent="0.15">
      <c r="B19" s="187">
        <f>'11'!Q3</f>
        <v>0</v>
      </c>
      <c r="C19" s="190">
        <f>'11'!R31</f>
        <v>0</v>
      </c>
    </row>
    <row r="20" spans="2:3" x14ac:dyDescent="0.15">
      <c r="B20" s="187">
        <f>Totals!W4</f>
        <v>0</v>
      </c>
      <c r="C20" s="188">
        <f>Totals!X4</f>
        <v>0</v>
      </c>
    </row>
    <row r="21" spans="2:3" x14ac:dyDescent="0.15">
      <c r="B21" s="187" t="str">
        <f>Totals!E3</f>
        <v>Sam Stevens</v>
      </c>
      <c r="C21" s="188">
        <f>Totals!F3</f>
        <v>0</v>
      </c>
    </row>
    <row r="22" spans="2:3" x14ac:dyDescent="0.15">
      <c r="B22" s="187">
        <f>Totals!T3</f>
        <v>0</v>
      </c>
      <c r="C22" s="188">
        <f>Totals!U3</f>
        <v>0</v>
      </c>
    </row>
    <row r="23" spans="2:3" x14ac:dyDescent="0.15">
      <c r="B23" s="187">
        <f>Totals!Z4</f>
        <v>0</v>
      </c>
      <c r="C23" s="188">
        <f>Totals!AA4</f>
        <v>0</v>
      </c>
    </row>
    <row r="24" spans="2:3" x14ac:dyDescent="0.15">
      <c r="B24" s="187">
        <f>Totals!Q9</f>
        <v>0</v>
      </c>
      <c r="C24" s="188">
        <f>Totals!R9</f>
        <v>0</v>
      </c>
    </row>
    <row r="25" spans="2:3" x14ac:dyDescent="0.15">
      <c r="B25" s="187">
        <f>Totals!E7</f>
        <v>0</v>
      </c>
      <c r="C25" s="188">
        <f>Totals!F7</f>
        <v>0</v>
      </c>
    </row>
    <row r="26" spans="2:3" x14ac:dyDescent="0.15">
      <c r="B26" s="187" t="e">
        <f>#REF!</f>
        <v>#REF!</v>
      </c>
      <c r="C26" s="189" t="e">
        <f>#REF!</f>
        <v>#REF!</v>
      </c>
    </row>
    <row r="27" spans="2:3" x14ac:dyDescent="0.15">
      <c r="B27" s="187">
        <f>Totals!Z6</f>
        <v>0</v>
      </c>
      <c r="C27" s="188">
        <f>Totals!AA6</f>
        <v>0</v>
      </c>
    </row>
    <row r="28" spans="2:3" x14ac:dyDescent="0.15">
      <c r="B28" s="187">
        <f>Totals!AF3</f>
        <v>0</v>
      </c>
      <c r="C28" s="188">
        <f>Totals!AG3</f>
        <v>0</v>
      </c>
    </row>
    <row r="29" spans="2:3" x14ac:dyDescent="0.15">
      <c r="B29" s="187">
        <f>Totals!AI4</f>
        <v>0</v>
      </c>
      <c r="C29" s="188">
        <f>Totals!AJ4</f>
        <v>0</v>
      </c>
    </row>
    <row r="30" spans="2:3" x14ac:dyDescent="0.15">
      <c r="B30" s="187">
        <f>Totals!H6</f>
        <v>0</v>
      </c>
      <c r="C30" s="188">
        <f>Totals!I6</f>
        <v>0</v>
      </c>
    </row>
    <row r="31" spans="2:3" x14ac:dyDescent="0.15">
      <c r="B31" s="187">
        <f>'5'!AA3</f>
        <v>0</v>
      </c>
      <c r="C31" s="190">
        <f>'5'!AB31</f>
        <v>0</v>
      </c>
    </row>
    <row r="32" spans="2:3" x14ac:dyDescent="0.15">
      <c r="B32" s="187" t="str">
        <f>Totals!E4</f>
        <v>Jon Rahm</v>
      </c>
      <c r="C32" s="188">
        <f>Totals!F4</f>
        <v>0</v>
      </c>
    </row>
    <row r="33" spans="2:3" x14ac:dyDescent="0.15">
      <c r="B33" s="187">
        <f>Totals!AI5</f>
        <v>0</v>
      </c>
      <c r="C33" s="188">
        <f>Totals!AJ5</f>
        <v>0</v>
      </c>
    </row>
    <row r="34" spans="2:3" x14ac:dyDescent="0.15">
      <c r="B34" s="187">
        <f>Totals!Q7</f>
        <v>0</v>
      </c>
      <c r="C34" s="188">
        <f>Totals!R7</f>
        <v>0</v>
      </c>
    </row>
    <row r="35" spans="2:3" x14ac:dyDescent="0.15">
      <c r="B35" s="187">
        <f>Totals!Z3</f>
        <v>0</v>
      </c>
      <c r="C35" s="188">
        <f>Totals!AA3</f>
        <v>0</v>
      </c>
    </row>
    <row r="36" spans="2:3" x14ac:dyDescent="0.15">
      <c r="B36" s="187">
        <f>Totals!AC3</f>
        <v>0</v>
      </c>
      <c r="C36" s="188">
        <f>Totals!AD3</f>
        <v>0</v>
      </c>
    </row>
    <row r="37" spans="2:3" x14ac:dyDescent="0.15">
      <c r="B37" s="187">
        <f>Totals!AF9</f>
        <v>0</v>
      </c>
      <c r="C37" s="188">
        <f>Totals!AG9</f>
        <v>0</v>
      </c>
    </row>
    <row r="38" spans="2:3" x14ac:dyDescent="0.15">
      <c r="B38" s="187">
        <f>Totals!Z5</f>
        <v>0</v>
      </c>
      <c r="C38" s="188">
        <f>Totals!AA5</f>
        <v>0</v>
      </c>
    </row>
    <row r="39" spans="2:3" x14ac:dyDescent="0.15">
      <c r="B39" s="187">
        <f>Totals!W6</f>
        <v>0</v>
      </c>
      <c r="C39" s="188">
        <f>Totals!X6</f>
        <v>0</v>
      </c>
    </row>
    <row r="40" spans="2:3" x14ac:dyDescent="0.15">
      <c r="B40" s="187">
        <f>Totals!Z8</f>
        <v>0</v>
      </c>
      <c r="C40" s="188">
        <f>Totals!AA8</f>
        <v>0</v>
      </c>
    </row>
    <row r="41" spans="2:3" x14ac:dyDescent="0.15">
      <c r="B41" s="187">
        <f>Totals!Q5</f>
        <v>0</v>
      </c>
      <c r="C41" s="188">
        <f>Totals!R5</f>
        <v>0</v>
      </c>
    </row>
    <row r="42" spans="2:3" x14ac:dyDescent="0.15">
      <c r="B42" s="187">
        <f>Totals!AF5</f>
        <v>0</v>
      </c>
      <c r="C42" s="188">
        <f>Totals!AG5</f>
        <v>0</v>
      </c>
    </row>
    <row r="43" spans="2:3" x14ac:dyDescent="0.15">
      <c r="B43" s="187" t="str">
        <f>Totals!B5</f>
        <v>Taylor Pendrith</v>
      </c>
      <c r="C43" s="188">
        <f>Totals!C5</f>
        <v>0</v>
      </c>
    </row>
    <row r="44" spans="2:3" x14ac:dyDescent="0.15">
      <c r="B44" s="187" t="str">
        <f>Totals!E6</f>
        <v>Ryan Palmer</v>
      </c>
      <c r="C44" s="188">
        <f>Totals!F6</f>
        <v>0</v>
      </c>
    </row>
    <row r="45" spans="2:3" x14ac:dyDescent="0.15">
      <c r="B45" s="187">
        <f>Totals!AC6</f>
        <v>0</v>
      </c>
      <c r="C45" s="188">
        <f>Totals!AD6</f>
        <v>0</v>
      </c>
    </row>
    <row r="46" spans="2:3" x14ac:dyDescent="0.15">
      <c r="B46" s="187">
        <f>'4'!U3</f>
        <v>0</v>
      </c>
      <c r="C46" s="190">
        <f>'4'!V31</f>
        <v>0</v>
      </c>
    </row>
    <row r="47" spans="2:3" x14ac:dyDescent="0.15">
      <c r="B47" s="187">
        <f>Totals!Q6</f>
        <v>0</v>
      </c>
      <c r="C47" s="188">
        <f>Totals!R6</f>
        <v>0</v>
      </c>
    </row>
    <row r="48" spans="2:3" x14ac:dyDescent="0.15">
      <c r="B48" s="187">
        <f>Totals!Z7</f>
        <v>0</v>
      </c>
      <c r="C48" s="188">
        <f>Totals!AA7</f>
        <v>0</v>
      </c>
    </row>
    <row r="49" spans="2:3" x14ac:dyDescent="0.15">
      <c r="B49" s="187">
        <f>Totals!W11</f>
        <v>0</v>
      </c>
      <c r="C49" s="188">
        <f>Totals!X11</f>
        <v>0</v>
      </c>
    </row>
    <row r="50" spans="2:3" x14ac:dyDescent="0.15">
      <c r="B50" s="187" t="str">
        <f>Totals!B7</f>
        <v>Will Gordon</v>
      </c>
      <c r="C50" s="188">
        <f>Totals!C7</f>
        <v>0</v>
      </c>
    </row>
    <row r="51" spans="2:3" x14ac:dyDescent="0.15">
      <c r="B51" s="187">
        <f>Totals!AI8</f>
        <v>0</v>
      </c>
      <c r="C51" s="188">
        <f>Totals!AJ8</f>
        <v>0</v>
      </c>
    </row>
    <row r="52" spans="2:3" x14ac:dyDescent="0.15">
      <c r="B52" s="187">
        <f>Totals!H3</f>
        <v>0</v>
      </c>
      <c r="C52" s="188">
        <f>Totals!I3</f>
        <v>0</v>
      </c>
    </row>
    <row r="53" spans="2:3" x14ac:dyDescent="0.15">
      <c r="B53" s="187">
        <f>Totals!B10</f>
        <v>0</v>
      </c>
      <c r="C53" s="188">
        <f>Totals!C10</f>
        <v>0</v>
      </c>
    </row>
    <row r="54" spans="2:3" x14ac:dyDescent="0.15">
      <c r="B54" s="187">
        <f>Totals!AI6</f>
        <v>0</v>
      </c>
      <c r="C54" s="188">
        <f>Totals!AJ6</f>
        <v>0</v>
      </c>
    </row>
    <row r="55" spans="2:3" x14ac:dyDescent="0.15">
      <c r="B55" s="187">
        <f>Totals!T6</f>
        <v>0</v>
      </c>
      <c r="C55" s="188">
        <f>Totals!U6</f>
        <v>0</v>
      </c>
    </row>
    <row r="56" spans="2:3" x14ac:dyDescent="0.15">
      <c r="B56" s="187">
        <f>Totals!Q8</f>
        <v>0</v>
      </c>
      <c r="C56" s="188">
        <f>Totals!R8</f>
        <v>0</v>
      </c>
    </row>
    <row r="57" spans="2:3" x14ac:dyDescent="0.15">
      <c r="B57" s="187">
        <f>Totals!N6</f>
        <v>0</v>
      </c>
      <c r="C57" s="188">
        <f>Totals!O6</f>
        <v>0</v>
      </c>
    </row>
    <row r="58" spans="2:3" x14ac:dyDescent="0.15">
      <c r="B58" s="187">
        <f>Totals!K7</f>
        <v>0</v>
      </c>
      <c r="C58" s="188">
        <f>Totals!L7</f>
        <v>0</v>
      </c>
    </row>
    <row r="59" spans="2:3" x14ac:dyDescent="0.15">
      <c r="B59" s="187">
        <f>Totals!AI10</f>
        <v>0</v>
      </c>
      <c r="C59" s="188">
        <f>Totals!AJ10</f>
        <v>0</v>
      </c>
    </row>
    <row r="60" spans="2:3" x14ac:dyDescent="0.15">
      <c r="B60" s="187">
        <f>'5'!W3</f>
        <v>0</v>
      </c>
      <c r="C60" s="190">
        <f>'5'!X31</f>
        <v>0</v>
      </c>
    </row>
    <row r="61" spans="2:3" x14ac:dyDescent="0.15">
      <c r="B61" s="187">
        <f>Totals!K6</f>
        <v>0</v>
      </c>
      <c r="C61" s="188">
        <f>Totals!L6</f>
        <v>0</v>
      </c>
    </row>
    <row r="62" spans="2:3" x14ac:dyDescent="0.15">
      <c r="B62" s="187">
        <f>Totals!H7</f>
        <v>0</v>
      </c>
      <c r="C62" s="188">
        <f>Totals!I7</f>
        <v>0</v>
      </c>
    </row>
    <row r="63" spans="2:3" x14ac:dyDescent="0.15">
      <c r="B63" s="187">
        <f>Totals!H8</f>
        <v>0</v>
      </c>
      <c r="C63" s="188">
        <f>Totals!I8</f>
        <v>0</v>
      </c>
    </row>
    <row r="64" spans="2:3" x14ac:dyDescent="0.15">
      <c r="B64" s="187">
        <f>'8'!U3</f>
        <v>0</v>
      </c>
      <c r="C64" s="190">
        <f>'8'!V31</f>
        <v>0</v>
      </c>
    </row>
    <row r="65" spans="2:3" x14ac:dyDescent="0.15">
      <c r="B65" s="187" t="str">
        <f>Totals!B4</f>
        <v>Brendon Todd</v>
      </c>
      <c r="C65" s="188">
        <f>Totals!C4</f>
        <v>0</v>
      </c>
    </row>
    <row r="66" spans="2:3" x14ac:dyDescent="0.15">
      <c r="B66" s="187">
        <f>'7'!S3</f>
        <v>0</v>
      </c>
      <c r="C66" s="190">
        <f>'7'!T31</f>
        <v>0</v>
      </c>
    </row>
    <row r="67" spans="2:3" x14ac:dyDescent="0.15">
      <c r="B67" s="187">
        <f>Totals!W9</f>
        <v>0</v>
      </c>
      <c r="C67" s="188">
        <f>Totals!X9</f>
        <v>0</v>
      </c>
    </row>
    <row r="68" spans="2:3" x14ac:dyDescent="0.15">
      <c r="B68" s="187">
        <f>Totals!AC7</f>
        <v>0</v>
      </c>
      <c r="C68" s="188">
        <f>Totals!AD7</f>
        <v>0</v>
      </c>
    </row>
    <row r="69" spans="2:3" x14ac:dyDescent="0.15">
      <c r="B69" s="187">
        <f>'1'!S3</f>
        <v>0</v>
      </c>
      <c r="C69" s="190">
        <f>'1'!T31</f>
        <v>0</v>
      </c>
    </row>
    <row r="70" spans="2:3" x14ac:dyDescent="0.15">
      <c r="B70" s="187">
        <f>Totals!N4</f>
        <v>0</v>
      </c>
      <c r="C70" s="188">
        <f>Totals!O4</f>
        <v>0</v>
      </c>
    </row>
    <row r="71" spans="2:3" x14ac:dyDescent="0.15">
      <c r="B71" s="187">
        <f>Totals!E8</f>
        <v>0</v>
      </c>
      <c r="C71" s="188">
        <f>Totals!F8</f>
        <v>0</v>
      </c>
    </row>
    <row r="72" spans="2:3" x14ac:dyDescent="0.15">
      <c r="B72" s="187">
        <f>'7'!Q3</f>
        <v>0</v>
      </c>
      <c r="C72" s="190">
        <f>'7'!R31</f>
        <v>0</v>
      </c>
    </row>
    <row r="73" spans="2:3" x14ac:dyDescent="0.15">
      <c r="B73" s="187">
        <f>Totals!Z9</f>
        <v>0</v>
      </c>
      <c r="C73" s="188">
        <f>Totals!AA9</f>
        <v>0</v>
      </c>
    </row>
    <row r="74" spans="2:3" x14ac:dyDescent="0.15">
      <c r="B74" s="187">
        <f>'8'!W3</f>
        <v>0</v>
      </c>
      <c r="C74" s="190">
        <f>'8'!X31</f>
        <v>0</v>
      </c>
    </row>
    <row r="75" spans="2:3" x14ac:dyDescent="0.15">
      <c r="B75" s="187">
        <f>'10'!U3</f>
        <v>0</v>
      </c>
      <c r="C75" s="190">
        <f>'10'!V31</f>
        <v>0</v>
      </c>
    </row>
    <row r="76" spans="2:3" x14ac:dyDescent="0.15">
      <c r="B76" s="187">
        <f>Totals!H9</f>
        <v>0</v>
      </c>
      <c r="C76" s="188">
        <f>Totals!I9</f>
        <v>0</v>
      </c>
    </row>
    <row r="77" spans="2:3" x14ac:dyDescent="0.15">
      <c r="B77" s="187">
        <f>Totals!AI7</f>
        <v>0</v>
      </c>
      <c r="C77" s="188">
        <f>Totals!AJ7</f>
        <v>0</v>
      </c>
    </row>
    <row r="78" spans="2:3" x14ac:dyDescent="0.15">
      <c r="B78" s="187">
        <f>Totals!H5</f>
        <v>0</v>
      </c>
      <c r="C78" s="188">
        <f>Totals!I5</f>
        <v>0</v>
      </c>
    </row>
    <row r="79" spans="2:3" x14ac:dyDescent="0.15">
      <c r="B79" s="187">
        <f>Totals!T7</f>
        <v>0</v>
      </c>
      <c r="C79" s="188">
        <f>Totals!U7</f>
        <v>0</v>
      </c>
    </row>
    <row r="80" spans="2:3" x14ac:dyDescent="0.15">
      <c r="B80" s="187">
        <f>Totals!K4</f>
        <v>0</v>
      </c>
      <c r="C80" s="188">
        <f>Totals!L4</f>
        <v>0</v>
      </c>
    </row>
    <row r="81" spans="2:3" x14ac:dyDescent="0.15">
      <c r="B81" s="187">
        <f>'12'!Y3</f>
        <v>0</v>
      </c>
      <c r="C81" s="190">
        <f>'12'!Z31</f>
        <v>0</v>
      </c>
    </row>
    <row r="82" spans="2:3" x14ac:dyDescent="0.15">
      <c r="B82" s="187">
        <f>'5'!U3</f>
        <v>0</v>
      </c>
      <c r="C82" s="190">
        <f>'5'!V31</f>
        <v>0</v>
      </c>
    </row>
    <row r="83" spans="2:3" x14ac:dyDescent="0.15">
      <c r="B83" s="187">
        <f>Totals!AC8</f>
        <v>0</v>
      </c>
      <c r="C83" s="188">
        <f>Totals!AD8</f>
        <v>0</v>
      </c>
    </row>
    <row r="84" spans="2:3" x14ac:dyDescent="0.15">
      <c r="B84" s="187">
        <f>Totals!B8</f>
        <v>0</v>
      </c>
      <c r="C84" s="188">
        <f>Totals!C8</f>
        <v>0</v>
      </c>
    </row>
    <row r="85" spans="2:3" x14ac:dyDescent="0.15">
      <c r="B85" s="187">
        <f>Totals!W8</f>
        <v>0</v>
      </c>
      <c r="C85" s="188">
        <f>Totals!X8</f>
        <v>0</v>
      </c>
    </row>
    <row r="86" spans="2:3" x14ac:dyDescent="0.15">
      <c r="B86" s="187">
        <f>Totals!N7</f>
        <v>0</v>
      </c>
      <c r="C86" s="188">
        <f>Totals!O7</f>
        <v>0</v>
      </c>
    </row>
    <row r="87" spans="2:3" x14ac:dyDescent="0.15">
      <c r="B87" s="187">
        <f>Totals!Q3</f>
        <v>0</v>
      </c>
      <c r="C87" s="188">
        <f>Totals!R3</f>
        <v>0</v>
      </c>
    </row>
    <row r="88" spans="2:3" x14ac:dyDescent="0.15">
      <c r="B88" s="187">
        <f>Totals!Q4</f>
        <v>0</v>
      </c>
      <c r="C88" s="188">
        <f>Totals!R4</f>
        <v>0</v>
      </c>
    </row>
    <row r="89" spans="2:3" x14ac:dyDescent="0.15">
      <c r="B89" s="187">
        <f>Totals!T8</f>
        <v>0</v>
      </c>
      <c r="C89" s="188">
        <f>Totals!U8</f>
        <v>0</v>
      </c>
    </row>
    <row r="90" spans="2:3" x14ac:dyDescent="0.15">
      <c r="B90" s="187">
        <f>Totals!AF8</f>
        <v>0</v>
      </c>
      <c r="C90" s="188">
        <f>Totals!AG8</f>
        <v>0</v>
      </c>
    </row>
    <row r="91" spans="2:3" x14ac:dyDescent="0.15">
      <c r="B91" s="187">
        <f>Totals!AI9</f>
        <v>0</v>
      </c>
      <c r="C91" s="188">
        <f>Totals!AJ9</f>
        <v>0</v>
      </c>
    </row>
    <row r="92" spans="2:3" x14ac:dyDescent="0.15">
      <c r="B92" s="187">
        <f>Totals!W7</f>
        <v>0</v>
      </c>
      <c r="C92" s="188">
        <f>Totals!X7</f>
        <v>0</v>
      </c>
    </row>
    <row r="93" spans="2:3" x14ac:dyDescent="0.15">
      <c r="B93" s="187">
        <f>Totals!N8</f>
        <v>0</v>
      </c>
      <c r="C93" s="188">
        <f>Totals!O8</f>
        <v>0</v>
      </c>
    </row>
    <row r="94" spans="2:3" x14ac:dyDescent="0.15">
      <c r="B94" s="187">
        <f>Totals!N9</f>
        <v>0</v>
      </c>
      <c r="C94" s="188">
        <f>Totals!O9</f>
        <v>0</v>
      </c>
    </row>
    <row r="95" spans="2:3" x14ac:dyDescent="0.15">
      <c r="B95" s="187">
        <f>Totals!B9</f>
        <v>0</v>
      </c>
      <c r="C95" s="188">
        <f>Totals!C9</f>
        <v>0</v>
      </c>
    </row>
    <row r="96" spans="2:3" x14ac:dyDescent="0.15">
      <c r="B96" s="187">
        <f>Totals!E9</f>
        <v>0</v>
      </c>
      <c r="C96" s="188">
        <f>Totals!F9</f>
        <v>0</v>
      </c>
    </row>
    <row r="97" spans="2:3" x14ac:dyDescent="0.15">
      <c r="B97" s="187">
        <f>Totals!K8</f>
        <v>0</v>
      </c>
      <c r="C97" s="188">
        <f>Totals!L8</f>
        <v>0</v>
      </c>
    </row>
    <row r="98" spans="2:3" x14ac:dyDescent="0.15">
      <c r="B98" s="187">
        <f>Totals!K9</f>
        <v>0</v>
      </c>
      <c r="C98" s="188">
        <f>Totals!L9</f>
        <v>0</v>
      </c>
    </row>
    <row r="99" spans="2:3" x14ac:dyDescent="0.15">
      <c r="B99" s="187">
        <f>Totals!AC9</f>
        <v>0</v>
      </c>
      <c r="C99" s="188">
        <f>Totals!AD9</f>
        <v>0</v>
      </c>
    </row>
    <row r="100" spans="2:3" x14ac:dyDescent="0.15">
      <c r="B100" s="187" t="str">
        <f>Totals!B6</f>
        <v>David Petti</v>
      </c>
      <c r="C100" s="188">
        <f>Totals!C6</f>
        <v>0</v>
      </c>
    </row>
    <row r="101" spans="2:3" x14ac:dyDescent="0.15">
      <c r="B101" s="187">
        <f>Totals!AF7</f>
        <v>0</v>
      </c>
      <c r="C101" s="188">
        <f>Totals!AG7</f>
        <v>0</v>
      </c>
    </row>
    <row r="102" spans="2:3" x14ac:dyDescent="0.15">
      <c r="B102" s="187">
        <f>Totals!N5</f>
        <v>0</v>
      </c>
      <c r="C102" s="188">
        <f>Totals!O5</f>
        <v>0</v>
      </c>
    </row>
    <row r="103" spans="2:3" x14ac:dyDescent="0.15">
      <c r="B103" s="187">
        <f>Totals!T9</f>
        <v>0</v>
      </c>
      <c r="C103" s="188">
        <f>Totals!U9</f>
        <v>0</v>
      </c>
    </row>
    <row r="104" spans="2:3" x14ac:dyDescent="0.15">
      <c r="B104" s="187">
        <f>Totals!K10</f>
        <v>0</v>
      </c>
      <c r="C104" s="188">
        <f>Totals!L10</f>
        <v>0</v>
      </c>
    </row>
    <row r="105" spans="2:3" x14ac:dyDescent="0.15">
      <c r="B105" s="187">
        <f>'4'!S3</f>
        <v>0</v>
      </c>
      <c r="C105" s="190">
        <f>'4'!T31</f>
        <v>0</v>
      </c>
    </row>
    <row r="106" spans="2:3" x14ac:dyDescent="0.15">
      <c r="B106" s="187">
        <f>'5'!Q3</f>
        <v>0</v>
      </c>
      <c r="C106" s="190">
        <f>'5'!R31</f>
        <v>0</v>
      </c>
    </row>
    <row r="107" spans="2:3" x14ac:dyDescent="0.15">
      <c r="B107" s="187">
        <f>'11'!S3</f>
        <v>0</v>
      </c>
      <c r="C107" s="190">
        <f>'11'!T31</f>
        <v>0</v>
      </c>
    </row>
    <row r="108" spans="2:3" x14ac:dyDescent="0.15">
      <c r="B108" s="187">
        <f>'4'!W3</f>
        <v>0</v>
      </c>
      <c r="C108" s="190">
        <f>'4'!X31</f>
        <v>0</v>
      </c>
    </row>
    <row r="109" spans="2:3" x14ac:dyDescent="0.15">
      <c r="B109" s="187">
        <f>'10'!S3</f>
        <v>0</v>
      </c>
      <c r="C109" s="190">
        <f>'10'!T31</f>
        <v>0</v>
      </c>
    </row>
    <row r="110" spans="2:3" x14ac:dyDescent="0.15">
      <c r="B110" s="187">
        <f>'2'!Q3</f>
        <v>0</v>
      </c>
      <c r="C110" s="190">
        <f>'2'!R31</f>
        <v>0</v>
      </c>
    </row>
    <row r="111" spans="2:3" x14ac:dyDescent="0.15">
      <c r="B111" s="187">
        <f>'1'!U3</f>
        <v>0</v>
      </c>
      <c r="C111" s="190">
        <f>'1'!V31</f>
        <v>0</v>
      </c>
    </row>
    <row r="112" spans="2:3" x14ac:dyDescent="0.15">
      <c r="B112" s="187">
        <f>'12'!U3</f>
        <v>0</v>
      </c>
      <c r="C112" s="190">
        <f>'12'!V31</f>
        <v>0</v>
      </c>
    </row>
    <row r="113" spans="2:3" x14ac:dyDescent="0.15">
      <c r="B113" s="187">
        <f>'8'!Y3</f>
        <v>0</v>
      </c>
      <c r="C113" s="190">
        <f>'8'!Z31</f>
        <v>0</v>
      </c>
    </row>
    <row r="114" spans="2:3" x14ac:dyDescent="0.15">
      <c r="B114" s="187">
        <f>'12'!AA3</f>
        <v>0</v>
      </c>
      <c r="C114" s="190">
        <f>'12'!AB31</f>
        <v>0</v>
      </c>
    </row>
    <row r="115" spans="2:3" x14ac:dyDescent="0.15">
      <c r="B115" s="187">
        <f>Totals!AI18</f>
        <v>0</v>
      </c>
      <c r="C115" s="188">
        <f>Totals!AJ18</f>
        <v>0</v>
      </c>
    </row>
    <row r="116" spans="2:3" x14ac:dyDescent="0.15">
      <c r="B116" s="195">
        <f>'4'!Y3</f>
        <v>0</v>
      </c>
      <c r="C116" s="196">
        <f>'4'!Z31</f>
        <v>0</v>
      </c>
    </row>
    <row r="117" spans="2:3" x14ac:dyDescent="0.15">
      <c r="B117" s="195"/>
      <c r="C117" s="196"/>
    </row>
    <row r="118" spans="2:3" x14ac:dyDescent="0.15">
      <c r="B118" s="195"/>
      <c r="C118" s="1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H205"/>
  <sheetViews>
    <sheetView showGridLines="0" workbookViewId="0">
      <selection activeCell="H13" sqref="H13"/>
    </sheetView>
  </sheetViews>
  <sheetFormatPr baseColWidth="10" defaultColWidth="9.1640625" defaultRowHeight="14" x14ac:dyDescent="0.2"/>
  <cols>
    <col min="1" max="1" width="4.5" style="22" bestFit="1" customWidth="1"/>
    <col min="2" max="2" width="10.5" style="21" customWidth="1"/>
    <col min="3" max="3" width="14.6640625" style="21" customWidth="1"/>
    <col min="4" max="4" width="18.1640625" style="21" customWidth="1"/>
    <col min="5" max="5" width="20.5" style="21" bestFit="1" customWidth="1"/>
    <col min="6" max="6" width="3.5" style="21" customWidth="1"/>
    <col min="7" max="7" width="9.1640625" style="21"/>
    <col min="8" max="8" width="22.6640625" style="21" customWidth="1"/>
    <col min="9" max="16384" width="9.1640625" style="21"/>
  </cols>
  <sheetData>
    <row r="1" spans="1:8" ht="21.75" customHeight="1" x14ac:dyDescent="0.2">
      <c r="A1" s="21"/>
      <c r="B1" s="27"/>
      <c r="C1" s="300" t="s">
        <v>10</v>
      </c>
      <c r="D1" s="300"/>
      <c r="E1" s="300"/>
      <c r="F1" s="27"/>
    </row>
    <row r="2" spans="1:8" ht="17.5" customHeight="1" x14ac:dyDescent="0.2">
      <c r="B2" s="173" t="s">
        <v>0</v>
      </c>
      <c r="C2" s="177" t="s">
        <v>5</v>
      </c>
      <c r="D2" s="32" t="s">
        <v>8</v>
      </c>
      <c r="E2" s="33" t="s">
        <v>9</v>
      </c>
      <c r="F2" s="26"/>
      <c r="G2" s="80">
        <v>1</v>
      </c>
      <c r="H2" s="105" t="str">
        <f>'Start Team'!C4</f>
        <v>aa</v>
      </c>
    </row>
    <row r="3" spans="1:8" ht="17.5" customHeight="1" x14ac:dyDescent="0.2">
      <c r="A3" s="23">
        <v>1</v>
      </c>
      <c r="B3" s="255"/>
      <c r="C3" s="178" t="str">
        <f>H2</f>
        <v>aa</v>
      </c>
      <c r="D3" s="28"/>
      <c r="E3" s="29"/>
      <c r="F3" s="6"/>
      <c r="G3" s="82">
        <v>2</v>
      </c>
      <c r="H3" s="105" t="str">
        <f>'Start Team'!C5</f>
        <v>bb</v>
      </c>
    </row>
    <row r="4" spans="1:8" ht="17.5" customHeight="1" x14ac:dyDescent="0.2">
      <c r="A4" s="23">
        <v>2</v>
      </c>
      <c r="B4" s="174"/>
      <c r="C4" s="178"/>
      <c r="D4" s="28"/>
      <c r="E4" s="29"/>
      <c r="F4" s="6"/>
      <c r="G4" s="81">
        <v>3</v>
      </c>
      <c r="H4" s="105" t="str">
        <f>'Start Team'!C6</f>
        <v>cc</v>
      </c>
    </row>
    <row r="5" spans="1:8" ht="17.5" customHeight="1" x14ac:dyDescent="0.2">
      <c r="A5" s="23">
        <v>3</v>
      </c>
      <c r="B5" s="174"/>
      <c r="C5" s="178"/>
      <c r="D5" s="28"/>
      <c r="E5" s="29"/>
      <c r="F5" s="6"/>
      <c r="G5" s="84">
        <v>4</v>
      </c>
      <c r="H5" s="105" t="str">
        <f>'Start Team'!C7</f>
        <v>dd</v>
      </c>
    </row>
    <row r="6" spans="1:8" ht="17.5" customHeight="1" x14ac:dyDescent="0.2">
      <c r="A6" s="23">
        <v>4</v>
      </c>
      <c r="B6" s="174"/>
      <c r="C6" s="178"/>
      <c r="D6" s="28"/>
      <c r="E6" s="29"/>
      <c r="F6" s="6"/>
      <c r="G6" s="79">
        <v>5</v>
      </c>
      <c r="H6" s="105" t="str">
        <f>'Start Team'!C8</f>
        <v>ee</v>
      </c>
    </row>
    <row r="7" spans="1:8" ht="17.5" customHeight="1" x14ac:dyDescent="0.2">
      <c r="A7" s="23">
        <v>5</v>
      </c>
      <c r="B7" s="174"/>
      <c r="C7" s="178"/>
      <c r="D7" s="28"/>
      <c r="E7" s="29"/>
      <c r="F7" s="6"/>
      <c r="G7" s="85">
        <v>6</v>
      </c>
      <c r="H7" s="105" t="str">
        <f>'Start Team'!C9</f>
        <v>ffv</v>
      </c>
    </row>
    <row r="8" spans="1:8" ht="17.5" customHeight="1" x14ac:dyDescent="0.2">
      <c r="A8" s="23">
        <v>6</v>
      </c>
      <c r="B8" s="174"/>
      <c r="C8" s="178"/>
      <c r="D8" s="28"/>
      <c r="E8" s="29"/>
      <c r="F8" s="6"/>
      <c r="G8" s="83">
        <v>7</v>
      </c>
      <c r="H8" s="105" t="str">
        <f>'Start Team'!C10</f>
        <v>gg</v>
      </c>
    </row>
    <row r="9" spans="1:8" ht="17.5" customHeight="1" x14ac:dyDescent="0.2">
      <c r="A9" s="23">
        <v>7</v>
      </c>
      <c r="B9" s="174"/>
      <c r="C9" s="178"/>
      <c r="D9" s="28"/>
      <c r="E9" s="29"/>
      <c r="F9" s="6"/>
      <c r="G9" s="86">
        <v>8</v>
      </c>
      <c r="H9" s="105" t="str">
        <f>'Start Team'!C11</f>
        <v>hh</v>
      </c>
    </row>
    <row r="10" spans="1:8" ht="17.5" customHeight="1" x14ac:dyDescent="0.2">
      <c r="A10" s="23">
        <v>8</v>
      </c>
      <c r="B10" s="174"/>
      <c r="C10" s="178"/>
      <c r="D10" s="28"/>
      <c r="E10" s="29"/>
      <c r="F10" s="6"/>
      <c r="G10" s="87">
        <v>9</v>
      </c>
      <c r="H10" s="105" t="str">
        <f>'Start Team'!C12</f>
        <v>ii</v>
      </c>
    </row>
    <row r="11" spans="1:8" ht="17.5" customHeight="1" x14ac:dyDescent="0.2">
      <c r="A11" s="23">
        <v>9</v>
      </c>
      <c r="B11" s="174"/>
      <c r="C11" s="178"/>
      <c r="D11" s="28"/>
      <c r="E11" s="29"/>
      <c r="F11" s="6"/>
      <c r="G11" s="88">
        <v>10</v>
      </c>
      <c r="H11" s="105" t="str">
        <f>'Start Team'!C13</f>
        <v>jj</v>
      </c>
    </row>
    <row r="12" spans="1:8" ht="17.5" customHeight="1" x14ac:dyDescent="0.2">
      <c r="A12" s="23">
        <v>10</v>
      </c>
      <c r="B12" s="174"/>
      <c r="C12" s="178"/>
      <c r="D12" s="28"/>
      <c r="E12" s="29"/>
      <c r="F12" s="6"/>
      <c r="G12" s="89">
        <v>11</v>
      </c>
      <c r="H12" s="105" t="str">
        <f>'Start Team'!C14</f>
        <v>kk</v>
      </c>
    </row>
    <row r="13" spans="1:8" ht="17.5" customHeight="1" x14ac:dyDescent="0.2">
      <c r="A13" s="23">
        <v>11</v>
      </c>
      <c r="B13" s="174"/>
      <c r="C13" s="178"/>
      <c r="D13" s="28"/>
      <c r="E13" s="29"/>
      <c r="F13" s="6"/>
      <c r="G13" s="90">
        <v>12</v>
      </c>
      <c r="H13" s="105" t="str">
        <f>'Start Team'!C15</f>
        <v>ll</v>
      </c>
    </row>
    <row r="14" spans="1:8" ht="17.5" customHeight="1" x14ac:dyDescent="0.2">
      <c r="A14" s="23">
        <v>12</v>
      </c>
      <c r="B14" s="174"/>
      <c r="C14" s="178"/>
      <c r="D14" s="30"/>
      <c r="E14" s="31"/>
      <c r="F14" s="6"/>
    </row>
    <row r="15" spans="1:8" ht="17.5" customHeight="1" x14ac:dyDescent="0.2">
      <c r="A15" s="23">
        <v>13</v>
      </c>
      <c r="B15" s="174"/>
      <c r="C15" s="178"/>
      <c r="D15" s="28"/>
      <c r="E15" s="29"/>
      <c r="F15" s="6"/>
    </row>
    <row r="16" spans="1:8" ht="17.5" customHeight="1" x14ac:dyDescent="0.2">
      <c r="A16" s="23">
        <v>14</v>
      </c>
      <c r="B16" s="174"/>
      <c r="C16" s="178"/>
      <c r="D16" s="28"/>
      <c r="E16" s="29"/>
      <c r="F16" s="6"/>
    </row>
    <row r="17" spans="1:6" ht="17.5" customHeight="1" x14ac:dyDescent="0.2">
      <c r="A17" s="23">
        <v>15</v>
      </c>
      <c r="B17" s="174"/>
      <c r="C17" s="178"/>
      <c r="D17" s="28"/>
      <c r="E17" s="29"/>
      <c r="F17" s="6"/>
    </row>
    <row r="18" spans="1:6" ht="17.5" customHeight="1" x14ac:dyDescent="0.2">
      <c r="A18" s="23">
        <v>16</v>
      </c>
      <c r="B18" s="174"/>
      <c r="C18" s="178"/>
      <c r="D18" s="28"/>
      <c r="E18" s="29"/>
      <c r="F18" s="6"/>
    </row>
    <row r="19" spans="1:6" ht="17.5" customHeight="1" x14ac:dyDescent="0.2">
      <c r="A19" s="23">
        <v>17</v>
      </c>
      <c r="B19" s="174"/>
      <c r="C19" s="178"/>
      <c r="D19" s="28"/>
      <c r="E19" s="29"/>
      <c r="F19" s="6"/>
    </row>
    <row r="20" spans="1:6" ht="17.5" customHeight="1" x14ac:dyDescent="0.2">
      <c r="A20" s="23">
        <v>18</v>
      </c>
      <c r="B20" s="174"/>
      <c r="C20" s="178"/>
      <c r="D20" s="28"/>
      <c r="E20" s="29"/>
      <c r="F20" s="6"/>
    </row>
    <row r="21" spans="1:6" ht="17.5" customHeight="1" x14ac:dyDescent="0.2">
      <c r="A21" s="23">
        <v>19</v>
      </c>
      <c r="B21" s="174"/>
      <c r="C21" s="178"/>
      <c r="D21" s="28"/>
      <c r="E21" s="29"/>
      <c r="F21" s="6"/>
    </row>
    <row r="22" spans="1:6" ht="17.5" customHeight="1" x14ac:dyDescent="0.2">
      <c r="A22" s="23">
        <v>20</v>
      </c>
      <c r="B22" s="174"/>
      <c r="C22" s="178"/>
      <c r="D22" s="28"/>
      <c r="E22" s="29"/>
      <c r="F22" s="6"/>
    </row>
    <row r="23" spans="1:6" ht="17.5" customHeight="1" x14ac:dyDescent="0.2">
      <c r="A23" s="23">
        <v>21</v>
      </c>
      <c r="B23" s="174"/>
      <c r="C23" s="178"/>
      <c r="D23" s="28"/>
      <c r="E23" s="29"/>
      <c r="F23" s="6"/>
    </row>
    <row r="24" spans="1:6" ht="17.5" customHeight="1" x14ac:dyDescent="0.2">
      <c r="A24" s="23">
        <v>22</v>
      </c>
      <c r="B24" s="174"/>
      <c r="C24" s="178"/>
      <c r="D24" s="28"/>
      <c r="E24" s="29"/>
      <c r="F24" s="6"/>
    </row>
    <row r="25" spans="1:6" ht="17.5" customHeight="1" x14ac:dyDescent="0.2">
      <c r="A25" s="23">
        <v>23</v>
      </c>
      <c r="B25" s="174"/>
      <c r="C25" s="178"/>
      <c r="D25" s="28"/>
      <c r="E25" s="29"/>
      <c r="F25" s="6"/>
    </row>
    <row r="26" spans="1:6" ht="17.5" customHeight="1" x14ac:dyDescent="0.2">
      <c r="A26" s="23">
        <v>24</v>
      </c>
      <c r="B26" s="174"/>
      <c r="C26" s="178"/>
      <c r="D26" s="28"/>
      <c r="E26" s="29"/>
      <c r="F26" s="6"/>
    </row>
    <row r="27" spans="1:6" ht="17.5" customHeight="1" x14ac:dyDescent="0.2">
      <c r="A27" s="23">
        <v>25</v>
      </c>
      <c r="B27" s="174"/>
      <c r="C27" s="178"/>
      <c r="D27" s="28"/>
      <c r="E27" s="29"/>
      <c r="F27" s="6"/>
    </row>
    <row r="28" spans="1:6" ht="17.5" customHeight="1" x14ac:dyDescent="0.2">
      <c r="A28" s="23">
        <v>26</v>
      </c>
      <c r="B28" s="174"/>
      <c r="C28" s="178"/>
      <c r="D28" s="28"/>
      <c r="E28" s="29"/>
      <c r="F28" s="6"/>
    </row>
    <row r="29" spans="1:6" ht="17.5" customHeight="1" x14ac:dyDescent="0.2">
      <c r="A29" s="23">
        <v>27</v>
      </c>
      <c r="B29" s="174"/>
      <c r="C29" s="178"/>
      <c r="D29" s="28"/>
      <c r="E29" s="29"/>
      <c r="F29" s="6"/>
    </row>
    <row r="30" spans="1:6" ht="17.5" customHeight="1" x14ac:dyDescent="0.2">
      <c r="A30" s="23">
        <v>28</v>
      </c>
      <c r="B30" s="174"/>
      <c r="C30" s="178"/>
      <c r="D30" s="28"/>
      <c r="E30" s="29"/>
      <c r="F30" s="6"/>
    </row>
    <row r="31" spans="1:6" ht="17.5" customHeight="1" x14ac:dyDescent="0.2">
      <c r="A31" s="23">
        <v>29</v>
      </c>
      <c r="B31" s="174"/>
      <c r="C31" s="178"/>
      <c r="D31" s="28"/>
      <c r="E31" s="29"/>
      <c r="F31" s="6"/>
    </row>
    <row r="32" spans="1:6" ht="17.5" customHeight="1" x14ac:dyDescent="0.2">
      <c r="A32" s="23">
        <v>30</v>
      </c>
      <c r="B32" s="174"/>
      <c r="C32" s="178"/>
      <c r="D32" s="28"/>
      <c r="E32" s="29"/>
      <c r="F32" s="6"/>
    </row>
    <row r="33" spans="1:6" ht="17.5" customHeight="1" x14ac:dyDescent="0.2">
      <c r="A33" s="23">
        <v>31</v>
      </c>
      <c r="B33" s="174"/>
      <c r="C33" s="178"/>
      <c r="D33" s="28"/>
      <c r="E33" s="29"/>
      <c r="F33" s="6"/>
    </row>
    <row r="34" spans="1:6" ht="17.5" customHeight="1" x14ac:dyDescent="0.2">
      <c r="A34" s="23">
        <v>32</v>
      </c>
      <c r="B34" s="174"/>
      <c r="C34" s="178"/>
      <c r="D34" s="28"/>
      <c r="E34" s="29"/>
      <c r="F34" s="6"/>
    </row>
    <row r="35" spans="1:6" ht="17.5" customHeight="1" x14ac:dyDescent="0.2">
      <c r="A35" s="23">
        <v>33</v>
      </c>
      <c r="B35" s="174"/>
      <c r="C35" s="178"/>
      <c r="D35" s="28"/>
      <c r="E35" s="29"/>
      <c r="F35" s="6"/>
    </row>
    <row r="36" spans="1:6" ht="17.5" customHeight="1" x14ac:dyDescent="0.2">
      <c r="A36" s="23">
        <v>34</v>
      </c>
      <c r="B36" s="174"/>
      <c r="C36" s="178"/>
      <c r="D36" s="28"/>
      <c r="E36" s="29"/>
      <c r="F36" s="6"/>
    </row>
    <row r="37" spans="1:6" ht="17.5" customHeight="1" x14ac:dyDescent="0.2">
      <c r="A37" s="23">
        <v>35</v>
      </c>
      <c r="B37" s="174"/>
      <c r="C37" s="178"/>
      <c r="D37" s="28"/>
      <c r="E37" s="29"/>
      <c r="F37" s="6"/>
    </row>
    <row r="38" spans="1:6" ht="17.5" customHeight="1" x14ac:dyDescent="0.2">
      <c r="A38" s="23">
        <v>36</v>
      </c>
      <c r="B38" s="174"/>
      <c r="C38" s="178"/>
      <c r="D38" s="28"/>
      <c r="E38" s="29"/>
      <c r="F38" s="6"/>
    </row>
    <row r="39" spans="1:6" ht="17.5" customHeight="1" x14ac:dyDescent="0.2">
      <c r="A39" s="23">
        <v>37</v>
      </c>
      <c r="B39" s="174"/>
      <c r="C39" s="178"/>
      <c r="D39" s="28"/>
      <c r="E39" s="29"/>
      <c r="F39" s="6"/>
    </row>
    <row r="40" spans="1:6" ht="17.5" customHeight="1" x14ac:dyDescent="0.2">
      <c r="A40" s="23">
        <v>38</v>
      </c>
      <c r="B40" s="174"/>
      <c r="C40" s="178"/>
      <c r="D40" s="28"/>
      <c r="E40" s="29"/>
      <c r="F40" s="6"/>
    </row>
    <row r="41" spans="1:6" ht="17.5" customHeight="1" x14ac:dyDescent="0.2">
      <c r="A41" s="23">
        <v>39</v>
      </c>
      <c r="B41" s="174"/>
      <c r="C41" s="178"/>
      <c r="D41" s="28"/>
      <c r="E41" s="29"/>
      <c r="F41" s="6"/>
    </row>
    <row r="42" spans="1:6" ht="17.5" customHeight="1" x14ac:dyDescent="0.2">
      <c r="A42" s="23">
        <v>40</v>
      </c>
      <c r="B42" s="174"/>
      <c r="C42" s="178"/>
      <c r="D42" s="28"/>
      <c r="E42" s="29"/>
      <c r="F42" s="6"/>
    </row>
    <row r="43" spans="1:6" ht="17.5" customHeight="1" x14ac:dyDescent="0.2">
      <c r="A43" s="23">
        <v>41</v>
      </c>
      <c r="B43" s="174"/>
      <c r="C43" s="178"/>
      <c r="D43" s="28"/>
      <c r="E43" s="29"/>
      <c r="F43" s="6"/>
    </row>
    <row r="44" spans="1:6" ht="17.5" customHeight="1" x14ac:dyDescent="0.2">
      <c r="A44" s="23">
        <v>42</v>
      </c>
      <c r="B44" s="174"/>
      <c r="C44" s="178"/>
      <c r="D44" s="28"/>
      <c r="E44" s="29"/>
      <c r="F44" s="6"/>
    </row>
    <row r="45" spans="1:6" ht="17.5" customHeight="1" x14ac:dyDescent="0.2">
      <c r="A45" s="23">
        <v>43</v>
      </c>
      <c r="B45" s="174"/>
      <c r="C45" s="178"/>
      <c r="D45" s="28"/>
      <c r="E45" s="29"/>
      <c r="F45" s="6"/>
    </row>
    <row r="46" spans="1:6" ht="17.5" customHeight="1" x14ac:dyDescent="0.2">
      <c r="A46" s="23">
        <v>44</v>
      </c>
      <c r="B46" s="174"/>
      <c r="C46" s="178"/>
      <c r="D46" s="28"/>
      <c r="E46" s="29"/>
      <c r="F46" s="6"/>
    </row>
    <row r="47" spans="1:6" ht="17.5" customHeight="1" x14ac:dyDescent="0.2">
      <c r="A47" s="23">
        <v>45</v>
      </c>
      <c r="B47" s="174"/>
      <c r="C47" s="178"/>
      <c r="D47" s="28"/>
      <c r="E47" s="29"/>
      <c r="F47" s="6"/>
    </row>
    <row r="48" spans="1:6" ht="17.5" customHeight="1" x14ac:dyDescent="0.2">
      <c r="A48" s="23">
        <v>46</v>
      </c>
      <c r="B48" s="174"/>
      <c r="C48" s="178"/>
      <c r="D48" s="28"/>
      <c r="E48" s="29"/>
      <c r="F48" s="6"/>
    </row>
    <row r="49" spans="1:6" ht="17.5" customHeight="1" x14ac:dyDescent="0.2">
      <c r="A49" s="23">
        <v>47</v>
      </c>
      <c r="B49" s="174"/>
      <c r="C49" s="178"/>
      <c r="D49" s="30"/>
      <c r="E49" s="29"/>
      <c r="F49" s="6"/>
    </row>
    <row r="50" spans="1:6" ht="17.5" customHeight="1" x14ac:dyDescent="0.2">
      <c r="A50" s="23">
        <v>48</v>
      </c>
      <c r="B50" s="175"/>
      <c r="C50" s="178"/>
      <c r="D50" s="30"/>
      <c r="E50" s="29"/>
      <c r="F50" s="6"/>
    </row>
    <row r="51" spans="1:6" ht="17.5" customHeight="1" x14ac:dyDescent="0.2">
      <c r="A51" s="23">
        <v>49</v>
      </c>
      <c r="B51" s="175"/>
      <c r="C51" s="178"/>
      <c r="D51" s="30"/>
      <c r="E51" s="29"/>
      <c r="F51" s="6"/>
    </row>
    <row r="52" spans="1:6" ht="17.5" customHeight="1" x14ac:dyDescent="0.2">
      <c r="A52" s="23">
        <v>50</v>
      </c>
      <c r="B52" s="175"/>
      <c r="C52" s="178"/>
      <c r="D52" s="30"/>
      <c r="E52" s="29"/>
    </row>
    <row r="53" spans="1:6" ht="17.5" customHeight="1" x14ac:dyDescent="0.2">
      <c r="A53" s="23">
        <v>51</v>
      </c>
      <c r="B53" s="175"/>
      <c r="C53" s="178"/>
      <c r="D53" s="30"/>
      <c r="E53" s="29"/>
    </row>
    <row r="54" spans="1:6" ht="17.5" customHeight="1" x14ac:dyDescent="0.2">
      <c r="A54" s="23">
        <v>52</v>
      </c>
      <c r="B54" s="175"/>
      <c r="C54" s="178"/>
      <c r="D54" s="30"/>
      <c r="E54" s="29"/>
    </row>
    <row r="55" spans="1:6" ht="17.5" customHeight="1" x14ac:dyDescent="0.2">
      <c r="A55" s="23">
        <v>53</v>
      </c>
      <c r="B55" s="175"/>
      <c r="C55" s="178"/>
      <c r="D55" s="30"/>
      <c r="E55" s="29"/>
    </row>
    <row r="56" spans="1:6" ht="17.5" customHeight="1" x14ac:dyDescent="0.2">
      <c r="A56" s="23">
        <v>54</v>
      </c>
      <c r="B56" s="175"/>
      <c r="C56" s="178"/>
      <c r="D56" s="30"/>
      <c r="E56" s="29"/>
    </row>
    <row r="57" spans="1:6" ht="17.5" customHeight="1" x14ac:dyDescent="0.2">
      <c r="A57" s="23">
        <v>55</v>
      </c>
      <c r="B57" s="175"/>
      <c r="C57" s="178"/>
      <c r="D57" s="30"/>
      <c r="E57" s="29"/>
    </row>
    <row r="58" spans="1:6" ht="17.5" customHeight="1" x14ac:dyDescent="0.2">
      <c r="A58" s="23">
        <v>56</v>
      </c>
      <c r="B58" s="175"/>
      <c r="C58" s="178"/>
      <c r="D58" s="30"/>
      <c r="E58" s="29"/>
    </row>
    <row r="59" spans="1:6" ht="17.5" customHeight="1" x14ac:dyDescent="0.2">
      <c r="A59" s="23">
        <v>57</v>
      </c>
      <c r="B59" s="175"/>
      <c r="C59" s="178"/>
      <c r="D59" s="30"/>
      <c r="E59" s="29"/>
    </row>
    <row r="60" spans="1:6" ht="17.5" customHeight="1" x14ac:dyDescent="0.2">
      <c r="A60" s="23">
        <v>58</v>
      </c>
      <c r="B60" s="175"/>
      <c r="C60" s="178"/>
      <c r="D60" s="30"/>
      <c r="E60" s="29"/>
    </row>
    <row r="61" spans="1:6" ht="17.5" customHeight="1" x14ac:dyDescent="0.2">
      <c r="A61" s="23">
        <v>59</v>
      </c>
      <c r="B61" s="175"/>
      <c r="C61" s="178"/>
      <c r="D61" s="30"/>
      <c r="E61" s="29"/>
    </row>
    <row r="62" spans="1:6" ht="17.5" customHeight="1" x14ac:dyDescent="0.2">
      <c r="A62" s="23">
        <v>60</v>
      </c>
      <c r="B62" s="175"/>
      <c r="C62" s="178"/>
      <c r="D62" s="30"/>
      <c r="E62" s="29"/>
    </row>
    <row r="63" spans="1:6" ht="17.5" customHeight="1" x14ac:dyDescent="0.2">
      <c r="A63" s="23">
        <v>61</v>
      </c>
      <c r="B63" s="175"/>
      <c r="C63" s="178"/>
      <c r="D63" s="30"/>
      <c r="E63" s="29"/>
    </row>
    <row r="64" spans="1:6" ht="17.5" customHeight="1" x14ac:dyDescent="0.2">
      <c r="A64" s="23">
        <v>62</v>
      </c>
      <c r="B64" s="175"/>
      <c r="C64" s="178"/>
      <c r="D64" s="30"/>
      <c r="E64" s="29"/>
    </row>
    <row r="65" spans="1:5" ht="17.5" customHeight="1" x14ac:dyDescent="0.2">
      <c r="A65" s="23">
        <v>63</v>
      </c>
      <c r="B65" s="175"/>
      <c r="C65" s="178"/>
      <c r="D65" s="30"/>
      <c r="E65" s="29"/>
    </row>
    <row r="66" spans="1:5" ht="17.5" customHeight="1" x14ac:dyDescent="0.2">
      <c r="A66" s="23">
        <v>64</v>
      </c>
      <c r="B66" s="175"/>
      <c r="C66" s="178"/>
      <c r="D66" s="30"/>
      <c r="E66" s="29"/>
    </row>
    <row r="67" spans="1:5" ht="17.5" customHeight="1" x14ac:dyDescent="0.2">
      <c r="A67" s="23">
        <v>65</v>
      </c>
      <c r="B67" s="175"/>
      <c r="C67" s="178"/>
      <c r="D67" s="30"/>
      <c r="E67" s="29"/>
    </row>
    <row r="68" spans="1:5" ht="17.5" customHeight="1" x14ac:dyDescent="0.2">
      <c r="A68" s="23">
        <v>66</v>
      </c>
      <c r="B68" s="175"/>
      <c r="C68" s="178"/>
      <c r="D68" s="30"/>
      <c r="E68" s="29"/>
    </row>
    <row r="69" spans="1:5" x14ac:dyDescent="0.2">
      <c r="A69" s="23">
        <v>67</v>
      </c>
      <c r="B69" s="175"/>
      <c r="C69" s="178"/>
      <c r="D69" s="30"/>
      <c r="E69" s="29"/>
    </row>
    <row r="70" spans="1:5" x14ac:dyDescent="0.2">
      <c r="A70" s="23">
        <v>68</v>
      </c>
      <c r="B70" s="175"/>
      <c r="C70" s="178"/>
      <c r="D70" s="30"/>
      <c r="E70" s="29"/>
    </row>
    <row r="71" spans="1:5" x14ac:dyDescent="0.2">
      <c r="A71" s="23">
        <v>69</v>
      </c>
      <c r="B71" s="175"/>
      <c r="C71" s="178"/>
      <c r="D71" s="30"/>
      <c r="E71" s="29"/>
    </row>
    <row r="72" spans="1:5" x14ac:dyDescent="0.2">
      <c r="A72" s="23">
        <v>70</v>
      </c>
      <c r="B72" s="175"/>
      <c r="C72" s="178"/>
      <c r="D72" s="30"/>
      <c r="E72" s="29"/>
    </row>
    <row r="73" spans="1:5" x14ac:dyDescent="0.2">
      <c r="A73" s="23">
        <v>71</v>
      </c>
      <c r="B73" s="175"/>
      <c r="C73" s="178"/>
      <c r="D73" s="30"/>
      <c r="E73" s="29"/>
    </row>
    <row r="74" spans="1:5" x14ac:dyDescent="0.2">
      <c r="A74" s="23">
        <v>72</v>
      </c>
      <c r="B74" s="175"/>
      <c r="C74" s="178"/>
      <c r="D74" s="30"/>
      <c r="E74" s="29"/>
    </row>
    <row r="75" spans="1:5" x14ac:dyDescent="0.2">
      <c r="A75" s="23">
        <v>73</v>
      </c>
      <c r="B75" s="175"/>
      <c r="C75" s="178"/>
      <c r="D75" s="30"/>
      <c r="E75" s="29"/>
    </row>
    <row r="76" spans="1:5" x14ac:dyDescent="0.2">
      <c r="A76" s="23">
        <v>74</v>
      </c>
      <c r="B76" s="175"/>
      <c r="C76" s="178"/>
      <c r="D76" s="30"/>
      <c r="E76" s="29"/>
    </row>
    <row r="77" spans="1:5" x14ac:dyDescent="0.2">
      <c r="A77" s="23">
        <v>75</v>
      </c>
      <c r="B77" s="175"/>
      <c r="C77" s="178"/>
      <c r="D77" s="30"/>
      <c r="E77" s="29"/>
    </row>
    <row r="78" spans="1:5" x14ac:dyDescent="0.2">
      <c r="A78" s="23">
        <v>76</v>
      </c>
      <c r="B78" s="175"/>
      <c r="C78" s="178"/>
      <c r="D78" s="30"/>
      <c r="E78" s="29"/>
    </row>
    <row r="79" spans="1:5" x14ac:dyDescent="0.2">
      <c r="A79" s="23">
        <v>77</v>
      </c>
      <c r="B79" s="175"/>
      <c r="C79" s="178"/>
      <c r="D79" s="30"/>
      <c r="E79" s="29"/>
    </row>
    <row r="80" spans="1:5" x14ac:dyDescent="0.2">
      <c r="A80" s="23">
        <v>78</v>
      </c>
      <c r="B80" s="175"/>
      <c r="C80" s="178"/>
      <c r="D80" s="30"/>
      <c r="E80" s="29"/>
    </row>
    <row r="81" spans="1:5" x14ac:dyDescent="0.2">
      <c r="A81" s="23">
        <v>79</v>
      </c>
      <c r="B81" s="175"/>
      <c r="C81" s="178"/>
      <c r="D81" s="30"/>
      <c r="E81" s="29"/>
    </row>
    <row r="82" spans="1:5" x14ac:dyDescent="0.2">
      <c r="A82" s="23">
        <v>80</v>
      </c>
      <c r="B82" s="175"/>
      <c r="C82" s="178"/>
      <c r="D82" s="30"/>
      <c r="E82" s="29"/>
    </row>
    <row r="83" spans="1:5" x14ac:dyDescent="0.2">
      <c r="A83" s="23">
        <v>81</v>
      </c>
      <c r="B83" s="175"/>
      <c r="C83" s="178"/>
      <c r="D83" s="30"/>
      <c r="E83" s="29"/>
    </row>
    <row r="84" spans="1:5" x14ac:dyDescent="0.2">
      <c r="A84" s="23">
        <v>82</v>
      </c>
      <c r="B84" s="175"/>
      <c r="C84" s="178"/>
      <c r="D84" s="30"/>
      <c r="E84" s="29"/>
    </row>
    <row r="85" spans="1:5" x14ac:dyDescent="0.2">
      <c r="A85" s="23">
        <v>83</v>
      </c>
      <c r="B85" s="175"/>
      <c r="C85" s="178"/>
      <c r="D85" s="30"/>
      <c r="E85" s="29"/>
    </row>
    <row r="86" spans="1:5" x14ac:dyDescent="0.2">
      <c r="A86" s="23">
        <v>84</v>
      </c>
      <c r="B86" s="175"/>
      <c r="C86" s="178"/>
      <c r="D86" s="30"/>
      <c r="E86" s="29"/>
    </row>
    <row r="87" spans="1:5" x14ac:dyDescent="0.2">
      <c r="A87" s="23">
        <v>85</v>
      </c>
      <c r="B87" s="175"/>
      <c r="C87" s="178"/>
      <c r="D87" s="30"/>
      <c r="E87" s="29"/>
    </row>
    <row r="88" spans="1:5" x14ac:dyDescent="0.2">
      <c r="A88" s="23">
        <v>86</v>
      </c>
      <c r="B88" s="175"/>
      <c r="C88" s="178"/>
      <c r="D88" s="30"/>
      <c r="E88" s="29"/>
    </row>
    <row r="89" spans="1:5" x14ac:dyDescent="0.2">
      <c r="A89" s="23">
        <v>87</v>
      </c>
      <c r="B89" s="175"/>
      <c r="C89" s="178"/>
      <c r="D89" s="30"/>
      <c r="E89" s="29"/>
    </row>
    <row r="90" spans="1:5" x14ac:dyDescent="0.2">
      <c r="A90" s="23">
        <v>88</v>
      </c>
      <c r="B90" s="175"/>
      <c r="C90" s="178"/>
      <c r="D90" s="30"/>
      <c r="E90" s="29"/>
    </row>
    <row r="91" spans="1:5" x14ac:dyDescent="0.2">
      <c r="A91" s="23">
        <v>89</v>
      </c>
      <c r="B91" s="175"/>
      <c r="C91" s="178"/>
      <c r="D91" s="30"/>
      <c r="E91" s="29"/>
    </row>
    <row r="92" spans="1:5" x14ac:dyDescent="0.2">
      <c r="A92" s="23">
        <v>90</v>
      </c>
      <c r="B92" s="175"/>
      <c r="C92" s="178"/>
      <c r="D92" s="30"/>
      <c r="E92" s="29"/>
    </row>
    <row r="93" spans="1:5" x14ac:dyDescent="0.2">
      <c r="A93" s="23">
        <v>91</v>
      </c>
      <c r="B93" s="175"/>
      <c r="C93" s="178"/>
      <c r="D93" s="30"/>
      <c r="E93" s="29"/>
    </row>
    <row r="94" spans="1:5" x14ac:dyDescent="0.2">
      <c r="A94" s="23">
        <v>92</v>
      </c>
      <c r="B94" s="175"/>
      <c r="C94" s="178"/>
      <c r="D94" s="30"/>
      <c r="E94" s="29"/>
    </row>
    <row r="95" spans="1:5" x14ac:dyDescent="0.2">
      <c r="A95" s="23">
        <v>93</v>
      </c>
      <c r="B95" s="175"/>
      <c r="C95" s="178"/>
      <c r="D95" s="30"/>
      <c r="E95" s="29"/>
    </row>
    <row r="96" spans="1:5" x14ac:dyDescent="0.2">
      <c r="A96" s="23">
        <v>94</v>
      </c>
      <c r="B96" s="174"/>
      <c r="C96" s="178"/>
      <c r="D96" s="30"/>
      <c r="E96" s="29"/>
    </row>
    <row r="97" spans="1:5" x14ac:dyDescent="0.2">
      <c r="A97" s="23">
        <v>95</v>
      </c>
      <c r="B97" s="174"/>
      <c r="C97" s="178"/>
      <c r="D97" s="30"/>
      <c r="E97" s="29"/>
    </row>
    <row r="98" spans="1:5" x14ac:dyDescent="0.2">
      <c r="A98" s="23">
        <v>96</v>
      </c>
      <c r="B98" s="174"/>
      <c r="C98" s="178"/>
      <c r="D98" s="30"/>
      <c r="E98" s="29"/>
    </row>
    <row r="99" spans="1:5" x14ac:dyDescent="0.2">
      <c r="A99" s="23">
        <v>97</v>
      </c>
      <c r="B99" s="174"/>
      <c r="C99" s="178"/>
      <c r="D99" s="30"/>
      <c r="E99" s="29"/>
    </row>
    <row r="100" spans="1:5" x14ac:dyDescent="0.2">
      <c r="A100" s="23">
        <v>98</v>
      </c>
      <c r="B100" s="174"/>
      <c r="C100" s="178"/>
      <c r="D100" s="30"/>
      <c r="E100" s="29"/>
    </row>
    <row r="101" spans="1:5" x14ac:dyDescent="0.2">
      <c r="A101" s="23">
        <v>99</v>
      </c>
      <c r="B101" s="174"/>
      <c r="C101" s="178"/>
      <c r="D101" s="30"/>
      <c r="E101" s="29"/>
    </row>
    <row r="102" spans="1:5" x14ac:dyDescent="0.2">
      <c r="A102" s="23">
        <v>100</v>
      </c>
      <c r="B102" s="174"/>
      <c r="C102" s="178"/>
      <c r="D102" s="30"/>
      <c r="E102" s="29"/>
    </row>
    <row r="103" spans="1:5" x14ac:dyDescent="0.2">
      <c r="A103" s="23">
        <v>101</v>
      </c>
      <c r="B103" s="175"/>
      <c r="C103" s="178"/>
      <c r="D103" s="30"/>
      <c r="E103" s="29"/>
    </row>
    <row r="104" spans="1:5" x14ac:dyDescent="0.2">
      <c r="A104" s="6">
        <v>102</v>
      </c>
      <c r="B104" s="175"/>
      <c r="C104" s="178"/>
      <c r="D104" s="28"/>
      <c r="E104" s="29"/>
    </row>
    <row r="105" spans="1:5" x14ac:dyDescent="0.2">
      <c r="A105" s="6">
        <v>103</v>
      </c>
      <c r="B105" s="175"/>
      <c r="C105" s="178"/>
      <c r="D105" s="28"/>
      <c r="E105" s="29"/>
    </row>
    <row r="106" spans="1:5" x14ac:dyDescent="0.2">
      <c r="A106" s="6">
        <v>104</v>
      </c>
      <c r="B106" s="174"/>
      <c r="C106" s="178"/>
      <c r="D106" s="28"/>
      <c r="E106" s="29"/>
    </row>
    <row r="107" spans="1:5" x14ac:dyDescent="0.2">
      <c r="A107" s="6">
        <v>105</v>
      </c>
      <c r="B107" s="175"/>
      <c r="C107" s="178"/>
      <c r="D107" s="28"/>
      <c r="E107" s="29"/>
    </row>
    <row r="108" spans="1:5" x14ac:dyDescent="0.2">
      <c r="A108" s="6">
        <v>106</v>
      </c>
      <c r="B108" s="174"/>
      <c r="C108" s="179"/>
      <c r="D108" s="28"/>
      <c r="E108" s="29"/>
    </row>
    <row r="109" spans="1:5" x14ac:dyDescent="0.2">
      <c r="A109" s="6">
        <v>107</v>
      </c>
      <c r="B109" s="175"/>
      <c r="C109" s="180"/>
      <c r="D109" s="28"/>
      <c r="E109" s="29"/>
    </row>
    <row r="110" spans="1:5" x14ac:dyDescent="0.2">
      <c r="A110" s="6">
        <v>108</v>
      </c>
      <c r="B110" s="174"/>
      <c r="C110" s="179"/>
      <c r="D110" s="28"/>
      <c r="E110" s="29"/>
    </row>
    <row r="111" spans="1:5" x14ac:dyDescent="0.2">
      <c r="A111" s="6">
        <v>109</v>
      </c>
      <c r="B111" s="175"/>
      <c r="C111" s="180"/>
      <c r="D111" s="28"/>
      <c r="E111" s="29"/>
    </row>
    <row r="112" spans="1:5" x14ac:dyDescent="0.2">
      <c r="A112" s="6">
        <v>110</v>
      </c>
      <c r="B112" s="174"/>
      <c r="C112" s="179"/>
      <c r="D112" s="28"/>
      <c r="E112" s="29"/>
    </row>
    <row r="113" spans="1:5" x14ac:dyDescent="0.2">
      <c r="A113" s="6">
        <v>111</v>
      </c>
      <c r="B113" s="175"/>
      <c r="C113" s="179"/>
      <c r="D113" s="28"/>
      <c r="E113" s="29"/>
    </row>
    <row r="114" spans="1:5" x14ac:dyDescent="0.2">
      <c r="A114" s="6">
        <v>112</v>
      </c>
      <c r="B114" s="174"/>
      <c r="C114" s="179"/>
      <c r="D114" s="28"/>
      <c r="E114" s="29"/>
    </row>
    <row r="115" spans="1:5" x14ac:dyDescent="0.2">
      <c r="A115" s="6">
        <v>113</v>
      </c>
      <c r="B115" s="175"/>
      <c r="C115" s="179"/>
      <c r="D115" s="28"/>
      <c r="E115" s="29"/>
    </row>
    <row r="116" spans="1:5" x14ac:dyDescent="0.2">
      <c r="A116" s="6">
        <v>114</v>
      </c>
      <c r="B116" s="174"/>
      <c r="C116" s="179"/>
      <c r="D116" s="28"/>
      <c r="E116" s="29"/>
    </row>
    <row r="117" spans="1:5" x14ac:dyDescent="0.2">
      <c r="A117" s="6">
        <v>115</v>
      </c>
      <c r="B117" s="175"/>
      <c r="C117" s="179"/>
      <c r="D117" s="28"/>
      <c r="E117" s="29"/>
    </row>
    <row r="118" spans="1:5" x14ac:dyDescent="0.2">
      <c r="A118" s="6">
        <v>116</v>
      </c>
      <c r="B118" s="174"/>
      <c r="C118" s="180"/>
      <c r="D118" s="30"/>
      <c r="E118" s="29"/>
    </row>
    <row r="119" spans="1:5" x14ac:dyDescent="0.2">
      <c r="A119" s="6">
        <v>117</v>
      </c>
      <c r="B119" s="175"/>
      <c r="C119" s="180"/>
      <c r="D119" s="30"/>
      <c r="E119" s="29"/>
    </row>
    <row r="120" spans="1:5" x14ac:dyDescent="0.2">
      <c r="A120" s="6">
        <v>118</v>
      </c>
      <c r="B120" s="174"/>
      <c r="C120" s="179"/>
      <c r="D120" s="30"/>
      <c r="E120" s="29"/>
    </row>
    <row r="121" spans="1:5" x14ac:dyDescent="0.2">
      <c r="A121" s="6">
        <v>119</v>
      </c>
      <c r="B121" s="174"/>
      <c r="C121" s="180"/>
      <c r="D121" s="30"/>
      <c r="E121" s="29"/>
    </row>
    <row r="122" spans="1:5" x14ac:dyDescent="0.2">
      <c r="A122" s="6">
        <v>120</v>
      </c>
      <c r="B122" s="174"/>
      <c r="C122" s="180"/>
      <c r="D122" s="30"/>
      <c r="E122" s="29"/>
    </row>
    <row r="123" spans="1:5" x14ac:dyDescent="0.2">
      <c r="A123" s="6">
        <v>121</v>
      </c>
      <c r="B123" s="174"/>
      <c r="C123" s="180"/>
      <c r="D123" s="30"/>
      <c r="E123" s="29"/>
    </row>
    <row r="124" spans="1:5" x14ac:dyDescent="0.2">
      <c r="A124" s="6">
        <v>122</v>
      </c>
      <c r="B124" s="174"/>
      <c r="C124" s="179"/>
      <c r="D124" s="30"/>
      <c r="E124" s="29"/>
    </row>
    <row r="125" spans="1:5" x14ac:dyDescent="0.2">
      <c r="A125" s="6">
        <v>123</v>
      </c>
      <c r="B125" s="174"/>
      <c r="C125" s="179"/>
      <c r="D125" s="30"/>
      <c r="E125" s="29"/>
    </row>
    <row r="126" spans="1:5" x14ac:dyDescent="0.2">
      <c r="A126" s="6">
        <v>124</v>
      </c>
      <c r="B126" s="174"/>
      <c r="C126" s="180"/>
      <c r="D126" s="30"/>
      <c r="E126" s="29"/>
    </row>
    <row r="127" spans="1:5" x14ac:dyDescent="0.2">
      <c r="A127" s="6">
        <v>125</v>
      </c>
      <c r="B127" s="174"/>
      <c r="C127" s="179"/>
      <c r="D127" s="30"/>
      <c r="E127" s="31"/>
    </row>
    <row r="128" spans="1:5" x14ac:dyDescent="0.2">
      <c r="A128" s="6">
        <v>126</v>
      </c>
      <c r="B128" s="174"/>
      <c r="C128" s="180"/>
      <c r="D128" s="30"/>
      <c r="E128" s="31"/>
    </row>
    <row r="129" spans="1:5" x14ac:dyDescent="0.2">
      <c r="A129" s="6">
        <v>127</v>
      </c>
      <c r="B129" s="174"/>
      <c r="C129" s="179"/>
      <c r="D129" s="30"/>
      <c r="E129" s="29"/>
    </row>
    <row r="130" spans="1:5" x14ac:dyDescent="0.2">
      <c r="A130" s="6">
        <v>128</v>
      </c>
      <c r="B130" s="174"/>
      <c r="C130" s="179"/>
      <c r="D130" s="30"/>
      <c r="E130" s="29"/>
    </row>
    <row r="131" spans="1:5" x14ac:dyDescent="0.2">
      <c r="A131" s="6">
        <v>129</v>
      </c>
      <c r="B131" s="174"/>
      <c r="C131" s="180"/>
      <c r="D131" s="30"/>
      <c r="E131" s="29"/>
    </row>
    <row r="132" spans="1:5" x14ac:dyDescent="0.2">
      <c r="A132" s="6">
        <v>130</v>
      </c>
      <c r="B132" s="174"/>
      <c r="C132" s="179"/>
      <c r="D132" s="30"/>
      <c r="E132" s="29"/>
    </row>
    <row r="133" spans="1:5" x14ac:dyDescent="0.2">
      <c r="A133" s="6">
        <v>131</v>
      </c>
      <c r="B133" s="174"/>
      <c r="C133" s="179"/>
      <c r="D133" s="30"/>
      <c r="E133" s="29"/>
    </row>
    <row r="134" spans="1:5" x14ac:dyDescent="0.2">
      <c r="A134" s="6">
        <v>132</v>
      </c>
      <c r="B134" s="174"/>
      <c r="C134" s="179"/>
      <c r="D134" s="30"/>
      <c r="E134" s="29"/>
    </row>
    <row r="135" spans="1:5" x14ac:dyDescent="0.2">
      <c r="A135" s="6">
        <v>133</v>
      </c>
      <c r="B135" s="174"/>
      <c r="C135" s="180"/>
      <c r="D135" s="30"/>
      <c r="E135" s="29"/>
    </row>
    <row r="136" spans="1:5" x14ac:dyDescent="0.2">
      <c r="A136" s="6">
        <v>134</v>
      </c>
      <c r="B136" s="174"/>
      <c r="C136" s="180"/>
      <c r="D136" s="30"/>
      <c r="E136" s="29"/>
    </row>
    <row r="137" spans="1:5" x14ac:dyDescent="0.2">
      <c r="A137" s="6">
        <v>135</v>
      </c>
      <c r="B137" s="174"/>
      <c r="C137" s="180"/>
      <c r="D137" s="30"/>
      <c r="E137" s="29"/>
    </row>
    <row r="138" spans="1:5" x14ac:dyDescent="0.2">
      <c r="A138" s="6">
        <v>136</v>
      </c>
      <c r="B138" s="174"/>
      <c r="C138" s="181"/>
      <c r="D138" s="30"/>
      <c r="E138" s="29"/>
    </row>
    <row r="139" spans="1:5" x14ac:dyDescent="0.2">
      <c r="A139" s="6">
        <v>137</v>
      </c>
      <c r="B139" s="174"/>
      <c r="C139" s="181"/>
      <c r="D139" s="30"/>
      <c r="E139" s="29"/>
    </row>
    <row r="140" spans="1:5" x14ac:dyDescent="0.2">
      <c r="A140" s="6">
        <v>138</v>
      </c>
      <c r="B140" s="174"/>
      <c r="C140" s="181"/>
      <c r="D140" s="30"/>
      <c r="E140" s="29"/>
    </row>
    <row r="141" spans="1:5" x14ac:dyDescent="0.2">
      <c r="A141" s="6">
        <v>139</v>
      </c>
      <c r="B141" s="174"/>
      <c r="C141" s="181"/>
      <c r="D141" s="30"/>
      <c r="E141" s="29"/>
    </row>
    <row r="142" spans="1:5" x14ac:dyDescent="0.2">
      <c r="A142" s="6">
        <v>140</v>
      </c>
      <c r="B142" s="174"/>
      <c r="C142" s="181"/>
      <c r="D142" s="30"/>
      <c r="E142" s="29"/>
    </row>
    <row r="143" spans="1:5" x14ac:dyDescent="0.2">
      <c r="A143" s="6">
        <v>141</v>
      </c>
      <c r="B143" s="174"/>
      <c r="C143" s="181"/>
      <c r="D143" s="30"/>
      <c r="E143" s="29"/>
    </row>
    <row r="144" spans="1:5" x14ac:dyDescent="0.2">
      <c r="A144" s="6">
        <v>142</v>
      </c>
      <c r="B144" s="174"/>
      <c r="C144" s="181"/>
      <c r="D144" s="30"/>
      <c r="E144" s="29"/>
    </row>
    <row r="145" spans="1:5" x14ac:dyDescent="0.2">
      <c r="A145" s="6">
        <v>143</v>
      </c>
      <c r="B145" s="174"/>
      <c r="C145" s="181"/>
      <c r="D145" s="30"/>
      <c r="E145" s="29"/>
    </row>
    <row r="146" spans="1:5" x14ac:dyDescent="0.2">
      <c r="A146" s="6">
        <v>144</v>
      </c>
      <c r="B146" s="174"/>
      <c r="C146" s="181"/>
      <c r="D146" s="30"/>
      <c r="E146" s="29"/>
    </row>
    <row r="147" spans="1:5" x14ac:dyDescent="0.2">
      <c r="A147" s="6">
        <v>145</v>
      </c>
      <c r="B147" s="174"/>
      <c r="C147" s="181"/>
      <c r="D147" s="30"/>
      <c r="E147" s="29"/>
    </row>
    <row r="148" spans="1:5" x14ac:dyDescent="0.2">
      <c r="A148" s="6">
        <v>146</v>
      </c>
      <c r="B148" s="174"/>
      <c r="C148" s="181"/>
      <c r="D148" s="30"/>
      <c r="E148" s="29"/>
    </row>
    <row r="149" spans="1:5" x14ac:dyDescent="0.2">
      <c r="A149" s="6">
        <v>147</v>
      </c>
      <c r="B149" s="174"/>
      <c r="C149" s="181"/>
      <c r="D149" s="30"/>
      <c r="E149" s="29"/>
    </row>
    <row r="150" spans="1:5" x14ac:dyDescent="0.2">
      <c r="A150" s="6">
        <v>148</v>
      </c>
      <c r="B150" s="174"/>
      <c r="C150" s="181"/>
      <c r="D150" s="30"/>
      <c r="E150" s="31"/>
    </row>
    <row r="151" spans="1:5" x14ac:dyDescent="0.2">
      <c r="A151" s="6">
        <v>149</v>
      </c>
      <c r="B151" s="174"/>
      <c r="C151" s="181"/>
      <c r="D151" s="30"/>
      <c r="E151" s="31"/>
    </row>
    <row r="152" spans="1:5" x14ac:dyDescent="0.2">
      <c r="A152" s="6">
        <v>150</v>
      </c>
      <c r="B152" s="174"/>
      <c r="C152" s="181"/>
      <c r="D152" s="30"/>
      <c r="E152" s="31"/>
    </row>
    <row r="153" spans="1:5" x14ac:dyDescent="0.2">
      <c r="A153" s="6">
        <v>151</v>
      </c>
      <c r="B153" s="174"/>
      <c r="C153" s="181"/>
      <c r="D153" s="30"/>
      <c r="E153" s="31"/>
    </row>
    <row r="154" spans="1:5" x14ac:dyDescent="0.2">
      <c r="A154" s="6">
        <v>152</v>
      </c>
      <c r="B154" s="174"/>
      <c r="C154" s="181"/>
      <c r="D154" s="30"/>
      <c r="E154" s="31"/>
    </row>
    <row r="155" spans="1:5" x14ac:dyDescent="0.2">
      <c r="A155" s="6">
        <v>153</v>
      </c>
      <c r="B155" s="174"/>
      <c r="C155" s="181"/>
      <c r="D155" s="30"/>
      <c r="E155" s="31"/>
    </row>
    <row r="156" spans="1:5" x14ac:dyDescent="0.2">
      <c r="A156" s="6">
        <v>154</v>
      </c>
      <c r="B156" s="174"/>
      <c r="C156" s="181"/>
      <c r="D156" s="30"/>
      <c r="E156" s="31"/>
    </row>
    <row r="157" spans="1:5" x14ac:dyDescent="0.2">
      <c r="A157" s="6">
        <v>155</v>
      </c>
      <c r="B157" s="174"/>
      <c r="C157" s="181"/>
      <c r="D157" s="30"/>
      <c r="E157" s="31"/>
    </row>
    <row r="158" spans="1:5" x14ac:dyDescent="0.2">
      <c r="A158" s="6">
        <v>156</v>
      </c>
      <c r="B158" s="174"/>
      <c r="C158" s="181"/>
      <c r="D158" s="30"/>
      <c r="E158" s="31"/>
    </row>
    <row r="159" spans="1:5" x14ac:dyDescent="0.2">
      <c r="A159" s="6">
        <v>157</v>
      </c>
      <c r="B159" s="174"/>
      <c r="C159" s="181"/>
      <c r="D159" s="30"/>
      <c r="E159" s="31"/>
    </row>
    <row r="160" spans="1:5" x14ac:dyDescent="0.2">
      <c r="A160" s="6">
        <v>158</v>
      </c>
      <c r="B160" s="174"/>
      <c r="C160" s="181"/>
      <c r="D160" s="30"/>
      <c r="E160" s="31"/>
    </row>
    <row r="161" spans="1:5" x14ac:dyDescent="0.2">
      <c r="A161" s="6">
        <v>159</v>
      </c>
      <c r="B161" s="174"/>
      <c r="C161" s="181"/>
      <c r="D161" s="30"/>
      <c r="E161" s="31"/>
    </row>
    <row r="162" spans="1:5" x14ac:dyDescent="0.2">
      <c r="A162" s="6">
        <v>160</v>
      </c>
      <c r="B162" s="174"/>
      <c r="C162" s="181"/>
      <c r="D162" s="30"/>
      <c r="E162" s="31"/>
    </row>
    <row r="163" spans="1:5" x14ac:dyDescent="0.2">
      <c r="A163" s="6">
        <v>161</v>
      </c>
      <c r="B163" s="174"/>
      <c r="C163" s="181"/>
      <c r="D163" s="30"/>
      <c r="E163" s="31"/>
    </row>
    <row r="164" spans="1:5" x14ac:dyDescent="0.2">
      <c r="A164" s="6">
        <v>162</v>
      </c>
      <c r="B164" s="174"/>
      <c r="C164" s="181"/>
      <c r="D164" s="30"/>
      <c r="E164" s="31"/>
    </row>
    <row r="165" spans="1:5" x14ac:dyDescent="0.2">
      <c r="A165" s="6">
        <v>163</v>
      </c>
      <c r="B165" s="174"/>
      <c r="C165" s="181"/>
      <c r="D165" s="30"/>
      <c r="E165" s="31"/>
    </row>
    <row r="166" spans="1:5" x14ac:dyDescent="0.2">
      <c r="A166" s="6">
        <v>164</v>
      </c>
      <c r="B166" s="174"/>
      <c r="C166" s="181"/>
      <c r="D166" s="30"/>
      <c r="E166" s="31"/>
    </row>
    <row r="167" spans="1:5" x14ac:dyDescent="0.2">
      <c r="A167" s="6">
        <v>165</v>
      </c>
      <c r="B167" s="174"/>
      <c r="C167" s="181"/>
      <c r="D167" s="30"/>
      <c r="E167" s="31"/>
    </row>
    <row r="168" spans="1:5" x14ac:dyDescent="0.2">
      <c r="A168" s="6">
        <v>166</v>
      </c>
      <c r="B168" s="174"/>
      <c r="C168" s="181"/>
      <c r="D168" s="30"/>
      <c r="E168" s="31"/>
    </row>
    <row r="169" spans="1:5" x14ac:dyDescent="0.2">
      <c r="A169" s="6">
        <v>167</v>
      </c>
      <c r="B169" s="174"/>
      <c r="C169" s="181"/>
      <c r="D169" s="30"/>
      <c r="E169" s="31"/>
    </row>
    <row r="170" spans="1:5" x14ac:dyDescent="0.2">
      <c r="A170" s="6">
        <v>168</v>
      </c>
      <c r="B170" s="174"/>
      <c r="C170" s="181"/>
      <c r="D170" s="30"/>
      <c r="E170" s="31"/>
    </row>
    <row r="171" spans="1:5" x14ac:dyDescent="0.2">
      <c r="A171" s="6">
        <v>169</v>
      </c>
      <c r="B171" s="174"/>
      <c r="C171" s="181"/>
      <c r="D171" s="30"/>
      <c r="E171" s="31"/>
    </row>
    <row r="172" spans="1:5" x14ac:dyDescent="0.2">
      <c r="A172" s="6">
        <v>170</v>
      </c>
      <c r="B172" s="174"/>
      <c r="C172" s="181"/>
      <c r="D172" s="30"/>
      <c r="E172" s="31"/>
    </row>
    <row r="173" spans="1:5" x14ac:dyDescent="0.2">
      <c r="A173" s="6">
        <v>171</v>
      </c>
      <c r="B173" s="174"/>
      <c r="C173" s="182"/>
      <c r="D173" s="30"/>
      <c r="E173" s="31"/>
    </row>
    <row r="174" spans="1:5" x14ac:dyDescent="0.2">
      <c r="A174" s="6">
        <v>172</v>
      </c>
      <c r="B174" s="174"/>
      <c r="C174" s="182"/>
      <c r="D174" s="30"/>
      <c r="E174" s="31"/>
    </row>
    <row r="175" spans="1:5" x14ac:dyDescent="0.2">
      <c r="A175" s="6">
        <v>173</v>
      </c>
      <c r="B175" s="174"/>
      <c r="C175" s="182"/>
      <c r="D175" s="30"/>
      <c r="E175" s="31"/>
    </row>
    <row r="176" spans="1:5" x14ac:dyDescent="0.2">
      <c r="A176" s="6">
        <v>174</v>
      </c>
      <c r="B176" s="174"/>
      <c r="C176" s="182"/>
      <c r="D176" s="30"/>
      <c r="E176" s="31"/>
    </row>
    <row r="177" spans="1:5" x14ac:dyDescent="0.2">
      <c r="A177" s="6">
        <v>175</v>
      </c>
      <c r="B177" s="174"/>
      <c r="C177" s="182"/>
      <c r="D177" s="30"/>
      <c r="E177" s="31"/>
    </row>
    <row r="178" spans="1:5" x14ac:dyDescent="0.2">
      <c r="A178" s="6">
        <v>176</v>
      </c>
      <c r="B178" s="174"/>
      <c r="C178" s="182"/>
      <c r="D178" s="30"/>
      <c r="E178" s="31"/>
    </row>
    <row r="179" spans="1:5" x14ac:dyDescent="0.2">
      <c r="A179" s="6">
        <v>177</v>
      </c>
      <c r="B179" s="174"/>
      <c r="C179" s="182"/>
      <c r="D179" s="30"/>
      <c r="E179" s="31"/>
    </row>
    <row r="180" spans="1:5" x14ac:dyDescent="0.2">
      <c r="A180" s="6">
        <v>178</v>
      </c>
      <c r="B180" s="174"/>
      <c r="C180" s="182"/>
      <c r="D180" s="30"/>
      <c r="E180" s="31"/>
    </row>
    <row r="181" spans="1:5" x14ac:dyDescent="0.2">
      <c r="A181" s="6">
        <v>179</v>
      </c>
      <c r="B181" s="174"/>
      <c r="C181" s="182"/>
      <c r="D181" s="30"/>
      <c r="E181" s="31"/>
    </row>
    <row r="182" spans="1:5" x14ac:dyDescent="0.2">
      <c r="A182" s="6">
        <v>180</v>
      </c>
      <c r="B182" s="174"/>
      <c r="C182" s="182"/>
      <c r="D182" s="30"/>
      <c r="E182" s="31"/>
    </row>
    <row r="183" spans="1:5" x14ac:dyDescent="0.2">
      <c r="A183" s="6">
        <v>181</v>
      </c>
      <c r="B183" s="174"/>
      <c r="C183" s="182"/>
      <c r="D183" s="30"/>
      <c r="E183" s="31"/>
    </row>
    <row r="184" spans="1:5" x14ac:dyDescent="0.2">
      <c r="A184" s="6">
        <v>182</v>
      </c>
      <c r="B184" s="174"/>
      <c r="C184" s="182"/>
      <c r="D184" s="30"/>
      <c r="E184" s="31"/>
    </row>
    <row r="185" spans="1:5" x14ac:dyDescent="0.2">
      <c r="A185" s="6">
        <v>183</v>
      </c>
      <c r="B185" s="174"/>
      <c r="C185" s="182"/>
      <c r="D185" s="30"/>
      <c r="E185" s="31"/>
    </row>
    <row r="186" spans="1:5" x14ac:dyDescent="0.2">
      <c r="A186" s="6">
        <v>184</v>
      </c>
      <c r="B186" s="174"/>
      <c r="C186" s="182"/>
      <c r="D186" s="30"/>
      <c r="E186" s="31"/>
    </row>
    <row r="187" spans="1:5" x14ac:dyDescent="0.2">
      <c r="A187" s="6">
        <v>185</v>
      </c>
      <c r="B187" s="174"/>
      <c r="C187" s="182"/>
      <c r="D187" s="30"/>
      <c r="E187" s="31"/>
    </row>
    <row r="188" spans="1:5" x14ac:dyDescent="0.2">
      <c r="A188" s="6">
        <v>186</v>
      </c>
      <c r="B188" s="174"/>
      <c r="C188" s="182"/>
      <c r="D188" s="30"/>
      <c r="E188" s="31"/>
    </row>
    <row r="189" spans="1:5" x14ac:dyDescent="0.2">
      <c r="A189" s="6">
        <v>187</v>
      </c>
      <c r="B189" s="174"/>
      <c r="C189" s="182"/>
      <c r="D189" s="30"/>
      <c r="E189" s="31"/>
    </row>
    <row r="190" spans="1:5" x14ac:dyDescent="0.2">
      <c r="A190" s="6">
        <v>188</v>
      </c>
      <c r="B190" s="174"/>
      <c r="C190" s="182"/>
      <c r="D190" s="30"/>
      <c r="E190" s="31"/>
    </row>
    <row r="191" spans="1:5" x14ac:dyDescent="0.2">
      <c r="A191" s="6">
        <v>189</v>
      </c>
      <c r="B191" s="174"/>
      <c r="C191" s="182"/>
      <c r="D191" s="30"/>
      <c r="E191" s="31"/>
    </row>
    <row r="192" spans="1:5" x14ac:dyDescent="0.2">
      <c r="A192" s="6">
        <v>190</v>
      </c>
      <c r="B192" s="174"/>
      <c r="C192" s="182"/>
      <c r="D192" s="30"/>
      <c r="E192" s="31"/>
    </row>
    <row r="193" spans="1:5" x14ac:dyDescent="0.2">
      <c r="A193" s="6">
        <v>191</v>
      </c>
      <c r="B193" s="174"/>
      <c r="C193" s="182"/>
      <c r="D193" s="30"/>
      <c r="E193" s="31"/>
    </row>
    <row r="194" spans="1:5" x14ac:dyDescent="0.2">
      <c r="A194" s="6">
        <v>192</v>
      </c>
      <c r="B194" s="174"/>
      <c r="C194" s="182"/>
      <c r="D194" s="30"/>
      <c r="E194" s="31"/>
    </row>
    <row r="195" spans="1:5" x14ac:dyDescent="0.2">
      <c r="A195" s="6">
        <v>193</v>
      </c>
      <c r="B195" s="174"/>
      <c r="C195" s="182"/>
      <c r="D195" s="30"/>
      <c r="E195" s="31"/>
    </row>
    <row r="196" spans="1:5" x14ac:dyDescent="0.2">
      <c r="A196" s="6">
        <v>194</v>
      </c>
      <c r="B196" s="174"/>
      <c r="C196" s="182"/>
      <c r="D196" s="30"/>
      <c r="E196" s="31"/>
    </row>
    <row r="197" spans="1:5" x14ac:dyDescent="0.2">
      <c r="A197" s="6">
        <v>195</v>
      </c>
      <c r="B197" s="174"/>
      <c r="C197" s="182"/>
      <c r="D197" s="30"/>
      <c r="E197" s="31"/>
    </row>
    <row r="198" spans="1:5" x14ac:dyDescent="0.2">
      <c r="A198" s="6">
        <v>196</v>
      </c>
      <c r="B198" s="174"/>
      <c r="C198" s="182"/>
      <c r="D198" s="30"/>
      <c r="E198" s="31"/>
    </row>
    <row r="199" spans="1:5" x14ac:dyDescent="0.2">
      <c r="A199" s="6">
        <v>197</v>
      </c>
      <c r="B199" s="174"/>
      <c r="C199" s="182"/>
      <c r="D199" s="30"/>
      <c r="E199" s="31"/>
    </row>
    <row r="200" spans="1:5" x14ac:dyDescent="0.2">
      <c r="A200" s="6">
        <v>198</v>
      </c>
      <c r="B200" s="174"/>
      <c r="C200" s="182"/>
      <c r="D200" s="30"/>
      <c r="E200" s="31"/>
    </row>
    <row r="201" spans="1:5" x14ac:dyDescent="0.2">
      <c r="A201" s="6">
        <v>199</v>
      </c>
      <c r="B201" s="174"/>
      <c r="C201" s="182"/>
      <c r="D201" s="30"/>
      <c r="E201" s="31"/>
    </row>
    <row r="202" spans="1:5" x14ac:dyDescent="0.2">
      <c r="A202" s="6">
        <v>200</v>
      </c>
      <c r="B202" s="174"/>
      <c r="C202" s="182"/>
      <c r="D202" s="30"/>
      <c r="E202" s="31"/>
    </row>
    <row r="203" spans="1:5" x14ac:dyDescent="0.2">
      <c r="A203" s="6">
        <v>201</v>
      </c>
      <c r="B203" s="174"/>
      <c r="C203" s="182"/>
      <c r="D203" s="30"/>
      <c r="E203" s="31"/>
    </row>
    <row r="204" spans="1:5" x14ac:dyDescent="0.2">
      <c r="A204" s="6">
        <v>202</v>
      </c>
      <c r="B204" s="176"/>
      <c r="C204" s="182"/>
      <c r="D204" s="30"/>
      <c r="E204" s="31"/>
    </row>
    <row r="205" spans="1:5" x14ac:dyDescent="0.2">
      <c r="B205" s="176"/>
      <c r="C205" s="183"/>
      <c r="D205" s="7"/>
      <c r="E205" s="7"/>
    </row>
  </sheetData>
  <mergeCells count="1">
    <mergeCell ref="C1:E1"/>
  </mergeCells>
  <phoneticPr fontId="0" type="noConversion"/>
  <printOptions horizontalCentered="1" verticalCentered="1" gridLines="1"/>
  <pageMargins left="0.75" right="0.75" top="1" bottom="1" header="0.5" footer="0.5"/>
  <pageSetup scale="2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>
    <pageSetUpPr fitToPage="1"/>
  </sheetPr>
  <dimension ref="A2:I41"/>
  <sheetViews>
    <sheetView showGridLines="0" topLeftCell="B1" workbookViewId="0">
      <selection activeCell="I25" sqref="I25"/>
    </sheetView>
  </sheetViews>
  <sheetFormatPr baseColWidth="10" defaultColWidth="8.6640625" defaultRowHeight="13" x14ac:dyDescent="0.15"/>
  <cols>
    <col min="1" max="1" width="2.6640625" style="34" customWidth="1"/>
    <col min="2" max="2" width="25.1640625" style="39" customWidth="1"/>
    <col min="3" max="3" width="9.5" style="39" customWidth="1"/>
    <col min="4" max="4" width="12.6640625" style="39" customWidth="1"/>
    <col min="5" max="5" width="9.5" style="39" customWidth="1"/>
    <col min="6" max="6" width="15.5" style="39" customWidth="1"/>
    <col min="7" max="8" width="9.5" style="39" customWidth="1"/>
    <col min="9" max="11" width="8.6640625" style="34"/>
    <col min="12" max="12" width="10.1640625" style="34" customWidth="1"/>
    <col min="13" max="13" width="3.5" style="34" customWidth="1"/>
    <col min="14" max="16384" width="8.6640625" style="34"/>
  </cols>
  <sheetData>
    <row r="2" spans="1:9" ht="28" x14ac:dyDescent="0.15">
      <c r="B2" s="61" t="s">
        <v>12</v>
      </c>
      <c r="C2" s="61" t="s">
        <v>27</v>
      </c>
      <c r="D2" s="61" t="s">
        <v>318</v>
      </c>
      <c r="E2" s="61" t="s">
        <v>16</v>
      </c>
      <c r="F2" s="61" t="s">
        <v>30</v>
      </c>
      <c r="G2" s="61" t="s">
        <v>31</v>
      </c>
      <c r="H2" s="61" t="s">
        <v>28</v>
      </c>
      <c r="I2" s="62" t="s">
        <v>29</v>
      </c>
    </row>
    <row r="3" spans="1:9" ht="19" x14ac:dyDescent="0.15">
      <c r="A3" s="34">
        <v>1</v>
      </c>
      <c r="B3" s="135" t="str">
        <f>'Start Team'!C7</f>
        <v>dd</v>
      </c>
      <c r="C3" s="52">
        <v>60</v>
      </c>
      <c r="D3" s="53">
        <v>6</v>
      </c>
      <c r="E3" s="53">
        <v>0</v>
      </c>
      <c r="F3" s="54">
        <f>(D3+E3)*5</f>
        <v>30</v>
      </c>
      <c r="G3" s="54">
        <f t="shared" ref="G3:G14" si="0">C3+F3</f>
        <v>90</v>
      </c>
      <c r="H3" s="54"/>
      <c r="I3" s="159">
        <f t="shared" ref="I3:I14" si="1">G3-H3</f>
        <v>90</v>
      </c>
    </row>
    <row r="4" spans="1:9" ht="19" x14ac:dyDescent="0.15">
      <c r="A4" s="34">
        <v>2</v>
      </c>
      <c r="B4" s="135" t="str">
        <f>'Start Team'!C15</f>
        <v>ll</v>
      </c>
      <c r="C4" s="55">
        <v>60</v>
      </c>
      <c r="D4" s="56">
        <v>6</v>
      </c>
      <c r="E4" s="56">
        <v>0</v>
      </c>
      <c r="F4" s="54">
        <f t="shared" ref="F4:F14" si="2">(D4+E4)*5</f>
        <v>30</v>
      </c>
      <c r="G4" s="57">
        <f t="shared" si="0"/>
        <v>90</v>
      </c>
      <c r="H4" s="57"/>
      <c r="I4" s="160">
        <f t="shared" si="1"/>
        <v>90</v>
      </c>
    </row>
    <row r="5" spans="1:9" ht="19" x14ac:dyDescent="0.15">
      <c r="A5" s="34">
        <v>3</v>
      </c>
      <c r="B5" s="135" t="str">
        <f>'Start Team'!C4</f>
        <v>aa</v>
      </c>
      <c r="C5" s="52">
        <v>60</v>
      </c>
      <c r="D5" s="53">
        <v>6</v>
      </c>
      <c r="E5" s="53">
        <v>0</v>
      </c>
      <c r="F5" s="54">
        <f t="shared" si="2"/>
        <v>30</v>
      </c>
      <c r="G5" s="54">
        <f t="shared" si="0"/>
        <v>90</v>
      </c>
      <c r="H5" s="54"/>
      <c r="I5" s="159">
        <f t="shared" si="1"/>
        <v>90</v>
      </c>
    </row>
    <row r="6" spans="1:9" ht="19" x14ac:dyDescent="0.15">
      <c r="A6" s="34">
        <v>4</v>
      </c>
      <c r="B6" s="135" t="str">
        <f>'Start Team'!C6</f>
        <v>cc</v>
      </c>
      <c r="C6" s="55">
        <v>60</v>
      </c>
      <c r="D6" s="56">
        <v>6</v>
      </c>
      <c r="E6" s="56">
        <v>0</v>
      </c>
      <c r="F6" s="54">
        <f t="shared" si="2"/>
        <v>30</v>
      </c>
      <c r="G6" s="57">
        <f t="shared" si="0"/>
        <v>90</v>
      </c>
      <c r="H6" s="57"/>
      <c r="I6" s="160">
        <f t="shared" si="1"/>
        <v>90</v>
      </c>
    </row>
    <row r="7" spans="1:9" ht="19" x14ac:dyDescent="0.15">
      <c r="A7" s="34">
        <v>5</v>
      </c>
      <c r="B7" s="135" t="str">
        <f>'Start Team'!C8</f>
        <v>ee</v>
      </c>
      <c r="C7" s="52">
        <v>60</v>
      </c>
      <c r="D7" s="53">
        <v>6</v>
      </c>
      <c r="E7" s="53">
        <v>0</v>
      </c>
      <c r="F7" s="54">
        <f t="shared" si="2"/>
        <v>30</v>
      </c>
      <c r="G7" s="54">
        <f t="shared" si="0"/>
        <v>90</v>
      </c>
      <c r="H7" s="54"/>
      <c r="I7" s="159">
        <f t="shared" si="1"/>
        <v>90</v>
      </c>
    </row>
    <row r="8" spans="1:9" ht="19" x14ac:dyDescent="0.15">
      <c r="A8" s="34">
        <v>6</v>
      </c>
      <c r="B8" s="135" t="str">
        <f>'Start Team'!C9</f>
        <v>ffv</v>
      </c>
      <c r="C8" s="55">
        <v>60</v>
      </c>
      <c r="D8" s="56">
        <v>6</v>
      </c>
      <c r="E8" s="56">
        <v>0</v>
      </c>
      <c r="F8" s="54">
        <f t="shared" si="2"/>
        <v>30</v>
      </c>
      <c r="G8" s="57">
        <f t="shared" si="0"/>
        <v>90</v>
      </c>
      <c r="H8" s="57"/>
      <c r="I8" s="160">
        <f t="shared" si="1"/>
        <v>90</v>
      </c>
    </row>
    <row r="9" spans="1:9" ht="19" x14ac:dyDescent="0.15">
      <c r="A9" s="34">
        <v>7</v>
      </c>
      <c r="B9" s="135" t="str">
        <f>'Start Team'!C5</f>
        <v>bb</v>
      </c>
      <c r="C9" s="52">
        <v>60</v>
      </c>
      <c r="D9" s="53">
        <v>6</v>
      </c>
      <c r="E9" s="53">
        <v>0</v>
      </c>
      <c r="F9" s="54">
        <f t="shared" si="2"/>
        <v>30</v>
      </c>
      <c r="G9" s="54">
        <f t="shared" si="0"/>
        <v>90</v>
      </c>
      <c r="H9" s="54"/>
      <c r="I9" s="159">
        <f t="shared" si="1"/>
        <v>90</v>
      </c>
    </row>
    <row r="10" spans="1:9" ht="19" x14ac:dyDescent="0.15">
      <c r="A10" s="34">
        <v>8</v>
      </c>
      <c r="B10" s="135" t="str">
        <f>'Start Team'!C13</f>
        <v>jj</v>
      </c>
      <c r="C10" s="55">
        <v>60</v>
      </c>
      <c r="D10" s="56">
        <v>6</v>
      </c>
      <c r="E10" s="56">
        <v>0</v>
      </c>
      <c r="F10" s="54">
        <f t="shared" si="2"/>
        <v>30</v>
      </c>
      <c r="G10" s="57">
        <f t="shared" si="0"/>
        <v>90</v>
      </c>
      <c r="H10" s="57"/>
      <c r="I10" s="160">
        <f t="shared" si="1"/>
        <v>90</v>
      </c>
    </row>
    <row r="11" spans="1:9" ht="19" x14ac:dyDescent="0.15">
      <c r="A11" s="34">
        <v>9</v>
      </c>
      <c r="B11" s="135" t="str">
        <f>'Start Team'!C14</f>
        <v>kk</v>
      </c>
      <c r="C11" s="52">
        <v>60</v>
      </c>
      <c r="D11" s="53">
        <v>6</v>
      </c>
      <c r="E11" s="53">
        <v>0</v>
      </c>
      <c r="F11" s="54">
        <f t="shared" si="2"/>
        <v>30</v>
      </c>
      <c r="G11" s="54">
        <f t="shared" si="0"/>
        <v>90</v>
      </c>
      <c r="H11" s="54"/>
      <c r="I11" s="159">
        <f t="shared" si="1"/>
        <v>90</v>
      </c>
    </row>
    <row r="12" spans="1:9" ht="19" x14ac:dyDescent="0.15">
      <c r="A12" s="34">
        <v>10</v>
      </c>
      <c r="B12" s="135" t="str">
        <f>'Start Team'!C10</f>
        <v>gg</v>
      </c>
      <c r="C12" s="55">
        <v>60</v>
      </c>
      <c r="D12" s="56">
        <v>6</v>
      </c>
      <c r="E12" s="56">
        <v>0</v>
      </c>
      <c r="F12" s="54">
        <f t="shared" si="2"/>
        <v>30</v>
      </c>
      <c r="G12" s="57">
        <f t="shared" si="0"/>
        <v>90</v>
      </c>
      <c r="H12" s="57"/>
      <c r="I12" s="160">
        <f t="shared" si="1"/>
        <v>90</v>
      </c>
    </row>
    <row r="13" spans="1:9" ht="19" x14ac:dyDescent="0.15">
      <c r="A13" s="34">
        <v>11</v>
      </c>
      <c r="B13" s="135" t="str">
        <f>'Start Team'!C11</f>
        <v>hh</v>
      </c>
      <c r="C13" s="52">
        <v>60</v>
      </c>
      <c r="D13" s="53">
        <v>6</v>
      </c>
      <c r="E13" s="53">
        <v>0</v>
      </c>
      <c r="F13" s="54">
        <f t="shared" si="2"/>
        <v>30</v>
      </c>
      <c r="G13" s="54">
        <f t="shared" si="0"/>
        <v>90</v>
      </c>
      <c r="H13" s="54"/>
      <c r="I13" s="159">
        <f t="shared" si="1"/>
        <v>90</v>
      </c>
    </row>
    <row r="14" spans="1:9" ht="19" x14ac:dyDescent="0.15">
      <c r="A14" s="34">
        <v>12</v>
      </c>
      <c r="B14" s="135" t="str">
        <f>'Start Team'!C12</f>
        <v>ii</v>
      </c>
      <c r="C14" s="58">
        <v>60</v>
      </c>
      <c r="D14" s="59">
        <v>6</v>
      </c>
      <c r="E14" s="59">
        <v>0</v>
      </c>
      <c r="F14" s="254">
        <f t="shared" si="2"/>
        <v>30</v>
      </c>
      <c r="G14" s="60">
        <f t="shared" si="0"/>
        <v>90</v>
      </c>
      <c r="H14" s="60"/>
      <c r="I14" s="161">
        <f t="shared" si="1"/>
        <v>90</v>
      </c>
    </row>
    <row r="15" spans="1:9" ht="14" x14ac:dyDescent="0.15">
      <c r="B15" s="37" t="s">
        <v>32</v>
      </c>
      <c r="C15" s="38">
        <f>SUM(C3:C14)</f>
        <v>720</v>
      </c>
      <c r="E15" s="39">
        <f>SUM(E3:E14)</f>
        <v>0</v>
      </c>
      <c r="F15" s="38">
        <f>SUM(F3:F14)</f>
        <v>360</v>
      </c>
      <c r="G15" s="38"/>
      <c r="H15" s="38">
        <f>SUM(H3:H14)</f>
        <v>0</v>
      </c>
      <c r="I15" s="38">
        <f>SUM(I3:I14)</f>
        <v>1080</v>
      </c>
    </row>
    <row r="17" spans="2:9" x14ac:dyDescent="0.15">
      <c r="C17" s="38"/>
      <c r="H17" s="38"/>
      <c r="I17" s="35"/>
    </row>
    <row r="18" spans="2:9" x14ac:dyDescent="0.15">
      <c r="E18" s="38"/>
      <c r="F18" s="38"/>
      <c r="G18" s="38"/>
      <c r="I18" s="35"/>
    </row>
    <row r="19" spans="2:9" x14ac:dyDescent="0.15">
      <c r="C19" s="38"/>
      <c r="E19" s="38"/>
      <c r="F19" s="38"/>
      <c r="I19" s="35"/>
    </row>
    <row r="20" spans="2:9" x14ac:dyDescent="0.15">
      <c r="B20" s="25" t="s">
        <v>33</v>
      </c>
      <c r="C20" s="34"/>
      <c r="D20" s="34"/>
      <c r="I20" s="35"/>
    </row>
    <row r="21" spans="2:9" x14ac:dyDescent="0.15">
      <c r="B21" s="238" t="s">
        <v>12</v>
      </c>
      <c r="C21" s="100" t="s">
        <v>22</v>
      </c>
      <c r="D21" s="100" t="s">
        <v>39</v>
      </c>
      <c r="F21" s="100" t="s">
        <v>12</v>
      </c>
      <c r="G21" s="100" t="s">
        <v>22</v>
      </c>
      <c r="H21" s="100" t="s">
        <v>37</v>
      </c>
    </row>
    <row r="22" spans="2:9" x14ac:dyDescent="0.15">
      <c r="B22" s="239"/>
      <c r="C22" s="237" t="s">
        <v>34</v>
      </c>
      <c r="D22" s="43">
        <f>$C$15*0.47222222</f>
        <v>339.99999840000004</v>
      </c>
      <c r="E22" s="290">
        <f>0.5*C15</f>
        <v>360</v>
      </c>
      <c r="F22" s="36"/>
      <c r="G22" s="20" t="s">
        <v>34</v>
      </c>
      <c r="H22" s="43">
        <f>$F$15*0.5</f>
        <v>180</v>
      </c>
    </row>
    <row r="23" spans="2:9" x14ac:dyDescent="0.15">
      <c r="B23" s="240"/>
      <c r="C23" s="237" t="s">
        <v>35</v>
      </c>
      <c r="D23" s="43">
        <f>C15*0.2777777</f>
        <v>199.999944</v>
      </c>
      <c r="E23" s="290">
        <f>0.3*C15</f>
        <v>216</v>
      </c>
      <c r="F23" s="36"/>
      <c r="G23" s="20" t="s">
        <v>35</v>
      </c>
      <c r="H23" s="43">
        <f>$F$15*0.3</f>
        <v>108</v>
      </c>
    </row>
    <row r="24" spans="2:9" x14ac:dyDescent="0.15">
      <c r="B24" s="291"/>
      <c r="C24" s="292" t="s">
        <v>36</v>
      </c>
      <c r="D24" s="293">
        <f>C15*0.16666666</f>
        <v>119.9999952</v>
      </c>
      <c r="E24" s="290">
        <f>0.2*C15</f>
        <v>144</v>
      </c>
      <c r="F24" s="36"/>
      <c r="G24" s="20" t="s">
        <v>36</v>
      </c>
      <c r="H24" s="43">
        <f>$F$15*0.2</f>
        <v>72</v>
      </c>
      <c r="I24" s="35"/>
    </row>
    <row r="25" spans="2:9" x14ac:dyDescent="0.15">
      <c r="B25" s="36"/>
      <c r="C25" s="20" t="s">
        <v>395</v>
      </c>
      <c r="D25" s="43">
        <f>C15*0.08333333</f>
        <v>59.9999976</v>
      </c>
      <c r="F25" s="34"/>
      <c r="G25" s="34"/>
      <c r="H25" s="42">
        <f>SUM(H22:H24)</f>
        <v>360</v>
      </c>
    </row>
    <row r="26" spans="2:9" x14ac:dyDescent="0.15">
      <c r="B26" s="46"/>
      <c r="C26" s="40"/>
      <c r="D26" s="258">
        <f>SUM(D22:D25)</f>
        <v>719.9999352000001</v>
      </c>
      <c r="G26" s="45"/>
      <c r="H26" s="45"/>
      <c r="I26" s="204"/>
    </row>
    <row r="27" spans="2:9" x14ac:dyDescent="0.15">
      <c r="B27" s="46"/>
      <c r="C27" s="47"/>
      <c r="F27" s="38"/>
    </row>
    <row r="28" spans="2:9" ht="14" x14ac:dyDescent="0.15">
      <c r="B28" s="241" t="s">
        <v>254</v>
      </c>
      <c r="C28" s="242"/>
      <c r="E28" s="38"/>
      <c r="G28" s="38"/>
    </row>
    <row r="29" spans="2:9" x14ac:dyDescent="0.15">
      <c r="B29" s="243"/>
      <c r="C29" s="244"/>
      <c r="D29" s="44"/>
      <c r="G29" s="45"/>
    </row>
    <row r="30" spans="2:9" x14ac:dyDescent="0.15">
      <c r="B30" s="245"/>
      <c r="C30" s="244"/>
      <c r="D30" s="44"/>
      <c r="G30" s="45"/>
    </row>
    <row r="31" spans="2:9" x14ac:dyDescent="0.15">
      <c r="B31" s="243"/>
      <c r="C31" s="244"/>
      <c r="D31" s="44"/>
      <c r="G31" s="45"/>
    </row>
    <row r="32" spans="2:9" x14ac:dyDescent="0.15">
      <c r="B32" s="245"/>
      <c r="C32" s="244"/>
      <c r="D32" s="44"/>
      <c r="G32" s="45"/>
    </row>
    <row r="33" spans="2:8" x14ac:dyDescent="0.15">
      <c r="B33" s="48"/>
      <c r="C33" s="41"/>
    </row>
    <row r="34" spans="2:8" x14ac:dyDescent="0.15">
      <c r="B34" s="48"/>
      <c r="C34" s="48"/>
    </row>
    <row r="35" spans="2:8" x14ac:dyDescent="0.15">
      <c r="B35" s="48"/>
      <c r="C35" s="41"/>
      <c r="G35" s="38"/>
    </row>
    <row r="36" spans="2:8" x14ac:dyDescent="0.15">
      <c r="C36" s="48"/>
    </row>
    <row r="37" spans="2:8" x14ac:dyDescent="0.15">
      <c r="H37" s="38"/>
    </row>
    <row r="39" spans="2:8" x14ac:dyDescent="0.15">
      <c r="H39" s="38"/>
    </row>
    <row r="41" spans="2:8" x14ac:dyDescent="0.15">
      <c r="H41" s="3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B2:J30"/>
  <sheetViews>
    <sheetView showGridLines="0" tabSelected="1" zoomScale="190" zoomScaleNormal="190" workbookViewId="0">
      <selection activeCell="H4" sqref="H4"/>
    </sheetView>
  </sheetViews>
  <sheetFormatPr baseColWidth="10" defaultColWidth="8.83203125" defaultRowHeight="13" x14ac:dyDescent="0.15"/>
  <cols>
    <col min="1" max="1" width="3.33203125" customWidth="1"/>
    <col min="2" max="2" width="3.5" style="2" customWidth="1"/>
    <col min="3" max="3" width="21" customWidth="1"/>
    <col min="4" max="10" width="15.5" customWidth="1"/>
    <col min="12" max="12" width="23.83203125" customWidth="1"/>
  </cols>
  <sheetData>
    <row r="2" spans="2:10" ht="25.5" customHeight="1" x14ac:dyDescent="0.5">
      <c r="B2" s="295" t="s">
        <v>225</v>
      </c>
      <c r="C2" s="296"/>
      <c r="D2" s="296"/>
      <c r="E2" s="296"/>
      <c r="F2" s="296"/>
      <c r="G2" s="296"/>
      <c r="H2" s="296"/>
      <c r="I2" s="296"/>
      <c r="J2" s="297"/>
    </row>
    <row r="3" spans="2:10" s="3" customFormat="1" ht="21.75" customHeight="1" x14ac:dyDescent="0.15">
      <c r="B3" s="298" t="s">
        <v>5</v>
      </c>
      <c r="C3" s="299"/>
      <c r="D3" s="136" t="s">
        <v>6</v>
      </c>
      <c r="E3" s="136" t="s">
        <v>6</v>
      </c>
      <c r="F3" s="136" t="s">
        <v>6</v>
      </c>
      <c r="G3" s="136" t="s">
        <v>6</v>
      </c>
      <c r="H3" s="136" t="s">
        <v>6</v>
      </c>
      <c r="I3" s="136" t="s">
        <v>6</v>
      </c>
      <c r="J3" s="136" t="s">
        <v>6</v>
      </c>
    </row>
    <row r="4" spans="2:10" ht="25.5" customHeight="1" x14ac:dyDescent="0.15">
      <c r="B4" s="8">
        <v>1</v>
      </c>
      <c r="C4" s="135" t="s">
        <v>370</v>
      </c>
      <c r="D4" s="138" t="s">
        <v>101</v>
      </c>
      <c r="E4" s="138" t="s">
        <v>168</v>
      </c>
      <c r="F4" s="138" t="s">
        <v>233</v>
      </c>
      <c r="G4" s="138" t="s">
        <v>401</v>
      </c>
      <c r="H4" s="138" t="s">
        <v>335</v>
      </c>
      <c r="I4" s="138"/>
      <c r="J4" s="138"/>
    </row>
    <row r="5" spans="2:10" ht="25.5" customHeight="1" x14ac:dyDescent="0.15">
      <c r="B5" s="9">
        <v>2</v>
      </c>
      <c r="C5" s="135" t="s">
        <v>371</v>
      </c>
      <c r="D5" s="138" t="s">
        <v>400</v>
      </c>
      <c r="E5" s="138" t="s">
        <v>61</v>
      </c>
      <c r="F5" s="138" t="s">
        <v>101</v>
      </c>
      <c r="G5" s="138" t="s">
        <v>106</v>
      </c>
      <c r="H5" s="138"/>
      <c r="I5" s="138"/>
      <c r="J5" s="138"/>
    </row>
    <row r="6" spans="2:10" ht="25.5" customHeight="1" x14ac:dyDescent="0.15">
      <c r="B6" s="10">
        <v>3</v>
      </c>
      <c r="C6" s="135" t="s">
        <v>372</v>
      </c>
      <c r="D6" s="138"/>
      <c r="E6" s="138"/>
      <c r="F6" s="138"/>
      <c r="G6" s="138"/>
      <c r="H6" s="138"/>
      <c r="I6" s="138"/>
      <c r="J6" s="138"/>
    </row>
    <row r="7" spans="2:10" ht="30.75" customHeight="1" x14ac:dyDescent="0.15">
      <c r="B7" s="11">
        <v>4</v>
      </c>
      <c r="C7" s="135" t="s">
        <v>373</v>
      </c>
      <c r="D7" s="138"/>
      <c r="E7" s="138"/>
      <c r="F7" s="138"/>
      <c r="G7" s="138"/>
      <c r="H7" s="138"/>
      <c r="I7" s="138"/>
      <c r="J7" s="138"/>
    </row>
    <row r="8" spans="2:10" ht="25.5" customHeight="1" x14ac:dyDescent="0.15">
      <c r="B8" s="12">
        <v>5</v>
      </c>
      <c r="C8" s="135" t="s">
        <v>374</v>
      </c>
      <c r="D8" s="138"/>
      <c r="E8" s="138"/>
      <c r="F8" s="138"/>
      <c r="G8" s="138"/>
      <c r="H8" s="138"/>
      <c r="I8" s="138"/>
      <c r="J8" s="138"/>
    </row>
    <row r="9" spans="2:10" ht="25.5" customHeight="1" x14ac:dyDescent="0.15">
      <c r="B9" s="13">
        <v>6</v>
      </c>
      <c r="C9" s="135" t="s">
        <v>369</v>
      </c>
      <c r="D9" s="138"/>
      <c r="E9" s="138"/>
      <c r="F9" s="138"/>
      <c r="G9" s="138"/>
      <c r="H9" s="138"/>
      <c r="I9" s="138"/>
      <c r="J9" s="138"/>
    </row>
    <row r="10" spans="2:10" ht="25.5" customHeight="1" x14ac:dyDescent="0.15">
      <c r="B10" s="16">
        <v>7</v>
      </c>
      <c r="C10" s="135" t="s">
        <v>375</v>
      </c>
      <c r="D10" s="138"/>
      <c r="E10" s="138"/>
      <c r="F10" s="138"/>
      <c r="G10" s="138"/>
      <c r="H10" s="138"/>
      <c r="I10" s="138"/>
      <c r="J10" s="138"/>
    </row>
    <row r="11" spans="2:10" ht="25.5" customHeight="1" x14ac:dyDescent="0.15">
      <c r="B11" s="17">
        <v>8</v>
      </c>
      <c r="C11" s="135" t="s">
        <v>376</v>
      </c>
      <c r="D11" s="138"/>
      <c r="E11" s="138"/>
      <c r="F11" s="138"/>
      <c r="G11" s="138"/>
      <c r="H11" s="138"/>
      <c r="I11" s="138"/>
      <c r="J11" s="138"/>
    </row>
    <row r="12" spans="2:10" ht="25.5" customHeight="1" x14ac:dyDescent="0.15">
      <c r="B12" s="18">
        <v>9</v>
      </c>
      <c r="C12" s="135" t="s">
        <v>377</v>
      </c>
      <c r="D12" s="138"/>
      <c r="E12" s="138"/>
      <c r="F12" s="138"/>
      <c r="G12" s="138"/>
      <c r="H12" s="138"/>
      <c r="I12" s="138"/>
      <c r="J12" s="138"/>
    </row>
    <row r="13" spans="2:10" ht="25.5" customHeight="1" x14ac:dyDescent="0.15">
      <c r="B13" s="19">
        <v>10</v>
      </c>
      <c r="C13" s="135" t="s">
        <v>378</v>
      </c>
      <c r="D13" s="138"/>
      <c r="E13" s="138"/>
      <c r="F13" s="138"/>
      <c r="G13" s="138"/>
      <c r="H13" s="138"/>
      <c r="I13" s="138"/>
      <c r="J13" s="138"/>
    </row>
    <row r="14" spans="2:10" ht="25.5" customHeight="1" x14ac:dyDescent="0.15">
      <c r="B14" s="14">
        <v>11</v>
      </c>
      <c r="C14" s="135" t="s">
        <v>379</v>
      </c>
      <c r="D14" s="138"/>
      <c r="E14" s="138"/>
      <c r="F14" s="138"/>
      <c r="G14" s="138"/>
      <c r="H14" s="138"/>
      <c r="I14" s="138"/>
      <c r="J14" s="138"/>
    </row>
    <row r="15" spans="2:10" ht="25.5" customHeight="1" x14ac:dyDescent="0.15">
      <c r="B15" s="15">
        <v>12</v>
      </c>
      <c r="C15" s="135" t="s">
        <v>380</v>
      </c>
      <c r="D15" s="138"/>
      <c r="E15" s="138"/>
      <c r="F15" s="138"/>
      <c r="G15" s="138"/>
      <c r="H15" s="138"/>
      <c r="I15" s="138"/>
      <c r="J15" s="138"/>
    </row>
    <row r="19" spans="2:9" ht="19" x14ac:dyDescent="0.15">
      <c r="B19" s="263"/>
      <c r="C19" s="169"/>
    </row>
    <row r="20" spans="2:9" ht="19" x14ac:dyDescent="0.15">
      <c r="B20" s="263"/>
      <c r="C20" s="169"/>
      <c r="D20" s="169"/>
      <c r="I20" s="4"/>
    </row>
    <row r="21" spans="2:9" ht="19" x14ac:dyDescent="0.15">
      <c r="B21" s="263"/>
      <c r="C21" s="169"/>
    </row>
    <row r="22" spans="2:9" ht="19" x14ac:dyDescent="0.15">
      <c r="B22" s="263"/>
      <c r="C22" s="169"/>
    </row>
    <row r="23" spans="2:9" ht="19" x14ac:dyDescent="0.15">
      <c r="B23" s="263"/>
      <c r="C23" s="169"/>
    </row>
    <row r="24" spans="2:9" ht="19" x14ac:dyDescent="0.15">
      <c r="B24" s="263"/>
      <c r="C24" s="169"/>
    </row>
    <row r="25" spans="2:9" ht="19" x14ac:dyDescent="0.15">
      <c r="B25" s="263"/>
      <c r="C25" s="169"/>
    </row>
    <row r="26" spans="2:9" ht="19" x14ac:dyDescent="0.15">
      <c r="B26" s="263"/>
      <c r="C26" s="169"/>
    </row>
    <row r="27" spans="2:9" ht="19" x14ac:dyDescent="0.15">
      <c r="B27" s="263"/>
      <c r="C27" s="169"/>
    </row>
    <row r="28" spans="2:9" ht="19" x14ac:dyDescent="0.15">
      <c r="B28" s="263"/>
      <c r="C28" s="169"/>
    </row>
    <row r="29" spans="2:9" ht="19" x14ac:dyDescent="0.15">
      <c r="B29" s="263"/>
      <c r="C29" s="169"/>
    </row>
    <row r="30" spans="2:9" ht="19" x14ac:dyDescent="0.15">
      <c r="B30" s="263"/>
      <c r="C30" s="169"/>
    </row>
  </sheetData>
  <sortState xmlns:xlrd2="http://schemas.microsoft.com/office/spreadsheetml/2017/richdata2" ref="B4:J17">
    <sortCondition sortBy="icon" ref="I12"/>
  </sortState>
  <mergeCells count="2">
    <mergeCell ref="B2:J2"/>
    <mergeCell ref="B3:C3"/>
  </mergeCells>
  <phoneticPr fontId="0" type="noConversion"/>
  <printOptions horizontalCentered="1" verticalCentered="1" gridLines="1"/>
  <pageMargins left="0.75" right="0.75" top="1" bottom="1" header="0.5" footer="0.5"/>
  <pageSetup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4">
    <tabColor indexed="63"/>
    <pageSetUpPr fitToPage="1"/>
  </sheetPr>
  <dimension ref="B1:BH37"/>
  <sheetViews>
    <sheetView showGridLines="0" zoomScale="94" zoomScaleNormal="80" workbookViewId="0">
      <selection activeCell="A5" sqref="A5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Team'!C4</f>
        <v>aa</v>
      </c>
    </row>
    <row r="3" spans="2:60" ht="20" customHeight="1" x14ac:dyDescent="0.15">
      <c r="B3" s="304" t="s">
        <v>0</v>
      </c>
      <c r="C3" s="226" t="str">
        <f>'Start Team'!D4</f>
        <v>Justin Rose</v>
      </c>
      <c r="D3" s="154"/>
      <c r="E3" s="272" t="str">
        <f>'Start Team'!E4</f>
        <v>Brendon Todd</v>
      </c>
      <c r="F3" s="155"/>
      <c r="G3" s="226" t="str">
        <f>'Start Team'!F4</f>
        <v>Taylor Pendrith</v>
      </c>
      <c r="H3" s="156"/>
      <c r="I3" s="153" t="str">
        <f>'Start Team'!G4</f>
        <v>David Petti</v>
      </c>
      <c r="J3" s="157"/>
      <c r="K3" s="152" t="str">
        <f>'Start Team'!H4</f>
        <v>Will Gordon</v>
      </c>
      <c r="L3" s="156"/>
      <c r="M3" s="153">
        <f>'Start Team'!I4</f>
        <v>0</v>
      </c>
      <c r="N3" s="157"/>
      <c r="O3" s="152">
        <f>'Start Team'!J4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273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LOOKUP(BG32,'1'!$BG$5:$BG$30,'1'!BC5:BC30)</f>
        <v>0</v>
      </c>
      <c r="BD32" s="132" t="s">
        <v>59</v>
      </c>
      <c r="BE32" s="131">
        <f>LOOKUP(BG32,'1'!$BG$5:$BG$30,'1'!BE5:BE30)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7" orientation="landscape" r:id="rId1"/>
  <headerFooter alignWithMargins="0">
    <oddHeader>&amp;LLEGGO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>
    <tabColor rgb="FFC00000"/>
    <pageSetUpPr fitToPage="1"/>
  </sheetPr>
  <dimension ref="B1:BH37"/>
  <sheetViews>
    <sheetView showGridLines="0" topLeftCell="A3" zoomScaleNormal="80" zoomScalePageLayoutView="72" workbookViewId="0">
      <selection activeCell="L29" sqref="L29"/>
    </sheetView>
  </sheetViews>
  <sheetFormatPr baseColWidth="10" defaultColWidth="8.6640625" defaultRowHeight="19" x14ac:dyDescent="0.15"/>
  <cols>
    <col min="1" max="1" width="2.83203125" style="113" customWidth="1"/>
    <col min="2" max="2" width="15.5" style="113" customWidth="1"/>
    <col min="3" max="3" width="8.5" style="185" customWidth="1"/>
    <col min="4" max="4" width="8.5" style="114" customWidth="1"/>
    <col min="5" max="5" width="8.5" style="185" customWidth="1"/>
    <col min="6" max="6" width="8.5" style="114" customWidth="1"/>
    <col min="7" max="7" width="8.5" style="185" customWidth="1"/>
    <col min="8" max="8" width="8.5" style="114" customWidth="1"/>
    <col min="9" max="9" width="8.5" style="113" customWidth="1"/>
    <col min="10" max="10" width="8.5" style="114" customWidth="1"/>
    <col min="11" max="11" width="8.5" style="113" customWidth="1"/>
    <col min="12" max="12" width="8.5" style="114" customWidth="1"/>
    <col min="13" max="13" width="8.5" style="113" customWidth="1"/>
    <col min="14" max="14" width="8.5" style="114" customWidth="1"/>
    <col min="15" max="15" width="8.5" style="113" customWidth="1"/>
    <col min="16" max="24" width="8.5" style="114" customWidth="1"/>
    <col min="25" max="25" width="8.5" style="185" customWidth="1"/>
    <col min="26" max="54" width="8.5" style="114" customWidth="1"/>
    <col min="55" max="55" width="8.6640625" style="212"/>
    <col min="56" max="56" width="11" style="113" bestFit="1" customWidth="1"/>
    <col min="57" max="16384" width="8.6640625" style="113"/>
  </cols>
  <sheetData>
    <row r="1" spans="2:60" ht="11" customHeight="1" x14ac:dyDescent="0.15"/>
    <row r="2" spans="2:60" x14ac:dyDescent="0.15">
      <c r="B2" s="118" t="str">
        <f>'Start Team'!C5</f>
        <v>bb</v>
      </c>
    </row>
    <row r="3" spans="2:60" ht="20" customHeight="1" x14ac:dyDescent="0.15">
      <c r="B3" s="304" t="s">
        <v>0</v>
      </c>
      <c r="C3" s="226" t="str">
        <f>'Start Team'!D5</f>
        <v>Sam Stevens</v>
      </c>
      <c r="D3" s="154"/>
      <c r="E3" s="272" t="str">
        <f>'Start Team'!E5</f>
        <v>Jon Rahm</v>
      </c>
      <c r="F3" s="155"/>
      <c r="G3" s="226" t="str">
        <f>'Start Team'!F5</f>
        <v>Justin Rose</v>
      </c>
      <c r="H3" s="156"/>
      <c r="I3" s="153" t="str">
        <f>'Start Team'!G5</f>
        <v>Ryan Palmer</v>
      </c>
      <c r="J3" s="157"/>
      <c r="K3" s="152">
        <f>'Start Team'!H5</f>
        <v>0</v>
      </c>
      <c r="L3" s="156"/>
      <c r="M3" s="153">
        <f>'Start Team'!I5</f>
        <v>0</v>
      </c>
      <c r="N3" s="157"/>
      <c r="O3" s="152">
        <f>'Start Team'!J5</f>
        <v>0</v>
      </c>
      <c r="P3" s="156"/>
      <c r="Q3" s="157"/>
      <c r="R3" s="157"/>
      <c r="S3" s="156"/>
      <c r="T3" s="156"/>
      <c r="U3" s="157"/>
      <c r="V3" s="157"/>
      <c r="W3" s="156"/>
      <c r="X3" s="156"/>
      <c r="Y3" s="225"/>
      <c r="Z3" s="157"/>
      <c r="AA3" s="156"/>
      <c r="AB3" s="156"/>
      <c r="AC3" s="206"/>
      <c r="AD3" s="126"/>
      <c r="AE3" s="271"/>
      <c r="AF3" s="271"/>
      <c r="AG3" s="206"/>
      <c r="AH3" s="246"/>
      <c r="AI3" s="207"/>
      <c r="AJ3" s="207"/>
      <c r="AK3" s="246"/>
      <c r="AL3" s="246"/>
      <c r="AM3" s="207"/>
      <c r="AN3" s="207"/>
      <c r="AO3" s="246"/>
      <c r="AP3" s="246"/>
      <c r="AQ3" s="271"/>
      <c r="AR3" s="207"/>
      <c r="AS3" s="246"/>
      <c r="AT3" s="246"/>
      <c r="AU3" s="207"/>
      <c r="AV3" s="207"/>
      <c r="AW3" s="246"/>
      <c r="AX3" s="246"/>
      <c r="AY3" s="207"/>
      <c r="AZ3" s="207"/>
      <c r="BA3" s="246"/>
      <c r="BB3" s="246"/>
      <c r="BC3" s="266" t="s">
        <v>1</v>
      </c>
      <c r="BD3" s="301" t="s">
        <v>4</v>
      </c>
      <c r="BE3" s="302" t="s">
        <v>2</v>
      </c>
      <c r="BF3" s="302" t="s">
        <v>3</v>
      </c>
      <c r="BG3" s="303" t="s">
        <v>20</v>
      </c>
      <c r="BH3" s="264" t="s">
        <v>367</v>
      </c>
    </row>
    <row r="4" spans="2:60" ht="20" customHeight="1" x14ac:dyDescent="0.15">
      <c r="B4" s="305"/>
      <c r="C4" s="227" t="s">
        <v>22</v>
      </c>
      <c r="D4" s="119" t="s">
        <v>23</v>
      </c>
      <c r="E4" s="197" t="s">
        <v>22</v>
      </c>
      <c r="F4" s="124" t="s">
        <v>23</v>
      </c>
      <c r="G4" s="227" t="s">
        <v>22</v>
      </c>
      <c r="H4" s="119" t="s">
        <v>23</v>
      </c>
      <c r="I4" s="124" t="s">
        <v>22</v>
      </c>
      <c r="J4" s="124" t="s">
        <v>23</v>
      </c>
      <c r="K4" s="119" t="s">
        <v>22</v>
      </c>
      <c r="L4" s="119" t="s">
        <v>23</v>
      </c>
      <c r="M4" s="124" t="s">
        <v>22</v>
      </c>
      <c r="N4" s="124" t="s">
        <v>23</v>
      </c>
      <c r="O4" s="119" t="s">
        <v>22</v>
      </c>
      <c r="P4" s="119" t="s">
        <v>23</v>
      </c>
      <c r="Q4" s="124" t="s">
        <v>22</v>
      </c>
      <c r="R4" s="124" t="s">
        <v>23</v>
      </c>
      <c r="S4" s="119" t="s">
        <v>22</v>
      </c>
      <c r="T4" s="119" t="s">
        <v>23</v>
      </c>
      <c r="U4" s="197" t="s">
        <v>22</v>
      </c>
      <c r="V4" s="124" t="s">
        <v>23</v>
      </c>
      <c r="W4" s="119" t="s">
        <v>22</v>
      </c>
      <c r="X4" s="119" t="s">
        <v>23</v>
      </c>
      <c r="Y4" s="197" t="s">
        <v>22</v>
      </c>
      <c r="Z4" s="124" t="s">
        <v>23</v>
      </c>
      <c r="AA4" s="119" t="s">
        <v>22</v>
      </c>
      <c r="AB4" s="119" t="s">
        <v>23</v>
      </c>
      <c r="AC4" s="197" t="s">
        <v>22</v>
      </c>
      <c r="AD4" s="246" t="s">
        <v>23</v>
      </c>
      <c r="AE4" s="207" t="s">
        <v>22</v>
      </c>
      <c r="AF4" s="207" t="s">
        <v>23</v>
      </c>
      <c r="AG4" s="206" t="s">
        <v>22</v>
      </c>
      <c r="AH4" s="246" t="s">
        <v>23</v>
      </c>
      <c r="AI4" s="207" t="s">
        <v>22</v>
      </c>
      <c r="AJ4" s="207" t="s">
        <v>23</v>
      </c>
      <c r="AK4" s="197" t="s">
        <v>22</v>
      </c>
      <c r="AL4" s="124" t="s">
        <v>23</v>
      </c>
      <c r="AM4" s="119" t="s">
        <v>22</v>
      </c>
      <c r="AN4" s="193" t="s">
        <v>23</v>
      </c>
      <c r="AO4" s="197" t="s">
        <v>22</v>
      </c>
      <c r="AP4" s="200" t="s">
        <v>23</v>
      </c>
      <c r="AQ4" s="267" t="s">
        <v>22</v>
      </c>
      <c r="AR4" s="267" t="s">
        <v>23</v>
      </c>
      <c r="AS4" s="268" t="s">
        <v>22</v>
      </c>
      <c r="AT4" s="269" t="s">
        <v>23</v>
      </c>
      <c r="AU4" s="267" t="s">
        <v>22</v>
      </c>
      <c r="AV4" s="267" t="s">
        <v>23</v>
      </c>
      <c r="AW4" s="268" t="s">
        <v>22</v>
      </c>
      <c r="AX4" s="269" t="s">
        <v>23</v>
      </c>
      <c r="AY4" s="267" t="s">
        <v>22</v>
      </c>
      <c r="AZ4" s="270" t="s">
        <v>23</v>
      </c>
      <c r="BA4" s="268" t="s">
        <v>22</v>
      </c>
      <c r="BB4" s="269" t="s">
        <v>23</v>
      </c>
      <c r="BC4" s="218"/>
      <c r="BD4" s="301"/>
      <c r="BE4" s="302"/>
      <c r="BF4" s="302"/>
      <c r="BG4" s="303"/>
      <c r="BH4" s="265" t="s">
        <v>368</v>
      </c>
    </row>
    <row r="5" spans="2:60" ht="20" customHeight="1" x14ac:dyDescent="0.15">
      <c r="B5" s="262" t="s">
        <v>258</v>
      </c>
      <c r="C5" s="163"/>
      <c r="D5" s="121"/>
      <c r="E5" s="162"/>
      <c r="F5" s="126"/>
      <c r="G5" s="163"/>
      <c r="H5" s="121"/>
      <c r="I5" s="125"/>
      <c r="J5" s="126"/>
      <c r="K5" s="120"/>
      <c r="L5" s="121"/>
      <c r="M5" s="162"/>
      <c r="N5" s="126"/>
      <c r="O5" s="120"/>
      <c r="P5" s="121"/>
      <c r="Q5" s="125"/>
      <c r="R5" s="126"/>
      <c r="S5" s="120"/>
      <c r="T5" s="121"/>
      <c r="U5" s="162"/>
      <c r="V5" s="126"/>
      <c r="W5" s="121"/>
      <c r="X5" s="121"/>
      <c r="Y5" s="162"/>
      <c r="Z5" s="126"/>
      <c r="AA5" s="121"/>
      <c r="AB5" s="121"/>
      <c r="AC5" s="125"/>
      <c r="AD5" s="126"/>
      <c r="AE5" s="156"/>
      <c r="AF5" s="156"/>
      <c r="AG5" s="197"/>
      <c r="AH5" s="124"/>
      <c r="AI5" s="119"/>
      <c r="AJ5" s="119"/>
      <c r="AK5" s="124"/>
      <c r="AL5" s="124"/>
      <c r="AM5" s="119"/>
      <c r="AN5" s="193"/>
      <c r="AO5" s="211"/>
      <c r="AP5" s="213"/>
      <c r="AQ5" s="214"/>
      <c r="AR5" s="214"/>
      <c r="AS5" s="211"/>
      <c r="AT5" s="211"/>
      <c r="AU5" s="214"/>
      <c r="AV5" s="214"/>
      <c r="AW5" s="211"/>
      <c r="AX5" s="211"/>
      <c r="AY5" s="214"/>
      <c r="AZ5" s="215"/>
      <c r="BA5" s="213"/>
      <c r="BB5" s="213"/>
      <c r="BC5" s="218">
        <f>D5+F5+H5+J5+L5+N5+P5+R5+T5+V5+X5+Z5+AB5+AD5+AF5+AH5+AJ5+AL5+AN5+AP5+AR5+AT5+AV5+AX5+AZ5+BB5</f>
        <v>0</v>
      </c>
      <c r="BD5" s="194">
        <f>BC5</f>
        <v>0</v>
      </c>
      <c r="BE5" s="128">
        <f t="shared" ref="BE5:BE30" si="0">IF(BH5&lt;3,0,IF(BH5=3,3,IF(BH5=4,6,IF(BH5=5,10,IF(BH5=6,14)))))</f>
        <v>0</v>
      </c>
      <c r="BF5" s="129">
        <f>BE5</f>
        <v>0</v>
      </c>
      <c r="BG5" s="133">
        <v>1</v>
      </c>
      <c r="BH5" s="264">
        <f>COUNT(D5,F5,H5,J5,L5,N5,P5,R5,T5,V5,X5,Z5,AB5,AD5,AF5,AH5,AJ5,AL5,AN5,AP5,AR5,AT5,AV5,AX5,AZ5,BB5)</f>
        <v>0</v>
      </c>
    </row>
    <row r="6" spans="2:60" ht="20" customHeight="1" x14ac:dyDescent="0.15">
      <c r="B6" s="262" t="s">
        <v>260</v>
      </c>
      <c r="C6" s="163"/>
      <c r="D6" s="121"/>
      <c r="E6" s="162"/>
      <c r="F6" s="126"/>
      <c r="G6" s="163"/>
      <c r="H6" s="121"/>
      <c r="I6" s="125"/>
      <c r="J6" s="126"/>
      <c r="K6" s="120"/>
      <c r="L6" s="121"/>
      <c r="M6" s="127"/>
      <c r="N6" s="126"/>
      <c r="O6" s="120"/>
      <c r="P6" s="121"/>
      <c r="Q6" s="125"/>
      <c r="R6" s="126"/>
      <c r="S6" s="120"/>
      <c r="T6" s="121"/>
      <c r="U6" s="162"/>
      <c r="V6" s="126"/>
      <c r="W6" s="121"/>
      <c r="X6" s="121"/>
      <c r="Y6" s="162"/>
      <c r="Z6" s="126"/>
      <c r="AA6" s="121"/>
      <c r="AB6" s="121"/>
      <c r="AC6" s="125"/>
      <c r="AD6" s="126"/>
      <c r="AE6" s="156"/>
      <c r="AF6" s="156"/>
      <c r="AG6" s="197"/>
      <c r="AH6" s="124"/>
      <c r="AI6" s="119"/>
      <c r="AJ6" s="119"/>
      <c r="AK6" s="124"/>
      <c r="AL6" s="124"/>
      <c r="AM6" s="119"/>
      <c r="AN6" s="193"/>
      <c r="AO6" s="211"/>
      <c r="AP6" s="213"/>
      <c r="AQ6" s="214"/>
      <c r="AR6" s="214"/>
      <c r="AS6" s="211"/>
      <c r="AT6" s="211"/>
      <c r="AU6" s="214"/>
      <c r="AV6" s="214"/>
      <c r="AW6" s="211"/>
      <c r="AX6" s="211"/>
      <c r="AY6" s="214"/>
      <c r="AZ6" s="215"/>
      <c r="BA6" s="213"/>
      <c r="BB6" s="213"/>
      <c r="BC6" s="218">
        <f t="shared" ref="BC6:BC30" si="1">D6+F6+H6+J6+L6+N6+P6+R6+T6+V6+X6+Z6+AB6+AD6+AF6+AH6+AJ6+AL6+AN6+AP6+AR6+AT6+AV6+AX6+AZ6+BB6</f>
        <v>0</v>
      </c>
      <c r="BD6" s="194">
        <f>BD5+BC6</f>
        <v>0</v>
      </c>
      <c r="BE6" s="128">
        <f t="shared" si="0"/>
        <v>0</v>
      </c>
      <c r="BF6" s="129">
        <f>BE6+BF5</f>
        <v>0</v>
      </c>
      <c r="BG6" s="133">
        <f>BG5+1</f>
        <v>2</v>
      </c>
      <c r="BH6" s="264">
        <f t="shared" ref="BH6:BH30" si="2">COUNT(D6,F6,H6,J6,L6,N6,P6,R6,T6,V6,X6,Z6,AB6,AD6,AF6,AH6,AJ6,AL6,AN6,AP6,AR6,AT6,AV6,AX6,AZ6,BB6)</f>
        <v>0</v>
      </c>
    </row>
    <row r="7" spans="2:60" ht="20" customHeight="1" x14ac:dyDescent="0.15">
      <c r="B7" s="262" t="s">
        <v>262</v>
      </c>
      <c r="C7" s="163"/>
      <c r="D7" s="121"/>
      <c r="E7" s="162"/>
      <c r="F7" s="126"/>
      <c r="G7" s="163"/>
      <c r="H7" s="121"/>
      <c r="I7" s="125"/>
      <c r="J7" s="126"/>
      <c r="K7" s="122"/>
      <c r="L7" s="121"/>
      <c r="M7" s="125"/>
      <c r="N7" s="126"/>
      <c r="O7" s="120"/>
      <c r="P7" s="121"/>
      <c r="Q7" s="125"/>
      <c r="R7" s="126"/>
      <c r="S7" s="120"/>
      <c r="T7" s="121"/>
      <c r="U7" s="162"/>
      <c r="V7" s="126"/>
      <c r="W7" s="121"/>
      <c r="X7" s="121"/>
      <c r="Y7" s="162"/>
      <c r="Z7" s="126"/>
      <c r="AA7" s="121"/>
      <c r="AB7" s="121"/>
      <c r="AC7" s="125"/>
      <c r="AD7" s="126"/>
      <c r="AE7" s="156"/>
      <c r="AF7" s="156"/>
      <c r="AG7" s="197"/>
      <c r="AH7" s="124"/>
      <c r="AI7" s="119"/>
      <c r="AJ7" s="119"/>
      <c r="AK7" s="124"/>
      <c r="AL7" s="124"/>
      <c r="AM7" s="119"/>
      <c r="AN7" s="193"/>
      <c r="AO7" s="211"/>
      <c r="AP7" s="213"/>
      <c r="AQ7" s="214"/>
      <c r="AR7" s="214"/>
      <c r="AS7" s="211"/>
      <c r="AT7" s="211"/>
      <c r="AU7" s="214"/>
      <c r="AV7" s="214"/>
      <c r="AW7" s="211"/>
      <c r="AX7" s="211"/>
      <c r="AY7" s="214"/>
      <c r="AZ7" s="215"/>
      <c r="BA7" s="213"/>
      <c r="BB7" s="213"/>
      <c r="BC7" s="218">
        <f t="shared" si="1"/>
        <v>0</v>
      </c>
      <c r="BD7" s="194">
        <f t="shared" ref="BD7:BD30" si="3">BD6+BC7</f>
        <v>0</v>
      </c>
      <c r="BE7" s="128">
        <f t="shared" si="0"/>
        <v>0</v>
      </c>
      <c r="BF7" s="129">
        <f t="shared" ref="BF7:BF30" si="4">BE7+BF6</f>
        <v>0</v>
      </c>
      <c r="BG7" s="133">
        <f t="shared" ref="BG7:BG30" si="5">BG6+1</f>
        <v>3</v>
      </c>
      <c r="BH7" s="264">
        <f t="shared" si="2"/>
        <v>0</v>
      </c>
    </row>
    <row r="8" spans="2:60" ht="20" customHeight="1" x14ac:dyDescent="0.15">
      <c r="B8" s="262" t="s">
        <v>265</v>
      </c>
      <c r="C8" s="163"/>
      <c r="D8" s="121"/>
      <c r="E8" s="162"/>
      <c r="F8" s="126"/>
      <c r="G8" s="163"/>
      <c r="H8" s="121"/>
      <c r="I8" s="125"/>
      <c r="J8" s="126"/>
      <c r="K8" s="120"/>
      <c r="L8" s="121"/>
      <c r="M8" s="125"/>
      <c r="N8" s="126"/>
      <c r="O8" s="163"/>
      <c r="P8" s="121"/>
      <c r="Q8" s="125"/>
      <c r="R8" s="126"/>
      <c r="S8" s="120"/>
      <c r="T8" s="121"/>
      <c r="U8" s="162"/>
      <c r="V8" s="126"/>
      <c r="W8" s="121"/>
      <c r="X8" s="121"/>
      <c r="Y8" s="162"/>
      <c r="Z8" s="126"/>
      <c r="AA8" s="121"/>
      <c r="AB8" s="121"/>
      <c r="AC8" s="125"/>
      <c r="AD8" s="126"/>
      <c r="AE8" s="156"/>
      <c r="AF8" s="156"/>
      <c r="AG8" s="197"/>
      <c r="AH8" s="124"/>
      <c r="AI8" s="119"/>
      <c r="AJ8" s="119"/>
      <c r="AK8" s="124"/>
      <c r="AL8" s="124"/>
      <c r="AM8" s="119"/>
      <c r="AN8" s="193"/>
      <c r="AO8" s="211"/>
      <c r="AP8" s="213"/>
      <c r="AQ8" s="214"/>
      <c r="AR8" s="214"/>
      <c r="AS8" s="211"/>
      <c r="AT8" s="211"/>
      <c r="AU8" s="214"/>
      <c r="AV8" s="214"/>
      <c r="AW8" s="211"/>
      <c r="AX8" s="211"/>
      <c r="AY8" s="214"/>
      <c r="AZ8" s="215"/>
      <c r="BA8" s="213"/>
      <c r="BB8" s="213"/>
      <c r="BC8" s="218">
        <f t="shared" si="1"/>
        <v>0</v>
      </c>
      <c r="BD8" s="194">
        <f t="shared" si="3"/>
        <v>0</v>
      </c>
      <c r="BE8" s="128">
        <f t="shared" si="0"/>
        <v>0</v>
      </c>
      <c r="BF8" s="129">
        <f t="shared" si="4"/>
        <v>0</v>
      </c>
      <c r="BG8" s="133">
        <f t="shared" si="5"/>
        <v>4</v>
      </c>
      <c r="BH8" s="264">
        <f t="shared" si="2"/>
        <v>0</v>
      </c>
    </row>
    <row r="9" spans="2:60" ht="20" customHeight="1" x14ac:dyDescent="0.15">
      <c r="B9" s="262" t="s">
        <v>267</v>
      </c>
      <c r="C9" s="163"/>
      <c r="D9" s="121"/>
      <c r="E9" s="162"/>
      <c r="F9" s="126"/>
      <c r="G9" s="163"/>
      <c r="H9" s="121"/>
      <c r="I9" s="125"/>
      <c r="J9" s="126"/>
      <c r="K9" s="120"/>
      <c r="L9" s="121"/>
      <c r="M9" s="125"/>
      <c r="N9" s="126"/>
      <c r="O9" s="123"/>
      <c r="P9" s="121"/>
      <c r="Q9" s="125"/>
      <c r="R9" s="126"/>
      <c r="S9" s="120"/>
      <c r="T9" s="121"/>
      <c r="U9" s="162"/>
      <c r="V9" s="126"/>
      <c r="W9" s="121"/>
      <c r="X9" s="121"/>
      <c r="Y9" s="162"/>
      <c r="Z9" s="126"/>
      <c r="AA9" s="121"/>
      <c r="AB9" s="121"/>
      <c r="AC9" s="125"/>
      <c r="AD9" s="126"/>
      <c r="AE9" s="156"/>
      <c r="AF9" s="156"/>
      <c r="AG9" s="197"/>
      <c r="AH9" s="124"/>
      <c r="AI9" s="119"/>
      <c r="AJ9" s="119"/>
      <c r="AK9" s="124"/>
      <c r="AL9" s="124"/>
      <c r="AM9" s="119"/>
      <c r="AN9" s="193"/>
      <c r="AO9" s="211"/>
      <c r="AP9" s="213"/>
      <c r="AQ9" s="214"/>
      <c r="AR9" s="214"/>
      <c r="AS9" s="211"/>
      <c r="AT9" s="211"/>
      <c r="AU9" s="214"/>
      <c r="AV9" s="214"/>
      <c r="AW9" s="211"/>
      <c r="AX9" s="211"/>
      <c r="AY9" s="214"/>
      <c r="AZ9" s="215"/>
      <c r="BA9" s="213"/>
      <c r="BB9" s="213"/>
      <c r="BC9" s="218">
        <f t="shared" si="1"/>
        <v>0</v>
      </c>
      <c r="BD9" s="194">
        <f t="shared" si="3"/>
        <v>0</v>
      </c>
      <c r="BE9" s="128">
        <f t="shared" si="0"/>
        <v>0</v>
      </c>
      <c r="BF9" s="129">
        <f t="shared" si="4"/>
        <v>0</v>
      </c>
      <c r="BG9" s="133">
        <f t="shared" si="5"/>
        <v>5</v>
      </c>
      <c r="BH9" s="264">
        <f t="shared" si="2"/>
        <v>0</v>
      </c>
    </row>
    <row r="10" spans="2:60" ht="20" customHeight="1" x14ac:dyDescent="0.15">
      <c r="B10" s="262" t="s">
        <v>269</v>
      </c>
      <c r="C10" s="163"/>
      <c r="D10" s="121"/>
      <c r="E10" s="162"/>
      <c r="F10" s="126"/>
      <c r="G10" s="163"/>
      <c r="H10" s="121"/>
      <c r="I10" s="125"/>
      <c r="J10" s="126"/>
      <c r="K10" s="120"/>
      <c r="L10" s="121"/>
      <c r="M10" s="125"/>
      <c r="N10" s="126"/>
      <c r="O10" s="120"/>
      <c r="P10" s="121"/>
      <c r="Q10" s="125"/>
      <c r="R10" s="126"/>
      <c r="S10" s="120"/>
      <c r="T10" s="121"/>
      <c r="U10" s="162"/>
      <c r="V10" s="126"/>
      <c r="W10" s="121"/>
      <c r="X10" s="121"/>
      <c r="Y10" s="162"/>
      <c r="Z10" s="126"/>
      <c r="AA10" s="121"/>
      <c r="AB10" s="121"/>
      <c r="AC10" s="125"/>
      <c r="AD10" s="126"/>
      <c r="AE10" s="156"/>
      <c r="AF10" s="156"/>
      <c r="AG10" s="197"/>
      <c r="AH10" s="124"/>
      <c r="AI10" s="119"/>
      <c r="AJ10" s="119"/>
      <c r="AK10" s="124"/>
      <c r="AL10" s="124"/>
      <c r="AM10" s="119"/>
      <c r="AN10" s="193"/>
      <c r="AO10" s="211"/>
      <c r="AP10" s="213"/>
      <c r="AQ10" s="214"/>
      <c r="AR10" s="214"/>
      <c r="AS10" s="211"/>
      <c r="AT10" s="211"/>
      <c r="AU10" s="214"/>
      <c r="AV10" s="214"/>
      <c r="AW10" s="211"/>
      <c r="AX10" s="211"/>
      <c r="AY10" s="214"/>
      <c r="AZ10" s="215"/>
      <c r="BA10" s="213"/>
      <c r="BB10" s="213"/>
      <c r="BC10" s="218">
        <f t="shared" si="1"/>
        <v>0</v>
      </c>
      <c r="BD10" s="194">
        <f t="shared" si="3"/>
        <v>0</v>
      </c>
      <c r="BE10" s="128">
        <f t="shared" si="0"/>
        <v>0</v>
      </c>
      <c r="BF10" s="129">
        <f t="shared" si="4"/>
        <v>0</v>
      </c>
      <c r="BG10" s="133">
        <f t="shared" si="5"/>
        <v>6</v>
      </c>
      <c r="BH10" s="264">
        <f t="shared" si="2"/>
        <v>0</v>
      </c>
    </row>
    <row r="11" spans="2:60" ht="20" customHeight="1" x14ac:dyDescent="0.15">
      <c r="B11" s="262" t="s">
        <v>271</v>
      </c>
      <c r="C11" s="163"/>
      <c r="D11" s="121"/>
      <c r="E11" s="162"/>
      <c r="F11" s="126"/>
      <c r="G11" s="163"/>
      <c r="H11" s="121"/>
      <c r="I11" s="125"/>
      <c r="J11" s="126"/>
      <c r="K11" s="120"/>
      <c r="L11" s="121"/>
      <c r="M11" s="125"/>
      <c r="N11" s="126"/>
      <c r="O11" s="120"/>
      <c r="P11" s="121"/>
      <c r="Q11" s="125"/>
      <c r="R11" s="126"/>
      <c r="S11" s="120"/>
      <c r="T11" s="121"/>
      <c r="U11" s="162"/>
      <c r="V11" s="126"/>
      <c r="W11" s="121"/>
      <c r="X11" s="121"/>
      <c r="Y11" s="162"/>
      <c r="Z11" s="126"/>
      <c r="AA11" s="121"/>
      <c r="AB11" s="121"/>
      <c r="AC11" s="125"/>
      <c r="AD11" s="126"/>
      <c r="AE11" s="156"/>
      <c r="AF11" s="156"/>
      <c r="AG11" s="197"/>
      <c r="AH11" s="124"/>
      <c r="AI11" s="119"/>
      <c r="AJ11" s="119"/>
      <c r="AK11" s="124"/>
      <c r="AL11" s="124"/>
      <c r="AM11" s="119"/>
      <c r="AN11" s="193"/>
      <c r="AO11" s="211"/>
      <c r="AP11" s="213"/>
      <c r="AQ11" s="214"/>
      <c r="AR11" s="214"/>
      <c r="AS11" s="211"/>
      <c r="AT11" s="211"/>
      <c r="AU11" s="214"/>
      <c r="AV11" s="214"/>
      <c r="AW11" s="211"/>
      <c r="AX11" s="211"/>
      <c r="AY11" s="214"/>
      <c r="AZ11" s="215"/>
      <c r="BA11" s="213"/>
      <c r="BB11" s="213"/>
      <c r="BC11" s="218">
        <f t="shared" si="1"/>
        <v>0</v>
      </c>
      <c r="BD11" s="194">
        <f t="shared" si="3"/>
        <v>0</v>
      </c>
      <c r="BE11" s="128">
        <f t="shared" si="0"/>
        <v>0</v>
      </c>
      <c r="BF11" s="129">
        <f t="shared" si="4"/>
        <v>0</v>
      </c>
      <c r="BG11" s="133">
        <f t="shared" si="5"/>
        <v>7</v>
      </c>
      <c r="BH11" s="264">
        <f t="shared" si="2"/>
        <v>0</v>
      </c>
    </row>
    <row r="12" spans="2:60" ht="20" customHeight="1" x14ac:dyDescent="0.15">
      <c r="B12" s="262" t="s">
        <v>399</v>
      </c>
      <c r="C12" s="163"/>
      <c r="D12" s="121"/>
      <c r="E12" s="162"/>
      <c r="F12" s="126"/>
      <c r="G12" s="163"/>
      <c r="H12" s="121"/>
      <c r="I12" s="125"/>
      <c r="J12" s="126"/>
      <c r="K12" s="120"/>
      <c r="L12" s="121"/>
      <c r="M12" s="125"/>
      <c r="N12" s="126"/>
      <c r="O12" s="120"/>
      <c r="P12" s="121"/>
      <c r="Q12" s="125"/>
      <c r="R12" s="126"/>
      <c r="S12" s="120"/>
      <c r="T12" s="121"/>
      <c r="U12" s="162"/>
      <c r="V12" s="126"/>
      <c r="W12" s="121"/>
      <c r="X12" s="121"/>
      <c r="Y12" s="162"/>
      <c r="Z12" s="126"/>
      <c r="AA12" s="121"/>
      <c r="AB12" s="121"/>
      <c r="AC12" s="125"/>
      <c r="AD12" s="126"/>
      <c r="AE12" s="156"/>
      <c r="AF12" s="156"/>
      <c r="AG12" s="197"/>
      <c r="AH12" s="124"/>
      <c r="AI12" s="119"/>
      <c r="AJ12" s="119"/>
      <c r="AK12" s="124"/>
      <c r="AL12" s="124"/>
      <c r="AM12" s="119"/>
      <c r="AN12" s="193"/>
      <c r="AO12" s="211"/>
      <c r="AP12" s="213"/>
      <c r="AQ12" s="214"/>
      <c r="AR12" s="214"/>
      <c r="AS12" s="211"/>
      <c r="AT12" s="211"/>
      <c r="AU12" s="214"/>
      <c r="AV12" s="214"/>
      <c r="AW12" s="211"/>
      <c r="AX12" s="211"/>
      <c r="AY12" s="214"/>
      <c r="AZ12" s="215"/>
      <c r="BA12" s="213"/>
      <c r="BB12" s="213"/>
      <c r="BC12" s="218">
        <f t="shared" si="1"/>
        <v>0</v>
      </c>
      <c r="BD12" s="194">
        <f t="shared" si="3"/>
        <v>0</v>
      </c>
      <c r="BE12" s="128">
        <f t="shared" si="0"/>
        <v>0</v>
      </c>
      <c r="BF12" s="129">
        <f t="shared" si="4"/>
        <v>0</v>
      </c>
      <c r="BG12" s="133">
        <f t="shared" si="5"/>
        <v>8</v>
      </c>
      <c r="BH12" s="264">
        <f t="shared" si="2"/>
        <v>0</v>
      </c>
    </row>
    <row r="13" spans="2:60" ht="20" customHeight="1" x14ac:dyDescent="0.15">
      <c r="B13" s="262" t="s">
        <v>275</v>
      </c>
      <c r="C13" s="163"/>
      <c r="D13" s="121"/>
      <c r="E13" s="162"/>
      <c r="F13" s="126"/>
      <c r="G13" s="163"/>
      <c r="H13" s="121"/>
      <c r="I13" s="125"/>
      <c r="J13" s="126"/>
      <c r="K13" s="122"/>
      <c r="L13" s="121"/>
      <c r="M13" s="125"/>
      <c r="N13" s="126"/>
      <c r="O13" s="120"/>
      <c r="P13" s="121"/>
      <c r="Q13" s="125"/>
      <c r="R13" s="126"/>
      <c r="S13" s="120"/>
      <c r="T13" s="121"/>
      <c r="U13" s="162"/>
      <c r="V13" s="126"/>
      <c r="W13" s="121"/>
      <c r="X13" s="121"/>
      <c r="Y13" s="162"/>
      <c r="Z13" s="126"/>
      <c r="AA13" s="121"/>
      <c r="AB13" s="121"/>
      <c r="AC13" s="125"/>
      <c r="AD13" s="126"/>
      <c r="AE13" s="156"/>
      <c r="AF13" s="156"/>
      <c r="AG13" s="197"/>
      <c r="AH13" s="124"/>
      <c r="AI13" s="119"/>
      <c r="AJ13" s="119"/>
      <c r="AK13" s="124"/>
      <c r="AL13" s="124"/>
      <c r="AM13" s="119"/>
      <c r="AN13" s="193"/>
      <c r="AO13" s="211"/>
      <c r="AP13" s="213"/>
      <c r="AQ13" s="214"/>
      <c r="AR13" s="214"/>
      <c r="AS13" s="211"/>
      <c r="AT13" s="211"/>
      <c r="AU13" s="214"/>
      <c r="AV13" s="214"/>
      <c r="AW13" s="211"/>
      <c r="AX13" s="211"/>
      <c r="AY13" s="214"/>
      <c r="AZ13" s="215"/>
      <c r="BA13" s="213"/>
      <c r="BB13" s="213"/>
      <c r="BC13" s="218">
        <f t="shared" si="1"/>
        <v>0</v>
      </c>
      <c r="BD13" s="194">
        <f t="shared" si="3"/>
        <v>0</v>
      </c>
      <c r="BE13" s="128">
        <f t="shared" si="0"/>
        <v>0</v>
      </c>
      <c r="BF13" s="129">
        <f t="shared" si="4"/>
        <v>0</v>
      </c>
      <c r="BG13" s="133">
        <f t="shared" si="5"/>
        <v>9</v>
      </c>
      <c r="BH13" s="264">
        <f t="shared" si="2"/>
        <v>0</v>
      </c>
    </row>
    <row r="14" spans="2:60" ht="20" customHeight="1" x14ac:dyDescent="0.15">
      <c r="B14" s="262" t="s">
        <v>277</v>
      </c>
      <c r="C14" s="163"/>
      <c r="D14" s="121"/>
      <c r="E14" s="162"/>
      <c r="F14" s="126"/>
      <c r="G14" s="163"/>
      <c r="H14" s="121"/>
      <c r="I14" s="125"/>
      <c r="J14" s="126"/>
      <c r="K14" s="120"/>
      <c r="L14" s="121"/>
      <c r="M14" s="125"/>
      <c r="N14" s="126"/>
      <c r="O14" s="120"/>
      <c r="P14" s="121"/>
      <c r="Q14" s="125"/>
      <c r="R14" s="126"/>
      <c r="S14" s="120"/>
      <c r="T14" s="121"/>
      <c r="U14" s="162"/>
      <c r="V14" s="126"/>
      <c r="W14" s="121"/>
      <c r="X14" s="121"/>
      <c r="Y14" s="162"/>
      <c r="Z14" s="126"/>
      <c r="AA14" s="121"/>
      <c r="AB14" s="121"/>
      <c r="AC14" s="125"/>
      <c r="AD14" s="126"/>
      <c r="AE14" s="156"/>
      <c r="AF14" s="156"/>
      <c r="AG14" s="197"/>
      <c r="AH14" s="124"/>
      <c r="AI14" s="119"/>
      <c r="AJ14" s="119"/>
      <c r="AK14" s="124"/>
      <c r="AL14" s="124"/>
      <c r="AM14" s="119"/>
      <c r="AN14" s="193"/>
      <c r="AO14" s="211"/>
      <c r="AP14" s="213"/>
      <c r="AQ14" s="214"/>
      <c r="AR14" s="214"/>
      <c r="AS14" s="211"/>
      <c r="AT14" s="211"/>
      <c r="AU14" s="214"/>
      <c r="AV14" s="214"/>
      <c r="AW14" s="211"/>
      <c r="AX14" s="211"/>
      <c r="AY14" s="214"/>
      <c r="AZ14" s="215"/>
      <c r="BA14" s="213"/>
      <c r="BB14" s="213"/>
      <c r="BC14" s="218">
        <f t="shared" si="1"/>
        <v>0</v>
      </c>
      <c r="BD14" s="194">
        <f t="shared" si="3"/>
        <v>0</v>
      </c>
      <c r="BE14" s="128">
        <f t="shared" si="0"/>
        <v>0</v>
      </c>
      <c r="BF14" s="129">
        <f t="shared" si="4"/>
        <v>0</v>
      </c>
      <c r="BG14" s="133">
        <f t="shared" si="5"/>
        <v>10</v>
      </c>
      <c r="BH14" s="264">
        <f t="shared" si="2"/>
        <v>0</v>
      </c>
    </row>
    <row r="15" spans="2:60" ht="20" customHeight="1" x14ac:dyDescent="0.15">
      <c r="B15" s="262" t="s">
        <v>279</v>
      </c>
      <c r="C15" s="163"/>
      <c r="D15" s="121"/>
      <c r="E15" s="162"/>
      <c r="F15" s="126"/>
      <c r="G15" s="163"/>
      <c r="H15" s="121"/>
      <c r="I15" s="125"/>
      <c r="J15" s="126"/>
      <c r="K15" s="120"/>
      <c r="L15" s="121"/>
      <c r="M15" s="125"/>
      <c r="N15" s="126"/>
      <c r="O15" s="120"/>
      <c r="P15" s="121"/>
      <c r="Q15" s="125"/>
      <c r="R15" s="126"/>
      <c r="S15" s="120"/>
      <c r="T15" s="121"/>
      <c r="U15" s="162"/>
      <c r="V15" s="126"/>
      <c r="W15" s="121"/>
      <c r="X15" s="121"/>
      <c r="Y15" s="162"/>
      <c r="Z15" s="126"/>
      <c r="AA15" s="121"/>
      <c r="AB15" s="121"/>
      <c r="AC15" s="125"/>
      <c r="AD15" s="126"/>
      <c r="AE15" s="156"/>
      <c r="AF15" s="156"/>
      <c r="AG15" s="197"/>
      <c r="AH15" s="124"/>
      <c r="AI15" s="119"/>
      <c r="AJ15" s="119"/>
      <c r="AK15" s="124"/>
      <c r="AL15" s="124"/>
      <c r="AM15" s="119"/>
      <c r="AN15" s="193"/>
      <c r="AO15" s="211"/>
      <c r="AP15" s="213"/>
      <c r="AQ15" s="214"/>
      <c r="AR15" s="214"/>
      <c r="AS15" s="211"/>
      <c r="AT15" s="211"/>
      <c r="AU15" s="214"/>
      <c r="AV15" s="214"/>
      <c r="AW15" s="211"/>
      <c r="AX15" s="211"/>
      <c r="AY15" s="214"/>
      <c r="AZ15" s="215"/>
      <c r="BA15" s="213"/>
      <c r="BB15" s="213"/>
      <c r="BC15" s="218">
        <f t="shared" si="1"/>
        <v>0</v>
      </c>
      <c r="BD15" s="194">
        <f t="shared" si="3"/>
        <v>0</v>
      </c>
      <c r="BE15" s="128">
        <f t="shared" si="0"/>
        <v>0</v>
      </c>
      <c r="BF15" s="129">
        <f t="shared" si="4"/>
        <v>0</v>
      </c>
      <c r="BG15" s="133">
        <f t="shared" si="5"/>
        <v>11</v>
      </c>
      <c r="BH15" s="264">
        <f t="shared" si="2"/>
        <v>0</v>
      </c>
    </row>
    <row r="16" spans="2:60" ht="20" customHeight="1" x14ac:dyDescent="0.15">
      <c r="B16" s="262" t="s">
        <v>282</v>
      </c>
      <c r="C16" s="163"/>
      <c r="D16" s="121"/>
      <c r="E16" s="162"/>
      <c r="F16" s="126"/>
      <c r="G16" s="163"/>
      <c r="H16" s="121"/>
      <c r="I16" s="125"/>
      <c r="J16" s="126"/>
      <c r="K16" s="120"/>
      <c r="L16" s="121"/>
      <c r="M16" s="125"/>
      <c r="N16" s="126"/>
      <c r="O16" s="120"/>
      <c r="P16" s="121"/>
      <c r="Q16" s="125"/>
      <c r="R16" s="126"/>
      <c r="S16" s="120"/>
      <c r="T16" s="121"/>
      <c r="U16" s="162"/>
      <c r="V16" s="126"/>
      <c r="W16" s="120"/>
      <c r="X16" s="121"/>
      <c r="Y16" s="162"/>
      <c r="Z16" s="126"/>
      <c r="AA16" s="121"/>
      <c r="AB16" s="121"/>
      <c r="AC16" s="125"/>
      <c r="AD16" s="126"/>
      <c r="AE16" s="156"/>
      <c r="AF16" s="156"/>
      <c r="AG16" s="197"/>
      <c r="AH16" s="124"/>
      <c r="AI16" s="119"/>
      <c r="AJ16" s="119"/>
      <c r="AK16" s="124"/>
      <c r="AL16" s="124"/>
      <c r="AM16" s="119"/>
      <c r="AN16" s="193"/>
      <c r="AO16" s="211"/>
      <c r="AP16" s="213"/>
      <c r="AQ16" s="214"/>
      <c r="AR16" s="214"/>
      <c r="AS16" s="211"/>
      <c r="AT16" s="211"/>
      <c r="AU16" s="214"/>
      <c r="AV16" s="214"/>
      <c r="AW16" s="211"/>
      <c r="AX16" s="211"/>
      <c r="AY16" s="214"/>
      <c r="AZ16" s="215"/>
      <c r="BA16" s="213"/>
      <c r="BB16" s="213"/>
      <c r="BC16" s="218">
        <f t="shared" si="1"/>
        <v>0</v>
      </c>
      <c r="BD16" s="194">
        <f t="shared" si="3"/>
        <v>0</v>
      </c>
      <c r="BE16" s="128">
        <f t="shared" si="0"/>
        <v>0</v>
      </c>
      <c r="BF16" s="129">
        <f t="shared" si="4"/>
        <v>0</v>
      </c>
      <c r="BG16" s="133">
        <f t="shared" si="5"/>
        <v>12</v>
      </c>
      <c r="BH16" s="264">
        <f t="shared" si="2"/>
        <v>0</v>
      </c>
    </row>
    <row r="17" spans="2:60" ht="20" customHeight="1" x14ac:dyDescent="0.15">
      <c r="B17" s="262" t="s">
        <v>284</v>
      </c>
      <c r="C17" s="163"/>
      <c r="D17" s="121"/>
      <c r="E17" s="162"/>
      <c r="F17" s="126"/>
      <c r="G17" s="163"/>
      <c r="H17" s="121"/>
      <c r="I17" s="125"/>
      <c r="J17" s="126"/>
      <c r="K17" s="120"/>
      <c r="L17" s="121"/>
      <c r="M17" s="125"/>
      <c r="N17" s="126"/>
      <c r="O17" s="120"/>
      <c r="P17" s="121"/>
      <c r="Q17" s="125"/>
      <c r="R17" s="126"/>
      <c r="S17" s="120"/>
      <c r="T17" s="121"/>
      <c r="U17" s="162"/>
      <c r="V17" s="126"/>
      <c r="W17" s="120"/>
      <c r="X17" s="121"/>
      <c r="Y17" s="162"/>
      <c r="Z17" s="126"/>
      <c r="AA17" s="120"/>
      <c r="AB17" s="120"/>
      <c r="AC17" s="125"/>
      <c r="AD17" s="126"/>
      <c r="AE17" s="156"/>
      <c r="AF17" s="156"/>
      <c r="AG17" s="197"/>
      <c r="AH17" s="124"/>
      <c r="AI17" s="119"/>
      <c r="AJ17" s="119"/>
      <c r="AK17" s="124"/>
      <c r="AL17" s="124"/>
      <c r="AM17" s="119"/>
      <c r="AN17" s="193"/>
      <c r="AO17" s="211"/>
      <c r="AP17" s="213"/>
      <c r="AQ17" s="214"/>
      <c r="AR17" s="214"/>
      <c r="AS17" s="211"/>
      <c r="AT17" s="211"/>
      <c r="AU17" s="214"/>
      <c r="AV17" s="214"/>
      <c r="AW17" s="211"/>
      <c r="AX17" s="211"/>
      <c r="AY17" s="214"/>
      <c r="AZ17" s="215"/>
      <c r="BA17" s="213"/>
      <c r="BB17" s="213"/>
      <c r="BC17" s="218">
        <f t="shared" si="1"/>
        <v>0</v>
      </c>
      <c r="BD17" s="194">
        <f t="shared" si="3"/>
        <v>0</v>
      </c>
      <c r="BE17" s="128">
        <f t="shared" si="0"/>
        <v>0</v>
      </c>
      <c r="BF17" s="129">
        <f t="shared" si="4"/>
        <v>0</v>
      </c>
      <c r="BG17" s="133">
        <f t="shared" si="5"/>
        <v>13</v>
      </c>
      <c r="BH17" s="264">
        <f t="shared" si="2"/>
        <v>0</v>
      </c>
    </row>
    <row r="18" spans="2:60" ht="20" customHeight="1" x14ac:dyDescent="0.15">
      <c r="B18" s="262" t="s">
        <v>287</v>
      </c>
      <c r="C18" s="163"/>
      <c r="D18" s="121"/>
      <c r="E18" s="162"/>
      <c r="F18" s="126"/>
      <c r="G18" s="163"/>
      <c r="H18" s="121"/>
      <c r="I18" s="125"/>
      <c r="J18" s="126"/>
      <c r="K18" s="120"/>
      <c r="L18" s="121"/>
      <c r="M18" s="125"/>
      <c r="N18" s="126"/>
      <c r="O18" s="120"/>
      <c r="P18" s="121"/>
      <c r="Q18" s="125"/>
      <c r="R18" s="126"/>
      <c r="S18" s="120"/>
      <c r="T18" s="121"/>
      <c r="U18" s="162"/>
      <c r="V18" s="126"/>
      <c r="W18" s="120"/>
      <c r="X18" s="121"/>
      <c r="Y18" s="162"/>
      <c r="Z18" s="126"/>
      <c r="AA18" s="120"/>
      <c r="AB18" s="120"/>
      <c r="AC18" s="125"/>
      <c r="AD18" s="126"/>
      <c r="AE18" s="156"/>
      <c r="AF18" s="156"/>
      <c r="AG18" s="197"/>
      <c r="AH18" s="124"/>
      <c r="AI18" s="119"/>
      <c r="AJ18" s="119"/>
      <c r="AK18" s="124"/>
      <c r="AL18" s="124"/>
      <c r="AM18" s="119"/>
      <c r="AN18" s="193"/>
      <c r="AO18" s="211"/>
      <c r="AP18" s="213"/>
      <c r="AQ18" s="214"/>
      <c r="AR18" s="214"/>
      <c r="AS18" s="211"/>
      <c r="AT18" s="211"/>
      <c r="AU18" s="214"/>
      <c r="AV18" s="214"/>
      <c r="AW18" s="211"/>
      <c r="AX18" s="211"/>
      <c r="AY18" s="214"/>
      <c r="AZ18" s="215"/>
      <c r="BA18" s="213"/>
      <c r="BB18" s="213"/>
      <c r="BC18" s="218">
        <f t="shared" si="1"/>
        <v>0</v>
      </c>
      <c r="BD18" s="194">
        <f t="shared" si="3"/>
        <v>0</v>
      </c>
      <c r="BE18" s="128">
        <f t="shared" si="0"/>
        <v>0</v>
      </c>
      <c r="BF18" s="129">
        <f t="shared" si="4"/>
        <v>0</v>
      </c>
      <c r="BG18" s="133">
        <f t="shared" si="5"/>
        <v>14</v>
      </c>
      <c r="BH18" s="264">
        <f t="shared" si="2"/>
        <v>0</v>
      </c>
    </row>
    <row r="19" spans="2:60" ht="20" customHeight="1" x14ac:dyDescent="0.15">
      <c r="B19" s="262" t="s">
        <v>290</v>
      </c>
      <c r="C19" s="163"/>
      <c r="D19" s="121"/>
      <c r="E19" s="162"/>
      <c r="F19" s="126"/>
      <c r="G19" s="163"/>
      <c r="H19" s="121"/>
      <c r="I19" s="125"/>
      <c r="J19" s="126"/>
      <c r="K19" s="120"/>
      <c r="L19" s="121"/>
      <c r="M19" s="125"/>
      <c r="N19" s="126"/>
      <c r="O19" s="120"/>
      <c r="P19" s="121"/>
      <c r="Q19" s="125"/>
      <c r="R19" s="126"/>
      <c r="S19" s="120"/>
      <c r="T19" s="121"/>
      <c r="U19" s="162"/>
      <c r="V19" s="126"/>
      <c r="W19" s="120"/>
      <c r="X19" s="121"/>
      <c r="Y19" s="162"/>
      <c r="Z19" s="126"/>
      <c r="AA19" s="120"/>
      <c r="AB19" s="120"/>
      <c r="AC19" s="125"/>
      <c r="AD19" s="126"/>
      <c r="AE19" s="156"/>
      <c r="AF19" s="156"/>
      <c r="AG19" s="197"/>
      <c r="AH19" s="124"/>
      <c r="AI19" s="119"/>
      <c r="AJ19" s="119"/>
      <c r="AK19" s="124"/>
      <c r="AL19" s="124"/>
      <c r="AM19" s="119"/>
      <c r="AN19" s="193"/>
      <c r="AO19" s="211"/>
      <c r="AP19" s="213"/>
      <c r="AQ19" s="214"/>
      <c r="AR19" s="214"/>
      <c r="AS19" s="211"/>
      <c r="AT19" s="211"/>
      <c r="AU19" s="214"/>
      <c r="AV19" s="214"/>
      <c r="AW19" s="211"/>
      <c r="AX19" s="211"/>
      <c r="AY19" s="214"/>
      <c r="AZ19" s="215"/>
      <c r="BA19" s="213"/>
      <c r="BB19" s="213"/>
      <c r="BC19" s="218">
        <f t="shared" si="1"/>
        <v>0</v>
      </c>
      <c r="BD19" s="194">
        <f t="shared" si="3"/>
        <v>0</v>
      </c>
      <c r="BE19" s="128">
        <f t="shared" si="0"/>
        <v>0</v>
      </c>
      <c r="BF19" s="129">
        <f t="shared" si="4"/>
        <v>0</v>
      </c>
      <c r="BG19" s="133">
        <f t="shared" si="5"/>
        <v>15</v>
      </c>
      <c r="BH19" s="264">
        <f t="shared" si="2"/>
        <v>0</v>
      </c>
    </row>
    <row r="20" spans="2:60" ht="20" customHeight="1" x14ac:dyDescent="0.15">
      <c r="B20" s="262" t="s">
        <v>292</v>
      </c>
      <c r="C20" s="163"/>
      <c r="D20" s="121"/>
      <c r="E20" s="162"/>
      <c r="F20" s="126"/>
      <c r="G20" s="163"/>
      <c r="H20" s="121"/>
      <c r="I20" s="125"/>
      <c r="J20" s="126"/>
      <c r="K20" s="120"/>
      <c r="L20" s="121"/>
      <c r="M20" s="125"/>
      <c r="N20" s="126"/>
      <c r="O20" s="120"/>
      <c r="P20" s="121"/>
      <c r="Q20" s="125"/>
      <c r="R20" s="126"/>
      <c r="S20" s="120"/>
      <c r="T20" s="121"/>
      <c r="U20" s="162"/>
      <c r="V20" s="126"/>
      <c r="W20" s="120"/>
      <c r="X20" s="121"/>
      <c r="Y20" s="162"/>
      <c r="Z20" s="126"/>
      <c r="AA20" s="120"/>
      <c r="AB20" s="120"/>
      <c r="AC20" s="125"/>
      <c r="AD20" s="126"/>
      <c r="AE20" s="156"/>
      <c r="AF20" s="156"/>
      <c r="AG20" s="197"/>
      <c r="AH20" s="124"/>
      <c r="AI20" s="119"/>
      <c r="AJ20" s="119"/>
      <c r="AK20" s="124"/>
      <c r="AL20" s="124"/>
      <c r="AM20" s="119"/>
      <c r="AN20" s="193"/>
      <c r="AO20" s="211"/>
      <c r="AP20" s="213"/>
      <c r="AQ20" s="214"/>
      <c r="AR20" s="214"/>
      <c r="AS20" s="211"/>
      <c r="AT20" s="211"/>
      <c r="AU20" s="214"/>
      <c r="AV20" s="214"/>
      <c r="AW20" s="211"/>
      <c r="AX20" s="211"/>
      <c r="AY20" s="214"/>
      <c r="AZ20" s="215"/>
      <c r="BA20" s="213"/>
      <c r="BB20" s="213"/>
      <c r="BC20" s="218">
        <f t="shared" si="1"/>
        <v>0</v>
      </c>
      <c r="BD20" s="194">
        <f t="shared" si="3"/>
        <v>0</v>
      </c>
      <c r="BE20" s="128">
        <f t="shared" si="0"/>
        <v>0</v>
      </c>
      <c r="BF20" s="129">
        <f t="shared" si="4"/>
        <v>0</v>
      </c>
      <c r="BG20" s="133">
        <f t="shared" si="5"/>
        <v>16</v>
      </c>
      <c r="BH20" s="264">
        <f t="shared" si="2"/>
        <v>0</v>
      </c>
    </row>
    <row r="21" spans="2:60" ht="20" customHeight="1" x14ac:dyDescent="0.15">
      <c r="B21" s="262" t="s">
        <v>294</v>
      </c>
      <c r="C21" s="163"/>
      <c r="D21" s="121"/>
      <c r="E21" s="162"/>
      <c r="F21" s="126"/>
      <c r="G21" s="163"/>
      <c r="H21" s="121"/>
      <c r="I21" s="125"/>
      <c r="J21" s="126"/>
      <c r="K21" s="120"/>
      <c r="L21" s="121"/>
      <c r="M21" s="125"/>
      <c r="N21" s="126"/>
      <c r="O21" s="120"/>
      <c r="P21" s="121"/>
      <c r="Q21" s="125"/>
      <c r="R21" s="126"/>
      <c r="S21" s="120"/>
      <c r="T21" s="121"/>
      <c r="U21" s="162"/>
      <c r="V21" s="126"/>
      <c r="W21" s="120"/>
      <c r="X21" s="121"/>
      <c r="Y21" s="162"/>
      <c r="Z21" s="126"/>
      <c r="AA21" s="120"/>
      <c r="AB21" s="120"/>
      <c r="AC21" s="125"/>
      <c r="AD21" s="126"/>
      <c r="AE21" s="156"/>
      <c r="AF21" s="156"/>
      <c r="AG21" s="197"/>
      <c r="AH21" s="124"/>
      <c r="AI21" s="119"/>
      <c r="AJ21" s="119"/>
      <c r="AK21" s="124"/>
      <c r="AL21" s="124"/>
      <c r="AM21" s="119"/>
      <c r="AN21" s="193"/>
      <c r="AO21" s="211"/>
      <c r="AP21" s="213"/>
      <c r="AQ21" s="214"/>
      <c r="AR21" s="214"/>
      <c r="AS21" s="211"/>
      <c r="AT21" s="211"/>
      <c r="AU21" s="214"/>
      <c r="AV21" s="214"/>
      <c r="AW21" s="211"/>
      <c r="AX21" s="211"/>
      <c r="AY21" s="214"/>
      <c r="AZ21" s="215"/>
      <c r="BA21" s="213"/>
      <c r="BB21" s="213"/>
      <c r="BC21" s="218">
        <f t="shared" si="1"/>
        <v>0</v>
      </c>
      <c r="BD21" s="194">
        <f t="shared" si="3"/>
        <v>0</v>
      </c>
      <c r="BE21" s="128">
        <f t="shared" si="0"/>
        <v>0</v>
      </c>
      <c r="BF21" s="129">
        <f t="shared" si="4"/>
        <v>0</v>
      </c>
      <c r="BG21" s="133">
        <f t="shared" si="5"/>
        <v>17</v>
      </c>
      <c r="BH21" s="264">
        <f t="shared" si="2"/>
        <v>0</v>
      </c>
    </row>
    <row r="22" spans="2:60" ht="20" customHeight="1" x14ac:dyDescent="0.15">
      <c r="B22" s="262" t="s">
        <v>296</v>
      </c>
      <c r="C22" s="163"/>
      <c r="D22" s="121"/>
      <c r="E22" s="162"/>
      <c r="F22" s="126"/>
      <c r="G22" s="163"/>
      <c r="H22" s="121"/>
      <c r="I22" s="125"/>
      <c r="J22" s="126"/>
      <c r="K22" s="120"/>
      <c r="L22" s="121"/>
      <c r="M22" s="125"/>
      <c r="N22" s="126"/>
      <c r="O22" s="120"/>
      <c r="P22" s="121"/>
      <c r="Q22" s="125"/>
      <c r="R22" s="126"/>
      <c r="S22" s="120"/>
      <c r="T22" s="121"/>
      <c r="U22" s="162"/>
      <c r="V22" s="126"/>
      <c r="W22" s="120"/>
      <c r="X22" s="121"/>
      <c r="Y22" s="162"/>
      <c r="Z22" s="126"/>
      <c r="AA22" s="120"/>
      <c r="AB22" s="120"/>
      <c r="AC22" s="125"/>
      <c r="AD22" s="126"/>
      <c r="AE22" s="156"/>
      <c r="AF22" s="156"/>
      <c r="AG22" s="197"/>
      <c r="AH22" s="124"/>
      <c r="AI22" s="119"/>
      <c r="AJ22" s="119"/>
      <c r="AK22" s="124"/>
      <c r="AL22" s="124"/>
      <c r="AM22" s="119"/>
      <c r="AN22" s="193"/>
      <c r="AO22" s="211"/>
      <c r="AP22" s="213"/>
      <c r="AQ22" s="214"/>
      <c r="AR22" s="214"/>
      <c r="AS22" s="211"/>
      <c r="AT22" s="211"/>
      <c r="AU22" s="214"/>
      <c r="AV22" s="214"/>
      <c r="AW22" s="211"/>
      <c r="AX22" s="211"/>
      <c r="AY22" s="214"/>
      <c r="AZ22" s="215"/>
      <c r="BA22" s="213"/>
      <c r="BB22" s="213"/>
      <c r="BC22" s="218">
        <f t="shared" si="1"/>
        <v>0</v>
      </c>
      <c r="BD22" s="194">
        <f t="shared" si="3"/>
        <v>0</v>
      </c>
      <c r="BE22" s="128">
        <f t="shared" si="0"/>
        <v>0</v>
      </c>
      <c r="BF22" s="129">
        <f t="shared" si="4"/>
        <v>0</v>
      </c>
      <c r="BG22" s="133">
        <f t="shared" si="5"/>
        <v>18</v>
      </c>
      <c r="BH22" s="264">
        <f t="shared" si="2"/>
        <v>0</v>
      </c>
    </row>
    <row r="23" spans="2:60" ht="20" customHeight="1" x14ac:dyDescent="0.15">
      <c r="B23" s="262" t="s">
        <v>298</v>
      </c>
      <c r="C23" s="163"/>
      <c r="D23" s="121"/>
      <c r="E23" s="162"/>
      <c r="F23" s="126"/>
      <c r="G23" s="163"/>
      <c r="H23" s="121"/>
      <c r="I23" s="125"/>
      <c r="J23" s="126"/>
      <c r="K23" s="120"/>
      <c r="L23" s="121"/>
      <c r="M23" s="125"/>
      <c r="N23" s="126"/>
      <c r="O23" s="120"/>
      <c r="P23" s="121"/>
      <c r="Q23" s="125"/>
      <c r="R23" s="126"/>
      <c r="S23" s="120"/>
      <c r="T23" s="121"/>
      <c r="U23" s="162"/>
      <c r="V23" s="126"/>
      <c r="W23" s="120"/>
      <c r="X23" s="121"/>
      <c r="Y23" s="162"/>
      <c r="Z23" s="126"/>
      <c r="AA23" s="120"/>
      <c r="AB23" s="120"/>
      <c r="AC23" s="125"/>
      <c r="AD23" s="126"/>
      <c r="AE23" s="228"/>
      <c r="AF23" s="228"/>
      <c r="AG23" s="229"/>
      <c r="AH23" s="230"/>
      <c r="AI23" s="231"/>
      <c r="AJ23" s="231"/>
      <c r="AK23" s="230"/>
      <c r="AL23" s="230"/>
      <c r="AM23" s="231"/>
      <c r="AN23" s="232"/>
      <c r="AO23" s="233"/>
      <c r="AP23" s="234"/>
      <c r="AQ23" s="235"/>
      <c r="AR23" s="235"/>
      <c r="AS23" s="233"/>
      <c r="AT23" s="211"/>
      <c r="AU23" s="214"/>
      <c r="AV23" s="214"/>
      <c r="AW23" s="211"/>
      <c r="AX23" s="211"/>
      <c r="AY23" s="214"/>
      <c r="AZ23" s="215"/>
      <c r="BA23" s="213"/>
      <c r="BB23" s="213"/>
      <c r="BC23" s="218">
        <f t="shared" si="1"/>
        <v>0</v>
      </c>
      <c r="BD23" s="194">
        <f t="shared" si="3"/>
        <v>0</v>
      </c>
      <c r="BE23" s="128">
        <f t="shared" si="0"/>
        <v>0</v>
      </c>
      <c r="BF23" s="129">
        <f t="shared" si="4"/>
        <v>0</v>
      </c>
      <c r="BG23" s="133">
        <f t="shared" si="5"/>
        <v>19</v>
      </c>
      <c r="BH23" s="264">
        <f t="shared" si="2"/>
        <v>0</v>
      </c>
    </row>
    <row r="24" spans="2:60" ht="20" customHeight="1" x14ac:dyDescent="0.15">
      <c r="B24" s="262" t="s">
        <v>301</v>
      </c>
      <c r="C24" s="163"/>
      <c r="D24" s="121"/>
      <c r="E24" s="162"/>
      <c r="F24" s="126"/>
      <c r="G24" s="163"/>
      <c r="H24" s="121"/>
      <c r="I24" s="125"/>
      <c r="J24" s="126"/>
      <c r="K24" s="120"/>
      <c r="L24" s="121"/>
      <c r="M24" s="125"/>
      <c r="N24" s="126"/>
      <c r="O24" s="120"/>
      <c r="P24" s="121"/>
      <c r="Q24" s="125"/>
      <c r="R24" s="126"/>
      <c r="S24" s="120"/>
      <c r="T24" s="121"/>
      <c r="U24" s="162"/>
      <c r="V24" s="126"/>
      <c r="W24" s="120"/>
      <c r="X24" s="121"/>
      <c r="Y24" s="162"/>
      <c r="Z24" s="126"/>
      <c r="AA24" s="120"/>
      <c r="AB24" s="120"/>
      <c r="AC24" s="125"/>
      <c r="AD24" s="126"/>
      <c r="AE24" s="228"/>
      <c r="AF24" s="228"/>
      <c r="AG24" s="229"/>
      <c r="AH24" s="230"/>
      <c r="AI24" s="231"/>
      <c r="AJ24" s="231"/>
      <c r="AK24" s="230"/>
      <c r="AL24" s="230"/>
      <c r="AM24" s="231"/>
      <c r="AN24" s="232"/>
      <c r="AO24" s="233"/>
      <c r="AP24" s="234"/>
      <c r="AQ24" s="235"/>
      <c r="AR24" s="235"/>
      <c r="AS24" s="233"/>
      <c r="AT24" s="211"/>
      <c r="AU24" s="214"/>
      <c r="AV24" s="214"/>
      <c r="AW24" s="211"/>
      <c r="AX24" s="211"/>
      <c r="AY24" s="214"/>
      <c r="AZ24" s="215"/>
      <c r="BA24" s="213"/>
      <c r="BB24" s="213"/>
      <c r="BC24" s="218">
        <f t="shared" si="1"/>
        <v>0</v>
      </c>
      <c r="BD24" s="194">
        <f t="shared" si="3"/>
        <v>0</v>
      </c>
      <c r="BE24" s="128">
        <f t="shared" si="0"/>
        <v>0</v>
      </c>
      <c r="BF24" s="129">
        <f t="shared" si="4"/>
        <v>0</v>
      </c>
      <c r="BG24" s="133">
        <f t="shared" si="5"/>
        <v>20</v>
      </c>
      <c r="BH24" s="264">
        <f t="shared" si="2"/>
        <v>0</v>
      </c>
    </row>
    <row r="25" spans="2:60" ht="20" customHeight="1" x14ac:dyDescent="0.15">
      <c r="B25" s="262" t="s">
        <v>303</v>
      </c>
      <c r="C25" s="163"/>
      <c r="D25" s="121"/>
      <c r="E25" s="162"/>
      <c r="F25" s="126"/>
      <c r="G25" s="163"/>
      <c r="H25" s="121"/>
      <c r="I25" s="125"/>
      <c r="J25" s="126"/>
      <c r="K25" s="120"/>
      <c r="L25" s="121"/>
      <c r="M25" s="125"/>
      <c r="N25" s="126"/>
      <c r="O25" s="120"/>
      <c r="P25" s="121"/>
      <c r="Q25" s="125"/>
      <c r="R25" s="126"/>
      <c r="S25" s="120"/>
      <c r="T25" s="121"/>
      <c r="U25" s="162"/>
      <c r="V25" s="126"/>
      <c r="W25" s="120"/>
      <c r="X25" s="121"/>
      <c r="Y25" s="162"/>
      <c r="Z25" s="126"/>
      <c r="AA25" s="120"/>
      <c r="AB25" s="121"/>
      <c r="AC25" s="125"/>
      <c r="AD25" s="126"/>
      <c r="AE25" s="228"/>
      <c r="AF25" s="228"/>
      <c r="AG25" s="229"/>
      <c r="AH25" s="230"/>
      <c r="AI25" s="231"/>
      <c r="AJ25" s="231"/>
      <c r="AK25" s="230"/>
      <c r="AL25" s="230"/>
      <c r="AM25" s="231"/>
      <c r="AN25" s="232"/>
      <c r="AO25" s="233"/>
      <c r="AP25" s="234"/>
      <c r="AQ25" s="235"/>
      <c r="AR25" s="235"/>
      <c r="AS25" s="233"/>
      <c r="AT25" s="211"/>
      <c r="AU25" s="214"/>
      <c r="AV25" s="214"/>
      <c r="AW25" s="211"/>
      <c r="AX25" s="211"/>
      <c r="AY25" s="214"/>
      <c r="AZ25" s="215"/>
      <c r="BA25" s="213"/>
      <c r="BB25" s="213"/>
      <c r="BC25" s="218">
        <f t="shared" si="1"/>
        <v>0</v>
      </c>
      <c r="BD25" s="194">
        <f t="shared" si="3"/>
        <v>0</v>
      </c>
      <c r="BE25" s="128">
        <f t="shared" si="0"/>
        <v>0</v>
      </c>
      <c r="BF25" s="129">
        <f t="shared" si="4"/>
        <v>0</v>
      </c>
      <c r="BG25" s="133">
        <f t="shared" si="5"/>
        <v>21</v>
      </c>
      <c r="BH25" s="264">
        <f t="shared" si="2"/>
        <v>0</v>
      </c>
    </row>
    <row r="26" spans="2:60" ht="20" customHeight="1" x14ac:dyDescent="0.15">
      <c r="B26" s="262" t="s">
        <v>306</v>
      </c>
      <c r="C26" s="163"/>
      <c r="D26" s="121"/>
      <c r="E26" s="162"/>
      <c r="F26" s="126"/>
      <c r="G26" s="163"/>
      <c r="H26" s="121"/>
      <c r="I26" s="125"/>
      <c r="J26" s="126"/>
      <c r="K26" s="120"/>
      <c r="L26" s="121"/>
      <c r="M26" s="125"/>
      <c r="N26" s="126"/>
      <c r="O26" s="120"/>
      <c r="P26" s="121"/>
      <c r="Q26" s="125"/>
      <c r="R26" s="126"/>
      <c r="S26" s="120"/>
      <c r="T26" s="121"/>
      <c r="U26" s="162"/>
      <c r="V26" s="126"/>
      <c r="W26" s="120"/>
      <c r="X26" s="121"/>
      <c r="Y26" s="162"/>
      <c r="Z26" s="126"/>
      <c r="AA26" s="120"/>
      <c r="AB26" s="121"/>
      <c r="AC26" s="125"/>
      <c r="AD26" s="126"/>
      <c r="AE26" s="228"/>
      <c r="AF26" s="228"/>
      <c r="AG26" s="229"/>
      <c r="AH26" s="230"/>
      <c r="AI26" s="231"/>
      <c r="AJ26" s="231"/>
      <c r="AK26" s="230"/>
      <c r="AL26" s="230"/>
      <c r="AM26" s="231"/>
      <c r="AN26" s="232"/>
      <c r="AO26" s="233"/>
      <c r="AP26" s="234"/>
      <c r="AQ26" s="235"/>
      <c r="AR26" s="235"/>
      <c r="AS26" s="233"/>
      <c r="AT26" s="211"/>
      <c r="AU26" s="214"/>
      <c r="AV26" s="214"/>
      <c r="AW26" s="211"/>
      <c r="AX26" s="211"/>
      <c r="AY26" s="214"/>
      <c r="AZ26" s="215"/>
      <c r="BA26" s="213"/>
      <c r="BB26" s="213"/>
      <c r="BC26" s="218">
        <f t="shared" si="1"/>
        <v>0</v>
      </c>
      <c r="BD26" s="194">
        <f t="shared" si="3"/>
        <v>0</v>
      </c>
      <c r="BE26" s="128">
        <f t="shared" si="0"/>
        <v>0</v>
      </c>
      <c r="BF26" s="129">
        <f t="shared" si="4"/>
        <v>0</v>
      </c>
      <c r="BG26" s="133">
        <f t="shared" si="5"/>
        <v>22</v>
      </c>
      <c r="BH26" s="264">
        <f t="shared" si="2"/>
        <v>0</v>
      </c>
    </row>
    <row r="27" spans="2:60" ht="19.5" customHeight="1" x14ac:dyDescent="0.15">
      <c r="B27" s="262" t="s">
        <v>308</v>
      </c>
      <c r="C27" s="163"/>
      <c r="D27" s="121"/>
      <c r="E27" s="162"/>
      <c r="F27" s="126"/>
      <c r="G27" s="163"/>
      <c r="H27" s="121"/>
      <c r="I27" s="125"/>
      <c r="J27" s="126"/>
      <c r="K27" s="120"/>
      <c r="L27" s="121"/>
      <c r="M27" s="125"/>
      <c r="N27" s="126"/>
      <c r="O27" s="120"/>
      <c r="P27" s="121"/>
      <c r="Q27" s="125"/>
      <c r="R27" s="126"/>
      <c r="S27" s="120"/>
      <c r="T27" s="121"/>
      <c r="U27" s="162"/>
      <c r="V27" s="126"/>
      <c r="W27" s="120"/>
      <c r="X27" s="121"/>
      <c r="Y27" s="162"/>
      <c r="Z27" s="126"/>
      <c r="AA27" s="120"/>
      <c r="AB27" s="121"/>
      <c r="AC27" s="125"/>
      <c r="AD27" s="126"/>
      <c r="AE27" s="228"/>
      <c r="AF27" s="228"/>
      <c r="AG27" s="229"/>
      <c r="AH27" s="230"/>
      <c r="AI27" s="231"/>
      <c r="AJ27" s="231"/>
      <c r="AK27" s="230"/>
      <c r="AL27" s="230"/>
      <c r="AM27" s="231"/>
      <c r="AN27" s="232"/>
      <c r="AO27" s="233"/>
      <c r="AP27" s="234"/>
      <c r="AQ27" s="235"/>
      <c r="AR27" s="235"/>
      <c r="AS27" s="233"/>
      <c r="AT27" s="211"/>
      <c r="AU27" s="214"/>
      <c r="AV27" s="214"/>
      <c r="AW27" s="211"/>
      <c r="AX27" s="211"/>
      <c r="AY27" s="214"/>
      <c r="AZ27" s="215"/>
      <c r="BA27" s="213"/>
      <c r="BB27" s="213"/>
      <c r="BC27" s="218">
        <f t="shared" si="1"/>
        <v>0</v>
      </c>
      <c r="BD27" s="194">
        <f t="shared" si="3"/>
        <v>0</v>
      </c>
      <c r="BE27" s="128">
        <f t="shared" si="0"/>
        <v>0</v>
      </c>
      <c r="BF27" s="129">
        <f t="shared" si="4"/>
        <v>0</v>
      </c>
      <c r="BG27" s="133">
        <f t="shared" si="5"/>
        <v>23</v>
      </c>
      <c r="BH27" s="264">
        <f t="shared" si="2"/>
        <v>0</v>
      </c>
    </row>
    <row r="28" spans="2:60" ht="19.5" customHeight="1" x14ac:dyDescent="0.15">
      <c r="B28" s="262" t="s">
        <v>311</v>
      </c>
      <c r="C28" s="163"/>
      <c r="D28" s="121"/>
      <c r="E28" s="162"/>
      <c r="F28" s="126"/>
      <c r="G28" s="163"/>
      <c r="H28" s="121"/>
      <c r="I28" s="125"/>
      <c r="J28" s="126"/>
      <c r="K28" s="120"/>
      <c r="L28" s="121"/>
      <c r="M28" s="125"/>
      <c r="N28" s="126"/>
      <c r="O28" s="120"/>
      <c r="P28" s="121"/>
      <c r="Q28" s="125"/>
      <c r="R28" s="126"/>
      <c r="S28" s="120"/>
      <c r="T28" s="121"/>
      <c r="U28" s="162"/>
      <c r="V28" s="126"/>
      <c r="W28" s="120"/>
      <c r="X28" s="121"/>
      <c r="Y28" s="162"/>
      <c r="Z28" s="126"/>
      <c r="AA28" s="120"/>
      <c r="AB28" s="121"/>
      <c r="AC28" s="125"/>
      <c r="AD28" s="126"/>
      <c r="AE28" s="228"/>
      <c r="AF28" s="228"/>
      <c r="AG28" s="229"/>
      <c r="AH28" s="230"/>
      <c r="AI28" s="231"/>
      <c r="AJ28" s="231"/>
      <c r="AK28" s="230"/>
      <c r="AL28" s="230"/>
      <c r="AM28" s="231"/>
      <c r="AN28" s="232"/>
      <c r="AO28" s="233"/>
      <c r="AP28" s="234"/>
      <c r="AQ28" s="235"/>
      <c r="AR28" s="235"/>
      <c r="AS28" s="233"/>
      <c r="AT28" s="211"/>
      <c r="AU28" s="214"/>
      <c r="AV28" s="214"/>
      <c r="AW28" s="211"/>
      <c r="AX28" s="211"/>
      <c r="AY28" s="214"/>
      <c r="AZ28" s="215"/>
      <c r="BA28" s="213"/>
      <c r="BB28" s="213"/>
      <c r="BC28" s="218">
        <f t="shared" si="1"/>
        <v>0</v>
      </c>
      <c r="BD28" s="194">
        <f t="shared" si="3"/>
        <v>0</v>
      </c>
      <c r="BE28" s="128">
        <f t="shared" si="0"/>
        <v>0</v>
      </c>
      <c r="BF28" s="129">
        <f t="shared" si="4"/>
        <v>0</v>
      </c>
      <c r="BG28" s="133">
        <f t="shared" si="5"/>
        <v>24</v>
      </c>
      <c r="BH28" s="264">
        <f t="shared" si="2"/>
        <v>0</v>
      </c>
    </row>
    <row r="29" spans="2:60" ht="19.5" customHeight="1" x14ac:dyDescent="0.15">
      <c r="B29" s="262" t="s">
        <v>313</v>
      </c>
      <c r="C29" s="163"/>
      <c r="D29" s="121"/>
      <c r="E29" s="162"/>
      <c r="F29" s="126"/>
      <c r="G29" s="163"/>
      <c r="H29" s="121"/>
      <c r="I29" s="125"/>
      <c r="J29" s="126"/>
      <c r="K29" s="120"/>
      <c r="L29" s="121"/>
      <c r="M29" s="125"/>
      <c r="N29" s="126"/>
      <c r="O29" s="120"/>
      <c r="P29" s="121"/>
      <c r="Q29" s="125"/>
      <c r="R29" s="126"/>
      <c r="S29" s="120"/>
      <c r="T29" s="121"/>
      <c r="U29" s="162"/>
      <c r="V29" s="126"/>
      <c r="W29" s="120"/>
      <c r="X29" s="121"/>
      <c r="Y29" s="162"/>
      <c r="Z29" s="126"/>
      <c r="AA29" s="120"/>
      <c r="AB29" s="121"/>
      <c r="AC29" s="125"/>
      <c r="AD29" s="126"/>
      <c r="AE29" s="156"/>
      <c r="AF29" s="156"/>
      <c r="AG29" s="197"/>
      <c r="AH29" s="124"/>
      <c r="AI29" s="119"/>
      <c r="AJ29" s="119"/>
      <c r="AK29" s="124"/>
      <c r="AL29" s="124"/>
      <c r="AM29" s="119"/>
      <c r="AN29" s="193"/>
      <c r="AO29" s="211"/>
      <c r="AP29" s="213"/>
      <c r="AQ29" s="214"/>
      <c r="AR29" s="214"/>
      <c r="AS29" s="211"/>
      <c r="AT29" s="211"/>
      <c r="AU29" s="214"/>
      <c r="AV29" s="214"/>
      <c r="AW29" s="211"/>
      <c r="AX29" s="211"/>
      <c r="AY29" s="214"/>
      <c r="AZ29" s="215"/>
      <c r="BA29" s="213"/>
      <c r="BB29" s="213"/>
      <c r="BC29" s="218">
        <f t="shared" si="1"/>
        <v>0</v>
      </c>
      <c r="BD29" s="194">
        <f t="shared" si="3"/>
        <v>0</v>
      </c>
      <c r="BE29" s="128">
        <f t="shared" si="0"/>
        <v>0</v>
      </c>
      <c r="BF29" s="129">
        <f t="shared" si="4"/>
        <v>0</v>
      </c>
      <c r="BG29" s="133">
        <f t="shared" si="5"/>
        <v>25</v>
      </c>
      <c r="BH29" s="264">
        <f t="shared" si="2"/>
        <v>0</v>
      </c>
    </row>
    <row r="30" spans="2:60" ht="19.5" customHeight="1" x14ac:dyDescent="0.15">
      <c r="B30" s="262" t="s">
        <v>316</v>
      </c>
      <c r="C30" s="163"/>
      <c r="D30" s="121"/>
      <c r="E30" s="162"/>
      <c r="F30" s="126"/>
      <c r="G30" s="163"/>
      <c r="H30" s="121"/>
      <c r="I30" s="125"/>
      <c r="J30" s="126"/>
      <c r="K30" s="120"/>
      <c r="L30" s="121"/>
      <c r="M30" s="125"/>
      <c r="N30" s="126"/>
      <c r="O30" s="120"/>
      <c r="P30" s="121"/>
      <c r="Q30" s="125"/>
      <c r="R30" s="126"/>
      <c r="S30" s="120"/>
      <c r="T30" s="121"/>
      <c r="U30" s="162"/>
      <c r="V30" s="126"/>
      <c r="W30" s="121"/>
      <c r="X30" s="121"/>
      <c r="Y30" s="162"/>
      <c r="Z30" s="126"/>
      <c r="AA30" s="120"/>
      <c r="AB30" s="121"/>
      <c r="AC30" s="125"/>
      <c r="AD30" s="126"/>
      <c r="AE30" s="156"/>
      <c r="AF30" s="156"/>
      <c r="AG30" s="197"/>
      <c r="AH30" s="124"/>
      <c r="AI30" s="119"/>
      <c r="AJ30" s="119"/>
      <c r="AK30" s="124"/>
      <c r="AL30" s="124"/>
      <c r="AM30" s="119"/>
      <c r="AN30" s="193"/>
      <c r="AO30" s="221"/>
      <c r="AP30" s="222"/>
      <c r="AQ30" s="223"/>
      <c r="AR30" s="223"/>
      <c r="AS30" s="221"/>
      <c r="AT30" s="221"/>
      <c r="AU30" s="223"/>
      <c r="AV30" s="223"/>
      <c r="AW30" s="221"/>
      <c r="AX30" s="221"/>
      <c r="AY30" s="223"/>
      <c r="AZ30" s="224"/>
      <c r="BA30" s="222"/>
      <c r="BB30" s="222"/>
      <c r="BC30" s="218">
        <f t="shared" si="1"/>
        <v>0</v>
      </c>
      <c r="BD30" s="194">
        <f t="shared" si="3"/>
        <v>0</v>
      </c>
      <c r="BE30" s="128">
        <f t="shared" si="0"/>
        <v>0</v>
      </c>
      <c r="BF30" s="129">
        <f t="shared" si="4"/>
        <v>0</v>
      </c>
      <c r="BG30" s="133">
        <f t="shared" si="5"/>
        <v>26</v>
      </c>
      <c r="BH30" s="264">
        <f t="shared" si="2"/>
        <v>0</v>
      </c>
    </row>
    <row r="31" spans="2:60" ht="19" customHeight="1" x14ac:dyDescent="0.15">
      <c r="D31" s="115">
        <f>SUM(D5:D30)</f>
        <v>0</v>
      </c>
      <c r="F31" s="115">
        <f>SUM(F5:F30)</f>
        <v>0</v>
      </c>
      <c r="H31" s="115">
        <f>SUM(H5:H30)</f>
        <v>0</v>
      </c>
      <c r="J31" s="115">
        <f>SUM(J5:J30)</f>
        <v>0</v>
      </c>
      <c r="L31" s="115">
        <f>SUM(L5:L30)</f>
        <v>0</v>
      </c>
      <c r="N31" s="115">
        <f>SUM(N5:N30)</f>
        <v>0</v>
      </c>
      <c r="P31" s="115">
        <f>SUM(P5:P30)</f>
        <v>0</v>
      </c>
      <c r="Q31" s="158"/>
      <c r="R31" s="115">
        <f>SUM(R5:R30)</f>
        <v>0</v>
      </c>
      <c r="S31" s="158"/>
      <c r="T31" s="158">
        <f>SUM(T5:T30)</f>
        <v>0</v>
      </c>
      <c r="U31" s="158"/>
      <c r="V31" s="158">
        <f>SUM(V4:V30)</f>
        <v>0</v>
      </c>
      <c r="W31" s="158"/>
      <c r="X31" s="158">
        <f>SUM(X5:X30)</f>
        <v>0</v>
      </c>
      <c r="Y31" s="198"/>
      <c r="Z31" s="158">
        <f>SUM(Z5:Z30)</f>
        <v>0</v>
      </c>
      <c r="AA31" s="158"/>
      <c r="AB31" s="158">
        <f>SUM(AB5:AB30)</f>
        <v>0</v>
      </c>
      <c r="AC31" s="158"/>
      <c r="AD31" s="158">
        <f>SUM(AD5:AD30)</f>
        <v>0</v>
      </c>
      <c r="AE31" s="158"/>
      <c r="AF31" s="158">
        <f>SUM(AF5:AF30)</f>
        <v>0</v>
      </c>
      <c r="AG31" s="158"/>
      <c r="AH31" s="158">
        <f>SUM(AH5:AH30)</f>
        <v>0</v>
      </c>
      <c r="AI31" s="158"/>
      <c r="AJ31" s="158">
        <f>SUM(AJ5:AJ30)</f>
        <v>0</v>
      </c>
      <c r="AK31" s="158"/>
      <c r="AL31" s="158">
        <f>SUM(AL5:AL30)</f>
        <v>0</v>
      </c>
      <c r="AM31" s="158"/>
      <c r="AN31" s="216">
        <f>SUM(AN5:AN30)</f>
        <v>0</v>
      </c>
      <c r="AO31" s="219"/>
      <c r="AP31" s="219">
        <f>SUM(AP5:AP30)</f>
        <v>0</v>
      </c>
      <c r="AQ31" s="219"/>
      <c r="AR31" s="219">
        <f>SUM(AR5:AR30)</f>
        <v>0</v>
      </c>
      <c r="AS31" s="219"/>
      <c r="AT31" s="219">
        <f>SUM(AT5:AT30)</f>
        <v>0</v>
      </c>
      <c r="AU31" s="219"/>
      <c r="AV31" s="219">
        <f>SUM(AV5:AV30)</f>
        <v>0</v>
      </c>
      <c r="AW31" s="219"/>
      <c r="AX31" s="219">
        <f>SUM(AX5:AX30)</f>
        <v>0</v>
      </c>
      <c r="AY31" s="219"/>
      <c r="AZ31" s="219">
        <f>SUM(AZ5:AZ30)</f>
        <v>0</v>
      </c>
      <c r="BA31" s="236"/>
      <c r="BB31" s="219">
        <f>SUM(BB5:BB30)</f>
        <v>0</v>
      </c>
      <c r="BC31" s="220">
        <f>SUM(BC5:BC30)</f>
        <v>0</v>
      </c>
      <c r="BD31" s="217" t="s">
        <v>21</v>
      </c>
      <c r="BE31" s="130">
        <f>SUM(BE5:BE30)</f>
        <v>0</v>
      </c>
    </row>
    <row r="32" spans="2:60" ht="21" customHeight="1" x14ac:dyDescent="0.15">
      <c r="BC32" s="210">
        <f>LOOKUP(BG32,'2'!$BG$5:$BG$30,'2'!BC5:BC30)</f>
        <v>0</v>
      </c>
      <c r="BD32" s="132" t="s">
        <v>59</v>
      </c>
      <c r="BE32" s="131">
        <f>LOOKUP(BG32,'2'!$BG$5:$BG$30,'2'!BE5:BE30)</f>
        <v>0</v>
      </c>
      <c r="BF32" s="97" t="s">
        <v>20</v>
      </c>
      <c r="BG32" s="116">
        <f>STANDINGS!Q2</f>
        <v>26</v>
      </c>
    </row>
    <row r="33" spans="2:2" ht="21" customHeight="1" x14ac:dyDescent="0.15"/>
    <row r="34" spans="2:2" ht="21" customHeight="1" x14ac:dyDescent="0.15">
      <c r="B34" s="117"/>
    </row>
    <row r="35" spans="2:2" ht="21" customHeight="1" x14ac:dyDescent="0.15"/>
    <row r="36" spans="2:2" ht="21" customHeight="1" x14ac:dyDescent="0.15"/>
    <row r="37" spans="2:2" ht="21" customHeight="1" x14ac:dyDescent="0.15"/>
  </sheetData>
  <mergeCells count="5">
    <mergeCell ref="BD3:BD4"/>
    <mergeCell ref="BE3:BE4"/>
    <mergeCell ref="BF3:BF4"/>
    <mergeCell ref="BG3:BG4"/>
    <mergeCell ref="B3:B4"/>
  </mergeCells>
  <phoneticPr fontId="0" type="noConversion"/>
  <pageMargins left="0.75" right="0.75" top="1" bottom="1" header="0.5" footer="0.5"/>
  <pageSetup scale="68" orientation="landscape" r:id="rId1"/>
  <headerFooter alignWithMargins="0">
    <oddHeader>&amp;LKRUP &amp; WALLY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e9c0b8d7-bdb4-4fd3-b62a-f50327aaefce" origin="userSelected">
  <element uid="4c089705-e6b9-4804-bada-2f5cd0c8f38f" value=""/>
  <element uid="16147c3d-7c60-48cc-969f-f27a4e6f9e15" value=""/>
</sisl>
</file>

<file path=customXml/itemProps1.xml><?xml version="1.0" encoding="utf-8"?>
<ds:datastoreItem xmlns:ds="http://schemas.openxmlformats.org/officeDocument/2006/customXml" ds:itemID="{97935F93-4C1B-4FF6-B31C-D65B80CC033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</vt:i4>
      </vt:variant>
    </vt:vector>
  </HeadingPairs>
  <TitlesOfParts>
    <vt:vector size="27" baseType="lpstr">
      <vt:lpstr>STANDINGS</vt:lpstr>
      <vt:lpstr>Teams</vt:lpstr>
      <vt:lpstr>Totals</vt:lpstr>
      <vt:lpstr>Player Totals</vt:lpstr>
      <vt:lpstr>MOVES</vt:lpstr>
      <vt:lpstr>$$$$</vt:lpstr>
      <vt:lpstr>Start Team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DRAFT</vt:lpstr>
      <vt:lpstr>Rules</vt:lpstr>
      <vt:lpstr>Schedule</vt:lpstr>
      <vt:lpstr>Points</vt:lpstr>
      <vt:lpstr>owgr</vt:lpstr>
      <vt:lpstr>STANDINGS!Print_Area</vt:lpstr>
      <vt:lpstr>'Start Team'!Print_Area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keywords>Public | Public</cp:keywords>
  <cp:lastModifiedBy>Microsoft Office User</cp:lastModifiedBy>
  <cp:lastPrinted>2023-01-19T13:08:59Z</cp:lastPrinted>
  <dcterms:created xsi:type="dcterms:W3CDTF">2011-08-08T20:48:12Z</dcterms:created>
  <dcterms:modified xsi:type="dcterms:W3CDTF">2023-02-09T07:12:04Z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b1c516bc-d4d6-4f67-94e8-271ff1949bd5</vt:lpwstr>
  </property>
  <property fmtid="{D5CDD505-2E9C-101B-9397-08002B2CF9AE}" pid="3" name="bjSaver">
    <vt:lpwstr>qCNt4mcq561zTIUe5gr1FO09GKTpMq/b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policy="e9c0b8d7-bdb4-4fd3-b62a-f50327aaefce" origin="userSelected" xmlns="http://www.boldonj</vt:lpwstr>
  </property>
  <property fmtid="{D5CDD505-2E9C-101B-9397-08002B2CF9AE}" pid="5" name="bjDocumentLabelXML-0">
    <vt:lpwstr>ames.com/2008/01/sie/internal/label"&gt;&lt;element uid="4c089705-e6b9-4804-bada-2f5cd0c8f38f" value="" /&gt;&lt;element uid="16147c3d-7c60-48cc-969f-f27a4e6f9e15" value="" /&gt;&lt;/sisl&gt;</vt:lpwstr>
  </property>
  <property fmtid="{D5CDD505-2E9C-101B-9397-08002B2CF9AE}" pid="6" name="bjDocumentSecurityLabel">
    <vt:lpwstr>Public | Public</vt:lpwstr>
  </property>
  <property fmtid="{D5CDD505-2E9C-101B-9397-08002B2CF9AE}" pid="7" name="bjClsUserRVM">
    <vt:lpwstr>[]</vt:lpwstr>
  </property>
</Properties>
</file>