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naumov\Dropbox\!Sloan\!sd\DK SH CAFE Fleet Model\Model\"/>
    </mc:Choice>
  </mc:AlternateContent>
  <bookViews>
    <workbookView xWindow="0" yWindow="0" windowWidth="28800" windowHeight="17544" tabRatio="500"/>
  </bookViews>
  <sheets>
    <sheet name="Cars" sheetId="3" r:id="rId1"/>
    <sheet name="LightTrucks" sheetId="4" r:id="rId2"/>
    <sheet name="New Cars" sheetId="5" r:id="rId3"/>
    <sheet name="New Light Trucks" sheetId="6" r:id="rId4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5" l="1"/>
  <c r="G11" i="5"/>
  <c r="F11" i="6"/>
  <c r="G11" i="6"/>
  <c r="F10" i="6"/>
  <c r="G10" i="6"/>
  <c r="F9" i="6"/>
  <c r="G9" i="6"/>
  <c r="F8" i="6"/>
  <c r="G8" i="6"/>
  <c r="F7" i="6"/>
  <c r="G7" i="6"/>
  <c r="F6" i="6"/>
  <c r="G6" i="6"/>
  <c r="F5" i="6"/>
  <c r="G5" i="6"/>
  <c r="F4" i="6"/>
  <c r="G4" i="6"/>
  <c r="F3" i="6"/>
  <c r="G3" i="6"/>
  <c r="C10" i="6"/>
  <c r="D10" i="6"/>
  <c r="C9" i="6"/>
  <c r="D9" i="6"/>
  <c r="C8" i="6"/>
  <c r="D8" i="6"/>
  <c r="C7" i="6"/>
  <c r="D7" i="6"/>
  <c r="C6" i="6"/>
  <c r="D6" i="6"/>
  <c r="C5" i="6"/>
  <c r="D5" i="6"/>
  <c r="C4" i="6"/>
  <c r="D4" i="6"/>
  <c r="C3" i="6"/>
  <c r="D3" i="6"/>
  <c r="F10" i="5"/>
  <c r="G10" i="5"/>
  <c r="F9" i="5"/>
  <c r="G9" i="5"/>
  <c r="F8" i="5"/>
  <c r="G8" i="5"/>
  <c r="F7" i="5"/>
  <c r="G7" i="5"/>
  <c r="F6" i="5"/>
  <c r="G6" i="5"/>
  <c r="F5" i="5"/>
  <c r="G5" i="5"/>
  <c r="F4" i="5"/>
  <c r="G4" i="5"/>
  <c r="F3" i="5"/>
  <c r="G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3" i="5"/>
  <c r="D3" i="5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M1" i="4"/>
  <c r="M2" i="4"/>
  <c r="M2" i="3"/>
  <c r="G31" i="3"/>
  <c r="I31" i="3"/>
  <c r="G26" i="3"/>
  <c r="I26" i="3"/>
  <c r="G24" i="3"/>
  <c r="I24" i="3"/>
  <c r="G17" i="3"/>
  <c r="I17" i="3"/>
  <c r="G15" i="3"/>
  <c r="I15" i="3"/>
  <c r="G10" i="3"/>
  <c r="I10" i="3"/>
  <c r="G8" i="3"/>
  <c r="I8" i="3"/>
  <c r="G29" i="3"/>
  <c r="I29" i="3"/>
  <c r="G27" i="3"/>
  <c r="I27" i="3"/>
  <c r="G22" i="3"/>
  <c r="I22" i="3"/>
  <c r="G20" i="3"/>
  <c r="I20" i="3"/>
  <c r="G13" i="3"/>
  <c r="I13" i="3"/>
  <c r="G11" i="3"/>
  <c r="I11" i="3"/>
  <c r="G6" i="3"/>
  <c r="I6" i="3"/>
  <c r="G4" i="3"/>
  <c r="I4" i="3"/>
  <c r="G32" i="3"/>
  <c r="I32" i="3"/>
  <c r="G25" i="3"/>
  <c r="I25" i="3"/>
  <c r="G23" i="3"/>
  <c r="I23" i="3"/>
  <c r="G18" i="3"/>
  <c r="I18" i="3"/>
  <c r="G16" i="3"/>
  <c r="I16" i="3"/>
  <c r="G9" i="3"/>
  <c r="I9" i="3"/>
  <c r="G7" i="3"/>
  <c r="I7" i="3"/>
  <c r="G2" i="3"/>
  <c r="I2" i="3"/>
  <c r="G30" i="3"/>
  <c r="I30" i="3"/>
  <c r="G28" i="3"/>
  <c r="I28" i="3"/>
  <c r="G21" i="3"/>
  <c r="I21" i="3"/>
  <c r="G19" i="3"/>
  <c r="I19" i="3"/>
  <c r="G14" i="3"/>
  <c r="I14" i="3"/>
  <c r="G12" i="3"/>
  <c r="I12" i="3"/>
  <c r="G5" i="3"/>
  <c r="I5" i="3"/>
  <c r="G3" i="3"/>
  <c r="I3" i="3"/>
  <c r="G32" i="4"/>
  <c r="I32" i="4"/>
  <c r="G25" i="4"/>
  <c r="I25" i="4"/>
  <c r="G23" i="4"/>
  <c r="I23" i="4"/>
  <c r="G18" i="4"/>
  <c r="I18" i="4"/>
  <c r="G16" i="4"/>
  <c r="I16" i="4"/>
  <c r="G9" i="4"/>
  <c r="I9" i="4"/>
  <c r="G7" i="4"/>
  <c r="I7" i="4"/>
  <c r="G2" i="4"/>
  <c r="I2" i="4"/>
  <c r="G30" i="4"/>
  <c r="I30" i="4"/>
  <c r="G28" i="4"/>
  <c r="I28" i="4"/>
  <c r="G21" i="4"/>
  <c r="I21" i="4"/>
  <c r="G19" i="4"/>
  <c r="I19" i="4"/>
  <c r="G14" i="4"/>
  <c r="I14" i="4"/>
  <c r="G12" i="4"/>
  <c r="I12" i="4"/>
  <c r="G5" i="4"/>
  <c r="I5" i="4"/>
  <c r="G3" i="4"/>
  <c r="I3" i="4"/>
  <c r="G31" i="4"/>
  <c r="I31" i="4"/>
  <c r="G26" i="4"/>
  <c r="I26" i="4"/>
  <c r="G24" i="4"/>
  <c r="I24" i="4"/>
  <c r="G17" i="4"/>
  <c r="I17" i="4"/>
  <c r="G15" i="4"/>
  <c r="I15" i="4"/>
  <c r="G10" i="4"/>
  <c r="I10" i="4"/>
  <c r="G8" i="4"/>
  <c r="I8" i="4"/>
  <c r="G29" i="4"/>
  <c r="I29" i="4"/>
  <c r="G27" i="4"/>
  <c r="I27" i="4"/>
  <c r="G22" i="4"/>
  <c r="I22" i="4"/>
  <c r="G20" i="4"/>
  <c r="I20" i="4"/>
  <c r="G13" i="4"/>
  <c r="I13" i="4"/>
  <c r="G11" i="4"/>
  <c r="I11" i="4"/>
  <c r="G6" i="4"/>
  <c r="I6" i="4"/>
  <c r="G4" i="4"/>
  <c r="I4" i="4"/>
</calcChain>
</file>

<file path=xl/sharedStrings.xml><?xml version="1.0" encoding="utf-8"?>
<sst xmlns="http://schemas.openxmlformats.org/spreadsheetml/2006/main" count="48" uniqueCount="27">
  <si>
    <t xml:space="preserve">Vehicle Age </t>
  </si>
  <si>
    <t>Estimated Survivability</t>
  </si>
  <si>
    <t>Model Year</t>
  </si>
  <si>
    <t>Initial Fleet</t>
  </si>
  <si>
    <t>Initial CPM</t>
  </si>
  <si>
    <t>Historic Sales</t>
  </si>
  <si>
    <t>Year to Year Hazard</t>
  </si>
  <si>
    <t>Year to year Hazard Rate</t>
  </si>
  <si>
    <t>*production based</t>
  </si>
  <si>
    <t>Initial Emissions</t>
  </si>
  <si>
    <t>Per Vehicle CPM*</t>
  </si>
  <si>
    <t xml:space="preserve">Estimated VMT (2001 NHTS) </t>
  </si>
  <si>
    <t>CPM per Vehicle</t>
  </si>
  <si>
    <t>Initial share</t>
  </si>
  <si>
    <t>Grand total fleet</t>
  </si>
  <si>
    <t>Fraction cars</t>
  </si>
  <si>
    <t>Fleet cars</t>
  </si>
  <si>
    <t>Year</t>
  </si>
  <si>
    <t>unadjusted CAFE mpg*</t>
  </si>
  <si>
    <t xml:space="preserve">*using lower end of 2012 Final Rule estimated values </t>
  </si>
  <si>
    <t>**adjusted MPG is 80% of test value</t>
  </si>
  <si>
    <t>OBAMA</t>
  </si>
  <si>
    <t>TRUMP</t>
  </si>
  <si>
    <t>adjusted CAFE mpg**</t>
  </si>
  <si>
    <t>CO2/mile</t>
  </si>
  <si>
    <t>Fraction light trucks</t>
  </si>
  <si>
    <t>Fleet light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</si>
</sst>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12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New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</font>
    <font>
      <sz val="12"/>
      <color rgb="FF000000"/>
      <name val="TimesNewRoman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2"/>
      <color theme="1"/>
      <name val="Calibri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3" xfId="0" applyNumberFormat="1" applyFont="1" applyBorder="1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0" fillId="0" borderId="0" xfId="0" applyNumberFormat="1" applyFont="1" applyBorder="1" applyAlignment="1">
      <alignment horizontal="right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1" fontId="0" fillId="0" borderId="0" xfId="0" applyNumberFormat="1" applyFont="1" applyBorder="1" applyAlignment="1">
      <alignment horizontal="right"/>
    </xf>
    <xf numFmtId="0" fontId="6" fillId="0" borderId="0" xfId="0" applyFont="1" applyAlignment="1">
      <alignment vertical="center" wrapText="1"/>
    </xf>
    <xf numFmtId="0" fontId="0" fillId="0" borderId="0" xfId="0" applyFont="1"/>
    <xf numFmtId="1" fontId="7" fillId="0" borderId="0" xfId="41" applyNumberFormat="1" applyFont="1" applyBorder="1" applyAlignment="1">
      <alignment horizontal="center" vertical="center"/>
    </xf>
    <xf numFmtId="0" fontId="0" fillId="0" borderId="0" xfId="0" applyFont="1" applyBorder="1"/>
    <xf numFmtId="164" fontId="0" fillId="0" borderId="0" xfId="86" applyNumberFormat="1" applyFont="1"/>
    <xf numFmtId="0" fontId="9" fillId="0" borderId="0" xfId="0" applyFont="1" applyAlignment="1">
      <alignment horizontal="center"/>
    </xf>
    <xf numFmtId="0" fontId="9" fillId="0" borderId="0" xfId="0" applyFont="1"/>
    <xf numFmtId="164" fontId="9" fillId="0" borderId="0" xfId="86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9" fillId="0" borderId="4" xfId="0" applyFont="1" applyBorder="1" applyAlignment="1">
      <alignment horizontal="center"/>
    </xf>
    <xf numFmtId="164" fontId="9" fillId="0" borderId="5" xfId="86" applyNumberFormat="1" applyFont="1" applyBorder="1" applyAlignment="1">
      <alignment horizontal="center"/>
    </xf>
    <xf numFmtId="0" fontId="9" fillId="0" borderId="4" xfId="0" applyFont="1" applyBorder="1"/>
    <xf numFmtId="1" fontId="10" fillId="0" borderId="3" xfId="41" applyNumberFormat="1" applyFont="1" applyBorder="1" applyAlignment="1">
      <alignment horizontal="center" vertical="center"/>
    </xf>
    <xf numFmtId="1" fontId="1" fillId="0" borderId="3" xfId="41" applyNumberFormat="1" applyFont="1" applyBorder="1" applyAlignment="1">
      <alignment horizontal="center" vertical="center"/>
    </xf>
    <xf numFmtId="1" fontId="11" fillId="0" borderId="3" xfId="41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21">
    <cellStyle name="Comma" xfId="86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  <cellStyle name="Normal 2" xfId="4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Cars!$D$2:$D$32</c:f>
              <c:numCache>
                <c:formatCode>General</c:formatCode>
                <c:ptCount val="31"/>
                <c:pt idx="0">
                  <c:v>3.0000000000000027E-3</c:v>
                </c:pt>
                <c:pt idx="1">
                  <c:v>3.009027081243734E-3</c:v>
                </c:pt>
                <c:pt idx="2">
                  <c:v>3.0181086519114717E-3</c:v>
                </c:pt>
                <c:pt idx="3">
                  <c:v>7.0635721493441028E-3</c:v>
                </c:pt>
                <c:pt idx="4">
                  <c:v>1.0162601626016269E-2</c:v>
                </c:pt>
                <c:pt idx="5">
                  <c:v>1.3347022587269006E-2</c:v>
                </c:pt>
                <c:pt idx="6">
                  <c:v>1.9771071800208134E-2</c:v>
                </c:pt>
                <c:pt idx="7">
                  <c:v>2.3354564755838546E-2</c:v>
                </c:pt>
                <c:pt idx="8">
                  <c:v>2.9347826086956547E-2</c:v>
                </c:pt>
                <c:pt idx="9">
                  <c:v>3.4714445688689838E-2</c:v>
                </c:pt>
                <c:pt idx="10">
                  <c:v>4.1763341067285423E-2</c:v>
                </c:pt>
                <c:pt idx="11">
                  <c:v>4.6004842615012018E-2</c:v>
                </c:pt>
                <c:pt idx="12">
                  <c:v>8.8832487309644742E-2</c:v>
                </c:pt>
                <c:pt idx="13">
                  <c:v>0.14623955431754873</c:v>
                </c:pt>
                <c:pt idx="14">
                  <c:v>0.16802610114192493</c:v>
                </c:pt>
                <c:pt idx="15">
                  <c:v>0.18627450980392163</c:v>
                </c:pt>
                <c:pt idx="16">
                  <c:v>0.19999999999999993</c:v>
                </c:pt>
                <c:pt idx="17">
                  <c:v>0.21385542168674701</c:v>
                </c:pt>
                <c:pt idx="18">
                  <c:v>0.22222222222222221</c:v>
                </c:pt>
                <c:pt idx="19">
                  <c:v>0.22660098522167493</c:v>
                </c:pt>
                <c:pt idx="20">
                  <c:v>0.23566878980891723</c:v>
                </c:pt>
                <c:pt idx="21">
                  <c:v>0.23333333333333331</c:v>
                </c:pt>
                <c:pt idx="22">
                  <c:v>0.23913043478260862</c:v>
                </c:pt>
                <c:pt idx="23">
                  <c:v>0.24285714285714294</c:v>
                </c:pt>
                <c:pt idx="24">
                  <c:v>0.2452830188679245</c:v>
                </c:pt>
                <c:pt idx="25">
                  <c:v>0.25000000000000006</c:v>
                </c:pt>
                <c:pt idx="26">
                  <c:v>0.23333333333333331</c:v>
                </c:pt>
                <c:pt idx="27">
                  <c:v>0.43478260869565222</c:v>
                </c:pt>
                <c:pt idx="28">
                  <c:v>0.23076923076923073</c:v>
                </c:pt>
                <c:pt idx="29">
                  <c:v>0.3</c:v>
                </c:pt>
                <c:pt idx="30">
                  <c:v>0.7142857142857143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68-4DBC-8DC2-74F6F335B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6750440"/>
        <c:axId val="2145950808"/>
      </c:lineChart>
      <c:catAx>
        <c:axId val="2146750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950808"/>
        <c:crosses val="autoZero"/>
        <c:auto val="1"/>
        <c:lblAlgn val="ctr"/>
        <c:lblOffset val="100"/>
        <c:noMultiLvlLbl val="0"/>
      </c:catAx>
      <c:valAx>
        <c:axId val="214595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750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LightTrucks!$D$2:$D$32</c:f>
              <c:numCache>
                <c:formatCode>General</c:formatCode>
                <c:ptCount val="31"/>
                <c:pt idx="0">
                  <c:v>9.000000000000008E-3</c:v>
                </c:pt>
                <c:pt idx="1">
                  <c:v>9.0817356205852764E-3</c:v>
                </c:pt>
                <c:pt idx="2">
                  <c:v>9.1649694501018415E-3</c:v>
                </c:pt>
                <c:pt idx="3">
                  <c:v>1.3360739979445027E-2</c:v>
                </c:pt>
                <c:pt idx="4">
                  <c:v>1.9791666666666687E-2</c:v>
                </c:pt>
                <c:pt idx="5">
                  <c:v>2.3379383634431358E-2</c:v>
                </c:pt>
                <c:pt idx="6">
                  <c:v>3.0467899891186097E-2</c:v>
                </c:pt>
                <c:pt idx="7">
                  <c:v>3.5914702581369279E-2</c:v>
                </c:pt>
                <c:pt idx="8">
                  <c:v>4.1909196740395845E-2</c:v>
                </c:pt>
                <c:pt idx="9">
                  <c:v>4.7387606318347417E-2</c:v>
                </c:pt>
                <c:pt idx="10">
                  <c:v>5.4846938775510251E-2</c:v>
                </c:pt>
                <c:pt idx="11">
                  <c:v>5.937921727395417E-2</c:v>
                </c:pt>
                <c:pt idx="12">
                  <c:v>6.599713055954079E-2</c:v>
                </c:pt>
                <c:pt idx="13">
                  <c:v>7.0660522273425563E-2</c:v>
                </c:pt>
                <c:pt idx="14">
                  <c:v>8.5950413223140384E-2</c:v>
                </c:pt>
                <c:pt idx="15">
                  <c:v>9.2224231464737863E-2</c:v>
                </c:pt>
                <c:pt idx="16">
                  <c:v>9.7609561752988031E-2</c:v>
                </c:pt>
                <c:pt idx="17">
                  <c:v>0.10154525386313475</c:v>
                </c:pt>
                <c:pt idx="18">
                  <c:v>0.10565110565110561</c:v>
                </c:pt>
                <c:pt idx="19">
                  <c:v>0.10989010989010983</c:v>
                </c:pt>
                <c:pt idx="20">
                  <c:v>0.1111111111111112</c:v>
                </c:pt>
                <c:pt idx="21">
                  <c:v>0.11458333333333325</c:v>
                </c:pt>
                <c:pt idx="22">
                  <c:v>0.11764705882352941</c:v>
                </c:pt>
                <c:pt idx="23">
                  <c:v>0.11999999999999998</c:v>
                </c:pt>
                <c:pt idx="24">
                  <c:v>0.12121212121212131</c:v>
                </c:pt>
                <c:pt idx="25">
                  <c:v>0.12068965517241374</c:v>
                </c:pt>
                <c:pt idx="26">
                  <c:v>0.13071895424836594</c:v>
                </c:pt>
                <c:pt idx="27">
                  <c:v>0.12030075187969924</c:v>
                </c:pt>
                <c:pt idx="28">
                  <c:v>0.1282051282051283</c:v>
                </c:pt>
                <c:pt idx="29">
                  <c:v>0.12745098039215685</c:v>
                </c:pt>
                <c:pt idx="30">
                  <c:v>0.6966292134831461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5-4BBF-B0AC-75DDFFEB4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6824344"/>
        <c:axId val="2146828072"/>
      </c:lineChart>
      <c:catAx>
        <c:axId val="2146824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828072"/>
        <c:crosses val="autoZero"/>
        <c:auto val="1"/>
        <c:lblAlgn val="ctr"/>
        <c:lblOffset val="100"/>
        <c:noMultiLvlLbl val="0"/>
      </c:catAx>
      <c:valAx>
        <c:axId val="214682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824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830580</xdr:colOff>
      <xdr:row>2</xdr:row>
      <xdr:rowOff>110490</xdr:rowOff>
    </xdr:from>
    <xdr:to>
      <xdr:col>16</xdr:col>
      <xdr:colOff>281940</xdr:colOff>
      <xdr:row>16</xdr:row>
      <xdr:rowOff>186690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784860</xdr:colOff>
      <xdr:row>8</xdr:row>
      <xdr:rowOff>0</xdr:rowOff>
    </xdr:from>
    <xdr:to>
      <xdr:col>16</xdr:col>
      <xdr:colOff>419100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/>
  </sheetViews>
  <sheetFormatPr defaultColWidth="11.19921875" defaultRowHeight="15.6"/>
  <cols>
    <col min="1" max="3" width="11" bestFit="1" customWidth="1"/>
    <col min="4" max="4" width="15.296875" bestFit="1" customWidth="1"/>
    <col min="5" max="8" width="11" bestFit="1" customWidth="1"/>
    <col min="9" max="9" width="11.296875" style="6" bestFit="1" customWidth="1"/>
    <col min="10" max="10" width="11.19921875" style="6"/>
    <col min="13" max="13" width="13.69921875" bestFit="1" customWidth="1"/>
    <col min="14" max="14" width="15" bestFit="1" customWidth="1"/>
    <col min="15" max="15" width="14.69921875" bestFit="1" customWidth="1"/>
  </cols>
  <sheetData>
    <row r="1" spans="1:15" ht="31.95" customHeight="1">
      <c r="A1" s="12" t="s">
        <v>2</v>
      </c>
      <c r="B1" s="7" t="s">
        <v>0</v>
      </c>
      <c r="C1" s="7" t="s">
        <v>1</v>
      </c>
      <c r="D1" s="7" t="s">
        <v>7</v>
      </c>
      <c r="E1" s="7" t="s">
        <v>11</v>
      </c>
      <c r="F1" s="4"/>
      <c r="G1" s="4" t="s">
        <v>3</v>
      </c>
      <c r="H1" s="4" t="s">
        <v>12</v>
      </c>
      <c r="I1" s="4" t="s">
        <v>9</v>
      </c>
      <c r="J1" s="4" t="s">
        <v>8</v>
      </c>
      <c r="K1" t="s">
        <v>13</v>
      </c>
      <c r="L1" t="s">
        <v>15</v>
      </c>
      <c r="M1">
        <v>0.55000000000000004</v>
      </c>
      <c r="N1" t="s">
        <v>14</v>
      </c>
      <c r="O1" s="13">
        <v>240000000</v>
      </c>
    </row>
    <row r="2" spans="1:15" ht="15" customHeight="1">
      <c r="A2" s="12">
        <v>2017</v>
      </c>
      <c r="B2" s="7">
        <v>1</v>
      </c>
      <c r="C2" s="14">
        <v>0.997</v>
      </c>
      <c r="D2" s="15">
        <f>(1-C2)/1</f>
        <v>3.0000000000000027E-3</v>
      </c>
      <c r="E2" s="16">
        <v>13843</v>
      </c>
      <c r="F2" s="5"/>
      <c r="G2">
        <f t="shared" ref="G2:G32" si="0">$M$2*K2</f>
        <v>8507307.6000000015</v>
      </c>
      <c r="H2" s="21">
        <v>303</v>
      </c>
      <c r="I2" s="11">
        <f>H2*G2</f>
        <v>2577714202.8000007</v>
      </c>
      <c r="J2" s="5"/>
      <c r="K2">
        <v>6.4449300000000001E-2</v>
      </c>
      <c r="L2" t="s">
        <v>16</v>
      </c>
      <c r="M2" s="13">
        <f>O1*M1</f>
        <v>132000000.00000001</v>
      </c>
    </row>
    <row r="3" spans="1:15" ht="15" customHeight="1">
      <c r="A3" s="12">
        <v>2016</v>
      </c>
      <c r="B3" s="7">
        <v>2</v>
      </c>
      <c r="C3" s="14">
        <v>0.99399999999999999</v>
      </c>
      <c r="D3" s="15">
        <f t="shared" ref="D3:D32" si="1">(C2-C3)/C2</f>
        <v>3.009027081243734E-3</v>
      </c>
      <c r="E3" s="16">
        <v>13580</v>
      </c>
      <c r="F3" s="5"/>
      <c r="G3">
        <f t="shared" si="0"/>
        <v>8481792</v>
      </c>
      <c r="H3" s="22">
        <v>311</v>
      </c>
      <c r="I3" s="11">
        <f t="shared" ref="I3:I32" si="2">H3*G3</f>
        <v>2637837312</v>
      </c>
      <c r="J3" s="5"/>
      <c r="K3">
        <v>6.4255999999999994E-2</v>
      </c>
    </row>
    <row r="4" spans="1:15" ht="15" customHeight="1">
      <c r="A4" s="12">
        <v>2015</v>
      </c>
      <c r="B4" s="7">
        <v>3</v>
      </c>
      <c r="C4" s="14">
        <v>0.99099999999999999</v>
      </c>
      <c r="D4" s="15">
        <f t="shared" si="1"/>
        <v>3.0181086519114717E-3</v>
      </c>
      <c r="E4" s="16">
        <v>13296</v>
      </c>
      <c r="F4" s="5"/>
      <c r="G4">
        <f t="shared" si="0"/>
        <v>8456263.2000000011</v>
      </c>
      <c r="H4" s="22">
        <v>314</v>
      </c>
      <c r="I4" s="11">
        <f t="shared" si="2"/>
        <v>2655266644.8000002</v>
      </c>
      <c r="J4" s="5"/>
      <c r="K4">
        <v>6.4062599999999997E-2</v>
      </c>
    </row>
    <row r="5" spans="1:15" ht="15" customHeight="1">
      <c r="A5" s="12">
        <v>2014</v>
      </c>
      <c r="B5" s="7">
        <v>4</v>
      </c>
      <c r="C5" s="14">
        <v>0.98399999999999999</v>
      </c>
      <c r="D5" s="15">
        <f t="shared" si="1"/>
        <v>7.0635721493441028E-3</v>
      </c>
      <c r="E5" s="16">
        <v>12992</v>
      </c>
      <c r="F5" s="5"/>
      <c r="G5">
        <f t="shared" si="0"/>
        <v>8396955.6000000015</v>
      </c>
      <c r="H5" s="22">
        <v>322</v>
      </c>
      <c r="I5" s="11">
        <f t="shared" si="2"/>
        <v>2703819703.2000003</v>
      </c>
      <c r="J5" s="5"/>
      <c r="K5">
        <v>6.3613299999999998E-2</v>
      </c>
    </row>
    <row r="6" spans="1:15" ht="15" customHeight="1">
      <c r="A6" s="12">
        <v>2013</v>
      </c>
      <c r="B6" s="7">
        <v>5</v>
      </c>
      <c r="C6" s="14">
        <v>0.97399999999999998</v>
      </c>
      <c r="D6" s="15">
        <f t="shared" si="1"/>
        <v>1.0162601626016269E-2</v>
      </c>
      <c r="E6" s="16">
        <v>12672</v>
      </c>
      <c r="F6" s="5"/>
      <c r="G6">
        <f t="shared" si="0"/>
        <v>8312475.6000000006</v>
      </c>
      <c r="H6" s="22">
        <v>321</v>
      </c>
      <c r="I6" s="11">
        <f t="shared" si="2"/>
        <v>2668304667.6000004</v>
      </c>
      <c r="J6" s="5"/>
      <c r="K6">
        <v>6.2973299999999996E-2</v>
      </c>
    </row>
    <row r="7" spans="1:15" ht="15" customHeight="1">
      <c r="A7" s="12">
        <v>2012</v>
      </c>
      <c r="B7" s="7">
        <v>6</v>
      </c>
      <c r="C7" s="14">
        <v>0.96099999999999997</v>
      </c>
      <c r="D7" s="15">
        <f t="shared" si="1"/>
        <v>1.3347022587269006E-2</v>
      </c>
      <c r="E7" s="16">
        <v>12337</v>
      </c>
      <c r="F7" s="5"/>
      <c r="G7">
        <f t="shared" si="0"/>
        <v>8202994.8000000007</v>
      </c>
      <c r="H7" s="22">
        <v>331</v>
      </c>
      <c r="I7" s="11">
        <f t="shared" si="2"/>
        <v>2715191278.8000002</v>
      </c>
      <c r="J7" s="5"/>
      <c r="K7">
        <v>6.2143900000000002E-2</v>
      </c>
    </row>
    <row r="8" spans="1:15" ht="15" customHeight="1">
      <c r="A8" s="12">
        <v>2011</v>
      </c>
      <c r="B8" s="7">
        <v>7</v>
      </c>
      <c r="C8" s="14">
        <v>0.94199999999999995</v>
      </c>
      <c r="D8" s="15">
        <f t="shared" si="1"/>
        <v>1.9771071800208134E-2</v>
      </c>
      <c r="E8" s="16">
        <v>11989</v>
      </c>
      <c r="F8" s="5"/>
      <c r="G8">
        <f t="shared" si="0"/>
        <v>8043948.0000000009</v>
      </c>
      <c r="H8" s="22">
        <v>350</v>
      </c>
      <c r="I8" s="11">
        <f t="shared" si="2"/>
        <v>2815381800.0000005</v>
      </c>
      <c r="J8" s="5"/>
      <c r="K8">
        <v>6.0939E-2</v>
      </c>
    </row>
    <row r="9" spans="1:15" ht="15" customHeight="1">
      <c r="A9" s="12">
        <v>2010</v>
      </c>
      <c r="B9" s="7">
        <v>8</v>
      </c>
      <c r="C9" s="17">
        <v>0.92</v>
      </c>
      <c r="D9" s="15">
        <f t="shared" si="1"/>
        <v>2.3354564755838546E-2</v>
      </c>
      <c r="E9" s="16">
        <v>11630</v>
      </c>
      <c r="F9" s="5"/>
      <c r="G9">
        <f t="shared" si="0"/>
        <v>7860375.6000000006</v>
      </c>
      <c r="H9" s="22">
        <v>346</v>
      </c>
      <c r="I9" s="11">
        <f t="shared" si="2"/>
        <v>2719689957.6000004</v>
      </c>
      <c r="J9" s="5"/>
      <c r="K9">
        <v>5.9548299999999998E-2</v>
      </c>
    </row>
    <row r="10" spans="1:15" ht="15" customHeight="1">
      <c r="A10" s="12">
        <v>2009</v>
      </c>
      <c r="B10" s="7">
        <v>9</v>
      </c>
      <c r="C10" s="14">
        <v>0.89300000000000002</v>
      </c>
      <c r="D10" s="15">
        <f t="shared" si="1"/>
        <v>2.9347826086956547E-2</v>
      </c>
      <c r="E10" s="16">
        <v>11262</v>
      </c>
      <c r="F10" s="5"/>
      <c r="G10">
        <f t="shared" si="0"/>
        <v>7636266.0000000009</v>
      </c>
      <c r="H10" s="22">
        <v>356</v>
      </c>
      <c r="I10" s="11">
        <f t="shared" si="2"/>
        <v>2718510696.0000005</v>
      </c>
      <c r="J10" s="5"/>
      <c r="K10">
        <v>5.7850499999999999E-2</v>
      </c>
    </row>
    <row r="11" spans="1:15" ht="15" customHeight="1">
      <c r="A11" s="12">
        <v>2008</v>
      </c>
      <c r="B11" s="7">
        <v>10</v>
      </c>
      <c r="C11" s="14">
        <v>0.86199999999999999</v>
      </c>
      <c r="D11" s="15">
        <f t="shared" si="1"/>
        <v>3.4714445688689838E-2</v>
      </c>
      <c r="E11" s="16">
        <v>10887</v>
      </c>
      <c r="F11" s="5"/>
      <c r="G11">
        <f t="shared" si="0"/>
        <v>7380067.2000000002</v>
      </c>
      <c r="H11" s="22">
        <v>372</v>
      </c>
      <c r="I11" s="11">
        <f t="shared" si="2"/>
        <v>2745384998.4000001</v>
      </c>
      <c r="J11" s="5"/>
      <c r="K11">
        <v>5.5909599999999997E-2</v>
      </c>
    </row>
    <row r="12" spans="1:15" ht="15" customHeight="1">
      <c r="A12" s="12">
        <v>2007</v>
      </c>
      <c r="B12" s="7">
        <v>11</v>
      </c>
      <c r="C12" s="14">
        <v>0.82599999999999996</v>
      </c>
      <c r="D12" s="15">
        <f t="shared" si="1"/>
        <v>4.1763341067285423E-2</v>
      </c>
      <c r="E12" s="16">
        <v>10509</v>
      </c>
      <c r="F12" s="5"/>
      <c r="G12">
        <f t="shared" si="0"/>
        <v>7084215.6000000015</v>
      </c>
      <c r="H12" s="22">
        <v>375</v>
      </c>
      <c r="I12" s="11">
        <f t="shared" si="2"/>
        <v>2656580850.0000005</v>
      </c>
      <c r="J12" s="5"/>
      <c r="K12">
        <v>5.3668300000000002E-2</v>
      </c>
    </row>
    <row r="13" spans="1:15" ht="15" customHeight="1">
      <c r="A13" s="12">
        <v>2006</v>
      </c>
      <c r="B13" s="7">
        <v>12</v>
      </c>
      <c r="C13" s="14">
        <v>0.78800000000000003</v>
      </c>
      <c r="D13" s="15">
        <f t="shared" si="1"/>
        <v>4.6004842615012018E-2</v>
      </c>
      <c r="E13" s="16">
        <v>10129</v>
      </c>
      <c r="F13" s="5"/>
      <c r="G13">
        <f t="shared" si="0"/>
        <v>6772642.8000000007</v>
      </c>
      <c r="H13" s="22">
        <v>386</v>
      </c>
      <c r="I13" s="11">
        <f t="shared" si="2"/>
        <v>2614240120.8000002</v>
      </c>
      <c r="J13" s="5"/>
      <c r="K13">
        <v>5.1307899999999997E-2</v>
      </c>
    </row>
    <row r="14" spans="1:15" ht="15" customHeight="1">
      <c r="A14" s="12">
        <v>2005</v>
      </c>
      <c r="B14" s="7">
        <v>13</v>
      </c>
      <c r="C14" s="14">
        <v>0.71799999999999997</v>
      </c>
      <c r="D14" s="15">
        <f t="shared" si="1"/>
        <v>8.8832487309644742E-2</v>
      </c>
      <c r="E14" s="16">
        <v>9748</v>
      </c>
      <c r="F14" s="5"/>
      <c r="G14">
        <f t="shared" si="0"/>
        <v>6220090.8000000007</v>
      </c>
      <c r="H14" s="22">
        <v>384</v>
      </c>
      <c r="I14" s="11">
        <f t="shared" si="2"/>
        <v>2388514867.2000003</v>
      </c>
      <c r="J14" s="5"/>
      <c r="K14">
        <v>4.7121900000000001E-2</v>
      </c>
    </row>
    <row r="15" spans="1:15" ht="15" customHeight="1">
      <c r="A15" s="12">
        <v>2004</v>
      </c>
      <c r="B15" s="7">
        <v>14</v>
      </c>
      <c r="C15" s="14">
        <v>0.61299999999999999</v>
      </c>
      <c r="D15" s="15">
        <f t="shared" si="1"/>
        <v>0.14623955431754873</v>
      </c>
      <c r="E15" s="16">
        <v>9370</v>
      </c>
      <c r="F15" s="5"/>
      <c r="G15">
        <f t="shared" si="0"/>
        <v>5426520.0000000009</v>
      </c>
      <c r="H15" s="22">
        <v>389</v>
      </c>
      <c r="I15" s="11">
        <f t="shared" si="2"/>
        <v>2110916280.0000005</v>
      </c>
      <c r="J15" s="5"/>
      <c r="K15">
        <v>4.1110000000000001E-2</v>
      </c>
    </row>
    <row r="16" spans="1:15" ht="15" customHeight="1">
      <c r="A16" s="12">
        <v>2003</v>
      </c>
      <c r="B16" s="7">
        <v>15</v>
      </c>
      <c r="C16" s="14">
        <v>0.51</v>
      </c>
      <c r="D16" s="15">
        <f t="shared" si="1"/>
        <v>0.16802610114192493</v>
      </c>
      <c r="E16" s="16">
        <v>8997</v>
      </c>
      <c r="F16" s="5"/>
      <c r="G16">
        <f t="shared" si="0"/>
        <v>4645885.2000000011</v>
      </c>
      <c r="H16" s="22">
        <v>386</v>
      </c>
      <c r="I16" s="11">
        <f t="shared" si="2"/>
        <v>1793311687.2000005</v>
      </c>
      <c r="J16" s="5"/>
      <c r="K16">
        <v>3.5196100000000001E-2</v>
      </c>
    </row>
    <row r="17" spans="1:11" ht="15" customHeight="1">
      <c r="A17" s="12">
        <v>2002</v>
      </c>
      <c r="B17" s="7">
        <v>16</v>
      </c>
      <c r="C17" s="14">
        <v>0.41499999999999998</v>
      </c>
      <c r="D17" s="15">
        <f t="shared" si="1"/>
        <v>0.18627450980392163</v>
      </c>
      <c r="E17" s="16">
        <v>8629</v>
      </c>
      <c r="F17" s="5"/>
      <c r="G17">
        <f t="shared" si="0"/>
        <v>3916374.0000000005</v>
      </c>
      <c r="H17" s="22">
        <v>390</v>
      </c>
      <c r="I17" s="11">
        <f t="shared" si="2"/>
        <v>1527385860.0000002</v>
      </c>
      <c r="J17" s="5"/>
      <c r="K17">
        <v>2.9669500000000001E-2</v>
      </c>
    </row>
    <row r="18" spans="1:11" ht="15" customHeight="1">
      <c r="A18" s="12">
        <v>2001</v>
      </c>
      <c r="B18" s="7">
        <v>17</v>
      </c>
      <c r="C18" s="14">
        <v>0.33200000000000002</v>
      </c>
      <c r="D18" s="15">
        <f t="shared" si="1"/>
        <v>0.19999999999999993</v>
      </c>
      <c r="E18" s="16">
        <v>8270</v>
      </c>
      <c r="F18" s="5"/>
      <c r="G18">
        <f t="shared" si="0"/>
        <v>3263647.2</v>
      </c>
      <c r="H18" s="22">
        <v>393</v>
      </c>
      <c r="I18" s="11">
        <f t="shared" si="2"/>
        <v>1282613349.6000001</v>
      </c>
      <c r="J18" s="5"/>
      <c r="K18">
        <v>2.4724599999999999E-2</v>
      </c>
    </row>
    <row r="19" spans="1:11" ht="15" customHeight="1">
      <c r="A19" s="12">
        <v>2000</v>
      </c>
      <c r="B19" s="7">
        <v>18</v>
      </c>
      <c r="C19" s="14">
        <v>0.26100000000000001</v>
      </c>
      <c r="D19" s="15">
        <f t="shared" si="1"/>
        <v>0.21385542168674701</v>
      </c>
      <c r="E19" s="16">
        <v>7922</v>
      </c>
      <c r="F19" s="5"/>
      <c r="G19">
        <f t="shared" si="0"/>
        <v>2688655.2</v>
      </c>
      <c r="H19" s="22">
        <v>395</v>
      </c>
      <c r="I19" s="11">
        <f t="shared" si="2"/>
        <v>1062018804.0000001</v>
      </c>
      <c r="J19" s="5"/>
      <c r="K19">
        <v>2.0368600000000001E-2</v>
      </c>
    </row>
    <row r="20" spans="1:11" ht="15" customHeight="1">
      <c r="A20" s="12">
        <v>1999</v>
      </c>
      <c r="B20" s="7">
        <v>19</v>
      </c>
      <c r="C20" s="14">
        <v>0.20300000000000001</v>
      </c>
      <c r="D20" s="15">
        <f t="shared" si="1"/>
        <v>0.22222222222222221</v>
      </c>
      <c r="E20" s="16">
        <v>7586</v>
      </c>
      <c r="F20" s="5"/>
      <c r="G20">
        <f t="shared" si="0"/>
        <v>2199806.4000000004</v>
      </c>
      <c r="H20" s="22">
        <v>392</v>
      </c>
      <c r="I20" s="11">
        <f t="shared" si="2"/>
        <v>862324108.80000019</v>
      </c>
      <c r="J20" s="5"/>
      <c r="K20">
        <v>1.6665200000000002E-2</v>
      </c>
    </row>
    <row r="21" spans="1:11" ht="15" customHeight="1">
      <c r="A21" s="12">
        <v>1998</v>
      </c>
      <c r="B21" s="7">
        <v>20</v>
      </c>
      <c r="C21" s="14">
        <v>0.157</v>
      </c>
      <c r="D21" s="15">
        <f t="shared" si="1"/>
        <v>0.22660098522167493</v>
      </c>
      <c r="E21" s="16">
        <v>7265</v>
      </c>
      <c r="F21" s="5"/>
      <c r="G21">
        <f t="shared" si="0"/>
        <v>1793418.0000000002</v>
      </c>
      <c r="H21" s="22">
        <v>386</v>
      </c>
      <c r="I21" s="11">
        <f t="shared" si="2"/>
        <v>692259348.00000012</v>
      </c>
      <c r="J21" s="5"/>
      <c r="K21">
        <v>1.35865E-2</v>
      </c>
    </row>
    <row r="22" spans="1:11" ht="15" customHeight="1">
      <c r="A22" s="12">
        <v>1997</v>
      </c>
      <c r="B22" s="7">
        <v>21</v>
      </c>
      <c r="C22" s="17">
        <v>0.12</v>
      </c>
      <c r="D22" s="15">
        <f t="shared" si="1"/>
        <v>0.23566878980891723</v>
      </c>
      <c r="E22" s="16">
        <v>6962</v>
      </c>
      <c r="F22" s="5"/>
      <c r="G22">
        <f t="shared" si="0"/>
        <v>1451379.6</v>
      </c>
      <c r="H22" s="22">
        <v>384</v>
      </c>
      <c r="I22" s="11">
        <f t="shared" si="2"/>
        <v>557329766.4000001</v>
      </c>
      <c r="J22" s="5"/>
      <c r="K22">
        <v>1.09953E-2</v>
      </c>
    </row>
    <row r="23" spans="1:11" ht="15" customHeight="1">
      <c r="A23" s="12">
        <v>1996</v>
      </c>
      <c r="B23" s="7">
        <v>22</v>
      </c>
      <c r="C23" s="14">
        <v>9.1999999999999998E-2</v>
      </c>
      <c r="D23" s="15">
        <f t="shared" si="1"/>
        <v>0.23333333333333331</v>
      </c>
      <c r="E23" s="16">
        <v>6679</v>
      </c>
      <c r="F23" s="5"/>
      <c r="G23">
        <f t="shared" si="0"/>
        <v>1176791.8800000001</v>
      </c>
      <c r="H23" s="22">
        <v>384</v>
      </c>
      <c r="I23" s="11">
        <f t="shared" si="2"/>
        <v>451888081.92000008</v>
      </c>
      <c r="J23" s="5"/>
      <c r="K23">
        <v>8.9150900000000005E-3</v>
      </c>
    </row>
    <row r="24" spans="1:11" ht="15" customHeight="1">
      <c r="A24" s="12">
        <v>1995</v>
      </c>
      <c r="B24" s="7">
        <v>23</v>
      </c>
      <c r="C24" s="17">
        <v>7.0000000000000007E-2</v>
      </c>
      <c r="D24" s="15">
        <f t="shared" si="1"/>
        <v>0.23913043478260862</v>
      </c>
      <c r="E24" s="16">
        <v>6416</v>
      </c>
      <c r="F24" s="5"/>
      <c r="G24">
        <f t="shared" si="0"/>
        <v>949691.16</v>
      </c>
      <c r="H24" s="22">
        <v>382</v>
      </c>
      <c r="I24" s="11">
        <f t="shared" si="2"/>
        <v>362782023.12</v>
      </c>
      <c r="J24" s="5"/>
      <c r="K24">
        <v>7.1946299999999996E-3</v>
      </c>
    </row>
    <row r="25" spans="1:11" ht="15" customHeight="1">
      <c r="A25" s="12">
        <v>1994</v>
      </c>
      <c r="B25" s="7">
        <v>24</v>
      </c>
      <c r="C25" s="14">
        <v>5.2999999999999999E-2</v>
      </c>
      <c r="D25" s="15">
        <f t="shared" si="1"/>
        <v>0.24285714285714294</v>
      </c>
      <c r="E25" s="16">
        <v>6177</v>
      </c>
      <c r="F25" s="5"/>
      <c r="G25">
        <f t="shared" si="0"/>
        <v>764118.96000000008</v>
      </c>
      <c r="H25" s="22">
        <v>386</v>
      </c>
      <c r="I25" s="11">
        <f t="shared" si="2"/>
        <v>294949918.56</v>
      </c>
      <c r="J25" s="5"/>
      <c r="K25">
        <v>5.7887800000000003E-3</v>
      </c>
    </row>
    <row r="26" spans="1:11" ht="15" customHeight="1">
      <c r="A26" s="12">
        <v>1993</v>
      </c>
      <c r="B26" s="7">
        <v>25</v>
      </c>
      <c r="C26" s="17">
        <v>0.04</v>
      </c>
      <c r="D26" s="15">
        <f t="shared" si="1"/>
        <v>0.2452830188679245</v>
      </c>
      <c r="E26" s="16">
        <v>5963</v>
      </c>
      <c r="F26" s="5"/>
      <c r="G26">
        <f t="shared" si="0"/>
        <v>613611.24000000011</v>
      </c>
      <c r="H26" s="22">
        <v>386</v>
      </c>
      <c r="I26" s="11">
        <f t="shared" si="2"/>
        <v>236853938.64000005</v>
      </c>
      <c r="J26" s="5"/>
      <c r="K26">
        <v>4.6485700000000003E-3</v>
      </c>
    </row>
    <row r="27" spans="1:11">
      <c r="A27" s="12">
        <v>1992</v>
      </c>
      <c r="B27" s="4">
        <v>26</v>
      </c>
      <c r="C27" s="17">
        <v>0.03</v>
      </c>
      <c r="D27" s="15">
        <f t="shared" si="1"/>
        <v>0.25000000000000006</v>
      </c>
      <c r="E27" s="16">
        <v>5778</v>
      </c>
      <c r="F27" s="5"/>
      <c r="G27">
        <f t="shared" si="0"/>
        <v>490888.20000000007</v>
      </c>
      <c r="H27" s="22">
        <v>389</v>
      </c>
      <c r="I27" s="11">
        <f t="shared" si="2"/>
        <v>190955509.80000004</v>
      </c>
      <c r="J27" s="5"/>
      <c r="K27">
        <v>3.7188500000000001E-3</v>
      </c>
    </row>
    <row r="28" spans="1:11">
      <c r="A28" s="12">
        <v>1991</v>
      </c>
      <c r="B28" s="7">
        <v>27</v>
      </c>
      <c r="C28" s="14">
        <v>2.3E-2</v>
      </c>
      <c r="D28" s="15">
        <f t="shared" si="1"/>
        <v>0.23333333333333331</v>
      </c>
      <c r="E28" s="16">
        <v>5623</v>
      </c>
      <c r="F28" s="5"/>
      <c r="G28">
        <f t="shared" si="0"/>
        <v>398018.28</v>
      </c>
      <c r="H28" s="22">
        <v>382</v>
      </c>
      <c r="I28" s="11">
        <f t="shared" si="2"/>
        <v>152042982.96000001</v>
      </c>
      <c r="J28" s="5"/>
      <c r="K28">
        <v>3.0152899999999999E-3</v>
      </c>
    </row>
    <row r="29" spans="1:11">
      <c r="A29" s="12">
        <v>1990</v>
      </c>
      <c r="B29" s="4">
        <v>28</v>
      </c>
      <c r="C29" s="14">
        <v>1.2999999999999999E-2</v>
      </c>
      <c r="D29" s="15">
        <f t="shared" si="1"/>
        <v>0.43478260869565222</v>
      </c>
      <c r="E29" s="16">
        <v>5499</v>
      </c>
      <c r="F29" s="5"/>
      <c r="G29">
        <f t="shared" si="0"/>
        <v>277405.92000000004</v>
      </c>
      <c r="H29" s="22">
        <v>382</v>
      </c>
      <c r="I29" s="11">
        <f t="shared" si="2"/>
        <v>105969061.44000001</v>
      </c>
      <c r="J29" s="5"/>
      <c r="K29">
        <v>2.1015600000000001E-3</v>
      </c>
    </row>
    <row r="30" spans="1:11">
      <c r="A30" s="12">
        <v>1989</v>
      </c>
      <c r="B30" s="7">
        <v>29</v>
      </c>
      <c r="C30" s="17">
        <v>0.01</v>
      </c>
      <c r="D30" s="15">
        <f t="shared" si="1"/>
        <v>0.23076923076923073</v>
      </c>
      <c r="E30" s="16">
        <v>5410</v>
      </c>
      <c r="F30" s="5"/>
      <c r="G30">
        <f t="shared" si="0"/>
        <v>225392.64000000001</v>
      </c>
      <c r="H30" s="23">
        <v>376</v>
      </c>
      <c r="I30" s="11">
        <f t="shared" si="2"/>
        <v>84747632.640000001</v>
      </c>
      <c r="J30" s="5"/>
      <c r="K30">
        <v>1.7075199999999999E-3</v>
      </c>
    </row>
    <row r="31" spans="1:11">
      <c r="A31" s="12">
        <v>1988</v>
      </c>
      <c r="B31" s="4">
        <v>30</v>
      </c>
      <c r="C31" s="14">
        <v>7.0000000000000001E-3</v>
      </c>
      <c r="D31" s="15">
        <f t="shared" si="1"/>
        <v>0.3</v>
      </c>
      <c r="E31" s="16">
        <v>5358</v>
      </c>
      <c r="F31" s="5"/>
      <c r="G31">
        <f t="shared" si="0"/>
        <v>173379.36000000002</v>
      </c>
      <c r="H31" s="23">
        <v>369</v>
      </c>
      <c r="I31" s="11">
        <f t="shared" si="2"/>
        <v>63976983.840000004</v>
      </c>
      <c r="J31" s="5"/>
      <c r="K31">
        <v>1.3134799999999999E-3</v>
      </c>
    </row>
    <row r="32" spans="1:11" ht="16.2" thickBot="1">
      <c r="A32" s="12">
        <v>1987</v>
      </c>
      <c r="B32" s="7">
        <v>31</v>
      </c>
      <c r="C32" s="18">
        <v>2E-3</v>
      </c>
      <c r="D32" s="20">
        <f t="shared" si="1"/>
        <v>0.7142857142857143</v>
      </c>
      <c r="E32" s="19">
        <v>5358</v>
      </c>
      <c r="F32" s="5"/>
      <c r="G32">
        <f t="shared" si="0"/>
        <v>189633.84000000003</v>
      </c>
      <c r="H32" s="23">
        <v>374</v>
      </c>
      <c r="I32" s="11">
        <f t="shared" si="2"/>
        <v>70923056.160000011</v>
      </c>
      <c r="J32" s="5"/>
      <c r="K32">
        <v>1.43662E-3</v>
      </c>
    </row>
  </sheetData>
  <sortState ref="J2:K37">
    <sortCondition descending="1" ref="K2:K37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/>
  </sheetViews>
  <sheetFormatPr defaultColWidth="10.796875" defaultRowHeight="15.6"/>
  <cols>
    <col min="1" max="3" width="11" style="10" bestFit="1" customWidth="1"/>
    <col min="4" max="4" width="15.296875" style="10" bestFit="1" customWidth="1"/>
    <col min="5" max="7" width="11" style="10" bestFit="1" customWidth="1"/>
    <col min="8" max="8" width="11" style="12" bestFit="1" customWidth="1"/>
    <col min="9" max="9" width="11.296875" style="12" bestFit="1" customWidth="1"/>
    <col min="10" max="11" width="10.796875" style="10"/>
    <col min="12" max="12" width="17.59765625" style="10" bestFit="1" customWidth="1"/>
    <col min="13" max="13" width="14.69921875" style="10" bestFit="1" customWidth="1"/>
    <col min="14" max="16384" width="10.796875" style="10"/>
  </cols>
  <sheetData>
    <row r="1" spans="1:15" ht="31.95" customHeight="1">
      <c r="A1" s="10" t="s">
        <v>2</v>
      </c>
      <c r="B1" s="1" t="s">
        <v>0</v>
      </c>
      <c r="C1" s="1" t="s">
        <v>1</v>
      </c>
      <c r="D1" s="1" t="s">
        <v>6</v>
      </c>
      <c r="E1" s="1" t="s">
        <v>11</v>
      </c>
      <c r="F1" s="2" t="s">
        <v>5</v>
      </c>
      <c r="G1" s="4" t="s">
        <v>3</v>
      </c>
      <c r="H1" s="9" t="s">
        <v>10</v>
      </c>
      <c r="I1" s="4" t="s">
        <v>4</v>
      </c>
      <c r="J1" s="2" t="s">
        <v>8</v>
      </c>
      <c r="K1" t="s">
        <v>13</v>
      </c>
      <c r="L1" t="s">
        <v>25</v>
      </c>
      <c r="M1">
        <f>1-Cars!M1</f>
        <v>0.44999999999999996</v>
      </c>
      <c r="N1"/>
      <c r="O1" s="13"/>
    </row>
    <row r="2" spans="1:15" ht="15" customHeight="1">
      <c r="A2" s="12">
        <v>2017</v>
      </c>
      <c r="B2" s="1">
        <v>1</v>
      </c>
      <c r="C2" s="14">
        <v>0.99099999999999999</v>
      </c>
      <c r="D2" s="15">
        <f>(1-C2)/1</f>
        <v>9.000000000000008E-3</v>
      </c>
      <c r="E2" s="16">
        <v>15962</v>
      </c>
      <c r="F2" s="3"/>
      <c r="G2" s="8">
        <f>$M$2*K2</f>
        <v>6388653.5999999987</v>
      </c>
      <c r="H2" s="21">
        <v>420</v>
      </c>
      <c r="I2" s="11">
        <f>H2*G2</f>
        <v>2683234511.9999995</v>
      </c>
      <c r="K2">
        <v>5.9154199999999997E-2</v>
      </c>
      <c r="L2" t="s">
        <v>26</v>
      </c>
      <c r="M2" s="13">
        <f>Cars!O1*M1</f>
        <v>107999999.99999999</v>
      </c>
      <c r="N2"/>
      <c r="O2"/>
    </row>
    <row r="3" spans="1:15" ht="15" customHeight="1">
      <c r="A3" s="12">
        <v>2016</v>
      </c>
      <c r="B3" s="1">
        <v>2</v>
      </c>
      <c r="C3" s="14">
        <v>0.98199999999999998</v>
      </c>
      <c r="D3" s="15">
        <f t="shared" ref="D3:D32" si="0">(C2-C3)/C2</f>
        <v>9.0817356205852764E-3</v>
      </c>
      <c r="E3" s="16">
        <v>15670</v>
      </c>
      <c r="F3" s="3"/>
      <c r="G3" s="8">
        <f t="shared" ref="G3:G32" si="1">$M$2*K3</f>
        <v>6331154.3999999994</v>
      </c>
      <c r="H3" s="22">
        <v>420</v>
      </c>
      <c r="I3" s="11">
        <f t="shared" ref="I3:I32" si="2">H3*G3</f>
        <v>2659084848</v>
      </c>
      <c r="K3">
        <v>5.8621800000000002E-2</v>
      </c>
      <c r="L3"/>
      <c r="M3"/>
    </row>
    <row r="4" spans="1:15" ht="15" customHeight="1">
      <c r="A4" s="12">
        <v>2015</v>
      </c>
      <c r="B4" s="1">
        <v>3</v>
      </c>
      <c r="C4" s="14">
        <v>0.97299999999999998</v>
      </c>
      <c r="D4" s="15">
        <f t="shared" si="0"/>
        <v>9.1649694501018415E-3</v>
      </c>
      <c r="E4" s="16">
        <v>15320</v>
      </c>
      <c r="F4" s="3"/>
      <c r="G4" s="8">
        <f t="shared" si="1"/>
        <v>6273655.1999999993</v>
      </c>
      <c r="H4" s="22">
        <v>423</v>
      </c>
      <c r="I4" s="11">
        <f t="shared" si="2"/>
        <v>2653756149.5999999</v>
      </c>
      <c r="K4">
        <v>5.8089399999999999E-2</v>
      </c>
      <c r="L4"/>
      <c r="M4"/>
    </row>
    <row r="5" spans="1:15" ht="15" customHeight="1">
      <c r="A5" s="12">
        <v>2014</v>
      </c>
      <c r="B5" s="1">
        <v>4</v>
      </c>
      <c r="C5" s="17">
        <v>0.96</v>
      </c>
      <c r="D5" s="15">
        <f t="shared" si="0"/>
        <v>1.3360739979445027E-2</v>
      </c>
      <c r="E5" s="16">
        <v>15098</v>
      </c>
      <c r="F5" s="3"/>
      <c r="G5" s="8">
        <f t="shared" si="1"/>
        <v>6190948.7999999998</v>
      </c>
      <c r="H5" s="22">
        <v>437</v>
      </c>
      <c r="I5" s="11">
        <f t="shared" si="2"/>
        <v>2705444625.5999999</v>
      </c>
      <c r="K5">
        <v>5.7323600000000002E-2</v>
      </c>
      <c r="L5"/>
      <c r="M5"/>
    </row>
    <row r="6" spans="1:15" ht="15" customHeight="1">
      <c r="A6" s="12">
        <v>2013</v>
      </c>
      <c r="B6" s="1">
        <v>5</v>
      </c>
      <c r="C6" s="14">
        <v>0.94099999999999995</v>
      </c>
      <c r="D6" s="15">
        <f t="shared" si="0"/>
        <v>1.9791666666666687E-2</v>
      </c>
      <c r="E6" s="16">
        <v>14528</v>
      </c>
      <c r="F6" s="3"/>
      <c r="G6" s="8">
        <f t="shared" si="1"/>
        <v>6070798.7999999989</v>
      </c>
      <c r="H6" s="22">
        <v>450</v>
      </c>
      <c r="I6" s="11">
        <f t="shared" si="2"/>
        <v>2731859459.9999995</v>
      </c>
      <c r="K6">
        <v>5.62111E-2</v>
      </c>
      <c r="L6"/>
      <c r="M6"/>
    </row>
    <row r="7" spans="1:15" ht="15" customHeight="1">
      <c r="A7" s="12">
        <v>2012</v>
      </c>
      <c r="B7" s="1">
        <v>6</v>
      </c>
      <c r="C7" s="14">
        <v>0.91900000000000004</v>
      </c>
      <c r="D7" s="15">
        <f t="shared" si="0"/>
        <v>2.3379383634431358E-2</v>
      </c>
      <c r="E7" s="16">
        <v>14081</v>
      </c>
      <c r="F7" s="3"/>
      <c r="G7" s="8">
        <f t="shared" si="1"/>
        <v>5932105.1999999993</v>
      </c>
      <c r="H7" s="22">
        <v>461</v>
      </c>
      <c r="I7" s="11">
        <f t="shared" si="2"/>
        <v>2734700497.1999998</v>
      </c>
      <c r="K7">
        <v>5.4926900000000001E-2</v>
      </c>
      <c r="L7"/>
      <c r="M7"/>
    </row>
    <row r="8" spans="1:15" ht="15" customHeight="1">
      <c r="A8" s="12">
        <v>2011</v>
      </c>
      <c r="B8" s="1">
        <v>7</v>
      </c>
      <c r="C8" s="14">
        <v>0.89100000000000001</v>
      </c>
      <c r="D8" s="15">
        <f t="shared" si="0"/>
        <v>3.0467899891186097E-2</v>
      </c>
      <c r="E8" s="16">
        <v>13548</v>
      </c>
      <c r="F8" s="3"/>
      <c r="G8" s="8">
        <f t="shared" si="1"/>
        <v>5756713.1999999993</v>
      </c>
      <c r="H8" s="22">
        <v>466</v>
      </c>
      <c r="I8" s="11">
        <f t="shared" si="2"/>
        <v>2682628351.1999998</v>
      </c>
      <c r="K8">
        <v>5.33029E-2</v>
      </c>
      <c r="L8"/>
      <c r="M8"/>
    </row>
    <row r="9" spans="1:15" ht="15" customHeight="1">
      <c r="A9" s="12">
        <v>2010</v>
      </c>
      <c r="B9" s="1">
        <v>8</v>
      </c>
      <c r="C9" s="14">
        <v>0.85899999999999999</v>
      </c>
      <c r="D9" s="15">
        <f t="shared" si="0"/>
        <v>3.5914702581369279E-2</v>
      </c>
      <c r="E9" s="16">
        <v>13112</v>
      </c>
      <c r="F9" s="3"/>
      <c r="G9" s="8">
        <f t="shared" si="1"/>
        <v>5557129.1999999993</v>
      </c>
      <c r="H9" s="22">
        <v>474</v>
      </c>
      <c r="I9" s="11">
        <f t="shared" si="2"/>
        <v>2634079240.7999997</v>
      </c>
      <c r="K9">
        <v>5.1454899999999998E-2</v>
      </c>
      <c r="L9"/>
      <c r="M9"/>
    </row>
    <row r="10" spans="1:15" ht="15" customHeight="1">
      <c r="A10" s="12">
        <v>2009</v>
      </c>
      <c r="B10" s="1">
        <v>9</v>
      </c>
      <c r="C10" s="14">
        <v>0.82299999999999995</v>
      </c>
      <c r="D10" s="15">
        <f t="shared" si="0"/>
        <v>4.1909196740395845E-2</v>
      </c>
      <c r="E10" s="16">
        <v>12544</v>
      </c>
      <c r="F10" s="3"/>
      <c r="G10" s="8">
        <f t="shared" si="1"/>
        <v>5333601.5999999987</v>
      </c>
      <c r="H10" s="22">
        <v>480</v>
      </c>
      <c r="I10" s="11">
        <f t="shared" si="2"/>
        <v>2560128767.9999995</v>
      </c>
      <c r="K10">
        <v>4.9385199999999997E-2</v>
      </c>
      <c r="L10"/>
      <c r="M10"/>
    </row>
    <row r="11" spans="1:15" ht="15" customHeight="1">
      <c r="A11" s="12">
        <v>2008</v>
      </c>
      <c r="B11" s="1">
        <v>10</v>
      </c>
      <c r="C11" s="14">
        <v>0.78400000000000003</v>
      </c>
      <c r="D11" s="15">
        <f t="shared" si="0"/>
        <v>4.7387606318347417E-2</v>
      </c>
      <c r="E11" s="16">
        <v>12078</v>
      </c>
      <c r="F11" s="3"/>
      <c r="G11" s="8">
        <f t="shared" si="1"/>
        <v>5092286.3999999994</v>
      </c>
      <c r="H11" s="22">
        <v>499</v>
      </c>
      <c r="I11" s="11">
        <f t="shared" si="2"/>
        <v>2541050913.5999999</v>
      </c>
      <c r="K11">
        <v>4.71508E-2</v>
      </c>
      <c r="L11"/>
      <c r="M11"/>
    </row>
    <row r="12" spans="1:15" ht="15" customHeight="1">
      <c r="A12" s="12">
        <v>2007</v>
      </c>
      <c r="B12" s="1">
        <v>11</v>
      </c>
      <c r="C12" s="14">
        <v>0.74099999999999999</v>
      </c>
      <c r="D12" s="15">
        <f t="shared" si="0"/>
        <v>5.4846938775510251E-2</v>
      </c>
      <c r="E12" s="16">
        <v>11595</v>
      </c>
      <c r="F12" s="3"/>
      <c r="G12" s="8">
        <f t="shared" si="1"/>
        <v>4827513.5999999996</v>
      </c>
      <c r="H12" s="22">
        <v>512</v>
      </c>
      <c r="I12" s="11">
        <f t="shared" si="2"/>
        <v>2471686963.1999998</v>
      </c>
      <c r="K12">
        <v>4.4699200000000001E-2</v>
      </c>
      <c r="L12"/>
      <c r="M12"/>
    </row>
    <row r="13" spans="1:15" ht="15" customHeight="1">
      <c r="A13" s="12">
        <v>2006</v>
      </c>
      <c r="B13" s="1">
        <v>12</v>
      </c>
      <c r="C13" s="14">
        <v>0.69699999999999995</v>
      </c>
      <c r="D13" s="15">
        <f t="shared" si="0"/>
        <v>5.937921727395417E-2</v>
      </c>
      <c r="E13" s="16">
        <v>11131</v>
      </c>
      <c r="F13" s="3"/>
      <c r="G13" s="8">
        <f t="shared" si="1"/>
        <v>4556930.3999999994</v>
      </c>
      <c r="H13" s="22">
        <v>518</v>
      </c>
      <c r="I13" s="11">
        <f t="shared" si="2"/>
        <v>2360489947.1999998</v>
      </c>
      <c r="K13">
        <v>4.2193799999999997E-2</v>
      </c>
      <c r="L13"/>
      <c r="M13"/>
    </row>
    <row r="14" spans="1:15" ht="15" customHeight="1">
      <c r="A14" s="12">
        <v>2005</v>
      </c>
      <c r="B14" s="1">
        <v>13</v>
      </c>
      <c r="C14" s="14">
        <v>0.65100000000000002</v>
      </c>
      <c r="D14" s="15">
        <f t="shared" si="0"/>
        <v>6.599713055954079E-2</v>
      </c>
      <c r="E14" s="16">
        <v>10641</v>
      </c>
      <c r="F14" s="3"/>
      <c r="G14" s="8">
        <f t="shared" si="1"/>
        <v>4274801.9999999991</v>
      </c>
      <c r="H14" s="22">
        <v>526</v>
      </c>
      <c r="I14" s="11">
        <f t="shared" si="2"/>
        <v>2248545851.9999995</v>
      </c>
      <c r="K14">
        <v>3.9581499999999999E-2</v>
      </c>
      <c r="L14"/>
      <c r="M14"/>
    </row>
    <row r="15" spans="1:15" ht="15" customHeight="1">
      <c r="A15" s="12">
        <v>2004</v>
      </c>
      <c r="B15" s="1">
        <v>14</v>
      </c>
      <c r="C15" s="14">
        <v>0.60499999999999998</v>
      </c>
      <c r="D15" s="15">
        <f t="shared" si="0"/>
        <v>7.0660522273425563E-2</v>
      </c>
      <c r="E15" s="16">
        <v>10153</v>
      </c>
      <c r="F15" s="3"/>
      <c r="G15" s="8">
        <f t="shared" si="1"/>
        <v>3992673.5999999996</v>
      </c>
      <c r="H15" s="22">
        <v>538</v>
      </c>
      <c r="I15" s="11">
        <f t="shared" si="2"/>
        <v>2148058396.7999997</v>
      </c>
      <c r="K15">
        <v>3.6969200000000001E-2</v>
      </c>
      <c r="L15"/>
      <c r="M15"/>
    </row>
    <row r="16" spans="1:15" ht="15" customHeight="1">
      <c r="A16" s="12">
        <v>2003</v>
      </c>
      <c r="B16" s="1">
        <v>15</v>
      </c>
      <c r="C16" s="14">
        <v>0.55300000000000005</v>
      </c>
      <c r="D16" s="15">
        <f t="shared" si="0"/>
        <v>8.5950413223140384E-2</v>
      </c>
      <c r="E16" s="16">
        <v>9691</v>
      </c>
      <c r="F16" s="3"/>
      <c r="G16" s="8">
        <f t="shared" si="1"/>
        <v>3676665.5999999996</v>
      </c>
      <c r="H16" s="22">
        <v>533</v>
      </c>
      <c r="I16" s="11">
        <f t="shared" si="2"/>
        <v>1959662764.7999997</v>
      </c>
      <c r="K16">
        <v>3.4043200000000003E-2</v>
      </c>
      <c r="L16"/>
      <c r="M16"/>
    </row>
    <row r="17" spans="1:13" ht="15" customHeight="1">
      <c r="A17" s="12">
        <v>2002</v>
      </c>
      <c r="B17" s="1">
        <v>16</v>
      </c>
      <c r="C17" s="14">
        <v>0.502</v>
      </c>
      <c r="D17" s="15">
        <f t="shared" si="0"/>
        <v>9.2224231464737863E-2</v>
      </c>
      <c r="E17" s="16">
        <v>9239</v>
      </c>
      <c r="F17" s="3"/>
      <c r="G17" s="8">
        <f t="shared" si="1"/>
        <v>3366219.5999999996</v>
      </c>
      <c r="H17" s="22">
        <v>539</v>
      </c>
      <c r="I17" s="11">
        <f t="shared" si="2"/>
        <v>1814392364.3999999</v>
      </c>
      <c r="K17">
        <v>3.1168700000000001E-2</v>
      </c>
      <c r="L17"/>
      <c r="M17"/>
    </row>
    <row r="18" spans="1:13" ht="15" customHeight="1">
      <c r="A18" s="12">
        <v>2001</v>
      </c>
      <c r="B18" s="1">
        <v>17</v>
      </c>
      <c r="C18" s="14">
        <v>0.45300000000000001</v>
      </c>
      <c r="D18" s="15">
        <f t="shared" si="0"/>
        <v>9.7609561752988031E-2</v>
      </c>
      <c r="E18" s="16">
        <v>8797</v>
      </c>
      <c r="F18" s="3"/>
      <c r="G18" s="8">
        <f t="shared" si="1"/>
        <v>3066865.1999999997</v>
      </c>
      <c r="H18" s="22">
        <v>538</v>
      </c>
      <c r="I18" s="11">
        <f t="shared" si="2"/>
        <v>1649973477.5999999</v>
      </c>
      <c r="K18">
        <v>2.8396899999999999E-2</v>
      </c>
      <c r="L18"/>
      <c r="M18"/>
    </row>
    <row r="19" spans="1:13" ht="15" customHeight="1">
      <c r="A19" s="12">
        <v>2000</v>
      </c>
      <c r="B19" s="1">
        <v>18</v>
      </c>
      <c r="C19" s="14">
        <v>0.40699999999999997</v>
      </c>
      <c r="D19" s="15">
        <f t="shared" si="0"/>
        <v>0.10154525386313475</v>
      </c>
      <c r="E19" s="16">
        <v>8383</v>
      </c>
      <c r="F19" s="3"/>
      <c r="G19" s="8">
        <f t="shared" si="1"/>
        <v>2784142.7999999993</v>
      </c>
      <c r="H19" s="22">
        <v>528</v>
      </c>
      <c r="I19" s="11">
        <f t="shared" si="2"/>
        <v>1470027398.3999996</v>
      </c>
      <c r="K19">
        <v>2.5779099999999999E-2</v>
      </c>
      <c r="L19"/>
      <c r="M19"/>
    </row>
    <row r="20" spans="1:13" ht="15" customHeight="1">
      <c r="A20" s="12">
        <v>1999</v>
      </c>
      <c r="B20" s="1">
        <v>19</v>
      </c>
      <c r="C20" s="14">
        <v>0.36399999999999999</v>
      </c>
      <c r="D20" s="15">
        <f t="shared" si="0"/>
        <v>0.10565110565110561</v>
      </c>
      <c r="E20" s="16">
        <v>8009</v>
      </c>
      <c r="F20" s="3"/>
      <c r="G20" s="8">
        <f t="shared" si="1"/>
        <v>2518106.4</v>
      </c>
      <c r="H20" s="22">
        <v>535</v>
      </c>
      <c r="I20" s="11">
        <f t="shared" si="2"/>
        <v>1347186924</v>
      </c>
      <c r="K20">
        <v>2.3315800000000001E-2</v>
      </c>
      <c r="L20"/>
      <c r="M20"/>
    </row>
    <row r="21" spans="1:13" ht="15" customHeight="1">
      <c r="A21" s="12">
        <v>1998</v>
      </c>
      <c r="B21" s="1">
        <v>20</v>
      </c>
      <c r="C21" s="14">
        <v>0.32400000000000001</v>
      </c>
      <c r="D21" s="15">
        <f t="shared" si="0"/>
        <v>0.10989010989010983</v>
      </c>
      <c r="E21" s="16">
        <v>7666</v>
      </c>
      <c r="F21" s="3"/>
      <c r="G21" s="8">
        <f t="shared" si="1"/>
        <v>2268788.3999999994</v>
      </c>
      <c r="H21" s="22">
        <v>521</v>
      </c>
      <c r="I21" s="11">
        <f t="shared" si="2"/>
        <v>1182038756.3999996</v>
      </c>
      <c r="K21">
        <v>2.10073E-2</v>
      </c>
      <c r="L21"/>
      <c r="M21"/>
    </row>
    <row r="22" spans="1:13" ht="15" customHeight="1">
      <c r="A22" s="12">
        <v>1997</v>
      </c>
      <c r="B22" s="1">
        <v>21</v>
      </c>
      <c r="C22" s="14">
        <v>0.28799999999999998</v>
      </c>
      <c r="D22" s="15">
        <f t="shared" si="0"/>
        <v>0.1111111111111112</v>
      </c>
      <c r="E22" s="16">
        <v>7358</v>
      </c>
      <c r="F22" s="3"/>
      <c r="G22" s="8">
        <f t="shared" si="1"/>
        <v>2041912.7999999996</v>
      </c>
      <c r="H22" s="22">
        <v>528</v>
      </c>
      <c r="I22" s="11">
        <f t="shared" si="2"/>
        <v>1078129958.3999999</v>
      </c>
      <c r="K22">
        <v>1.8906599999999999E-2</v>
      </c>
      <c r="L22"/>
      <c r="M22"/>
    </row>
    <row r="23" spans="1:13" ht="15" customHeight="1">
      <c r="A23" s="12">
        <v>1996</v>
      </c>
      <c r="B23" s="1">
        <v>22</v>
      </c>
      <c r="C23" s="14">
        <v>0.255</v>
      </c>
      <c r="D23" s="15">
        <f t="shared" si="0"/>
        <v>0.11458333333333325</v>
      </c>
      <c r="E23" s="16">
        <v>7089</v>
      </c>
      <c r="F23" s="3"/>
      <c r="G23" s="8">
        <f t="shared" si="1"/>
        <v>1831993.1999999997</v>
      </c>
      <c r="H23" s="22">
        <v>518</v>
      </c>
      <c r="I23" s="11">
        <f t="shared" si="2"/>
        <v>948972477.5999999</v>
      </c>
      <c r="K23">
        <v>1.69629E-2</v>
      </c>
      <c r="L23"/>
      <c r="M23"/>
    </row>
    <row r="24" spans="1:13" ht="15" customHeight="1">
      <c r="A24" s="12">
        <v>1995</v>
      </c>
      <c r="B24" s="1">
        <v>23</v>
      </c>
      <c r="C24" s="14">
        <v>0.22500000000000001</v>
      </c>
      <c r="D24" s="15">
        <f t="shared" si="0"/>
        <v>0.11764705882352941</v>
      </c>
      <c r="E24" s="16">
        <v>6862</v>
      </c>
      <c r="F24" s="3"/>
      <c r="G24" s="8">
        <f t="shared" si="1"/>
        <v>1639148.3999999997</v>
      </c>
      <c r="H24" s="22">
        <v>524</v>
      </c>
      <c r="I24" s="11">
        <f t="shared" si="2"/>
        <v>858913761.59999979</v>
      </c>
      <c r="K24">
        <v>1.5177299999999999E-2</v>
      </c>
      <c r="L24"/>
      <c r="M24"/>
    </row>
    <row r="25" spans="1:13" ht="15" customHeight="1">
      <c r="A25" s="12">
        <v>1994</v>
      </c>
      <c r="B25" s="1">
        <v>24</v>
      </c>
      <c r="C25" s="14">
        <v>0.19800000000000001</v>
      </c>
      <c r="D25" s="15">
        <f t="shared" si="0"/>
        <v>0.11999999999999998</v>
      </c>
      <c r="E25" s="16">
        <v>6684</v>
      </c>
      <c r="F25" s="3"/>
      <c r="G25" s="8">
        <f t="shared" si="1"/>
        <v>1463529.5999999996</v>
      </c>
      <c r="H25" s="22">
        <v>518</v>
      </c>
      <c r="I25" s="11">
        <f t="shared" si="2"/>
        <v>758108332.79999983</v>
      </c>
      <c r="K25">
        <v>1.3551199999999999E-2</v>
      </c>
      <c r="L25"/>
      <c r="M25"/>
    </row>
    <row r="26" spans="1:13" ht="15" customHeight="1">
      <c r="A26" s="12">
        <v>1993</v>
      </c>
      <c r="B26" s="1">
        <v>25</v>
      </c>
      <c r="C26" s="14">
        <v>0.17399999999999999</v>
      </c>
      <c r="D26" s="15">
        <f t="shared" si="0"/>
        <v>0.12121212121212131</v>
      </c>
      <c r="E26" s="16">
        <v>6556</v>
      </c>
      <c r="F26" s="3"/>
      <c r="G26" s="8">
        <f t="shared" si="1"/>
        <v>1305309.5999999999</v>
      </c>
      <c r="H26" s="22">
        <v>507</v>
      </c>
      <c r="I26" s="11">
        <f t="shared" si="2"/>
        <v>661791967.19999993</v>
      </c>
      <c r="K26">
        <v>1.20862E-2</v>
      </c>
      <c r="L26"/>
      <c r="M26"/>
    </row>
    <row r="27" spans="1:13" ht="15" customHeight="1">
      <c r="A27" s="12">
        <v>1992</v>
      </c>
      <c r="B27" s="1">
        <v>26</v>
      </c>
      <c r="C27" s="14">
        <v>0.153</v>
      </c>
      <c r="D27" s="15">
        <f t="shared" si="0"/>
        <v>0.12068965517241374</v>
      </c>
      <c r="E27" s="16">
        <v>6481</v>
      </c>
      <c r="F27" s="3"/>
      <c r="G27" s="8">
        <f t="shared" si="1"/>
        <v>1164736.7999999998</v>
      </c>
      <c r="H27" s="22">
        <v>512</v>
      </c>
      <c r="I27" s="11">
        <f t="shared" si="2"/>
        <v>596345241.5999999</v>
      </c>
      <c r="K27">
        <v>1.07846E-2</v>
      </c>
      <c r="L27"/>
      <c r="M27"/>
    </row>
    <row r="28" spans="1:13" ht="15" customHeight="1">
      <c r="A28" s="12">
        <v>1991</v>
      </c>
      <c r="B28" s="1">
        <v>27</v>
      </c>
      <c r="C28" s="14">
        <v>0.13300000000000001</v>
      </c>
      <c r="D28" s="15">
        <f t="shared" si="0"/>
        <v>0.13071895424836594</v>
      </c>
      <c r="E28" s="16">
        <v>6466</v>
      </c>
      <c r="F28" s="3"/>
      <c r="G28" s="8">
        <f t="shared" si="1"/>
        <v>1030086.72</v>
      </c>
      <c r="H28" s="22">
        <v>500</v>
      </c>
      <c r="I28" s="11">
        <f t="shared" si="2"/>
        <v>515043360</v>
      </c>
      <c r="K28">
        <v>9.5378400000000006E-3</v>
      </c>
      <c r="L28"/>
      <c r="M28"/>
    </row>
    <row r="29" spans="1:13" ht="15" customHeight="1">
      <c r="A29" s="12">
        <v>1990</v>
      </c>
      <c r="B29" s="1">
        <v>28</v>
      </c>
      <c r="C29" s="14">
        <v>0.11700000000000001</v>
      </c>
      <c r="D29" s="15">
        <f t="shared" si="0"/>
        <v>0.12030075187969924</v>
      </c>
      <c r="E29" s="16">
        <v>6466</v>
      </c>
      <c r="F29" s="3"/>
      <c r="G29" s="8">
        <f t="shared" si="1"/>
        <v>919473.11999999976</v>
      </c>
      <c r="H29" s="22">
        <v>512</v>
      </c>
      <c r="I29" s="11">
        <f t="shared" si="2"/>
        <v>470770237.43999988</v>
      </c>
      <c r="K29">
        <v>8.5136399999999994E-3</v>
      </c>
      <c r="L29"/>
      <c r="M29"/>
    </row>
    <row r="30" spans="1:13" ht="15" customHeight="1">
      <c r="A30" s="12">
        <v>1989</v>
      </c>
      <c r="B30" s="1">
        <v>29</v>
      </c>
      <c r="C30" s="14">
        <v>0.10199999999999999</v>
      </c>
      <c r="D30" s="15">
        <f t="shared" si="0"/>
        <v>0.1282051282051283</v>
      </c>
      <c r="E30" s="16">
        <v>6466</v>
      </c>
      <c r="F30" s="3"/>
      <c r="G30" s="8">
        <f t="shared" si="1"/>
        <v>814987.44</v>
      </c>
      <c r="H30" s="23">
        <v>506</v>
      </c>
      <c r="I30" s="11">
        <f t="shared" si="2"/>
        <v>412383644.63999999</v>
      </c>
      <c r="K30">
        <v>7.5461800000000004E-3</v>
      </c>
      <c r="L30"/>
      <c r="M30"/>
    </row>
    <row r="31" spans="1:13" ht="15" customHeight="1">
      <c r="A31" s="12">
        <v>1988</v>
      </c>
      <c r="B31" s="1">
        <v>30</v>
      </c>
      <c r="C31" s="14">
        <v>8.8999999999999996E-2</v>
      </c>
      <c r="D31" s="15">
        <f t="shared" si="0"/>
        <v>0.12745098039215685</v>
      </c>
      <c r="E31" s="16">
        <v>6466</v>
      </c>
      <c r="F31" s="3"/>
      <c r="G31" s="8">
        <f t="shared" si="1"/>
        <v>722858.03999999992</v>
      </c>
      <c r="H31" s="23">
        <v>498</v>
      </c>
      <c r="I31" s="11">
        <f t="shared" si="2"/>
        <v>359983303.91999996</v>
      </c>
      <c r="K31">
        <v>6.6931300000000003E-3</v>
      </c>
      <c r="L31"/>
      <c r="M31"/>
    </row>
    <row r="32" spans="1:13" ht="15" customHeight="1" thickBot="1">
      <c r="A32" s="12">
        <v>1987</v>
      </c>
      <c r="B32" s="1">
        <v>31</v>
      </c>
      <c r="C32" s="18">
        <v>2.7E-2</v>
      </c>
      <c r="D32" s="15">
        <f t="shared" si="0"/>
        <v>0.6966292134831461</v>
      </c>
      <c r="E32" s="19">
        <v>6466</v>
      </c>
      <c r="F32" s="3"/>
      <c r="G32" s="8">
        <f t="shared" si="1"/>
        <v>806195.15999999992</v>
      </c>
      <c r="H32" s="23">
        <v>486</v>
      </c>
      <c r="I32" s="11">
        <f t="shared" si="2"/>
        <v>391810847.75999993</v>
      </c>
      <c r="K32">
        <v>7.4647699999999999E-3</v>
      </c>
      <c r="L32"/>
      <c r="M3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11" sqref="H11"/>
    </sheetView>
  </sheetViews>
  <sheetFormatPr defaultColWidth="11.19921875" defaultRowHeight="15.6"/>
  <sheetData>
    <row r="1" spans="1:7">
      <c r="B1" s="25" t="s">
        <v>21</v>
      </c>
      <c r="C1" s="25"/>
      <c r="D1" s="25"/>
      <c r="E1" s="25" t="s">
        <v>22</v>
      </c>
      <c r="F1" s="25"/>
      <c r="G1" s="25"/>
    </row>
    <row r="2" spans="1:7" ht="31.2">
      <c r="A2" t="s">
        <v>17</v>
      </c>
      <c r="B2" s="24" t="s">
        <v>18</v>
      </c>
      <c r="C2" s="24" t="s">
        <v>23</v>
      </c>
      <c r="D2" t="s">
        <v>24</v>
      </c>
      <c r="E2" s="24" t="s">
        <v>18</v>
      </c>
      <c r="F2" s="24" t="s">
        <v>23</v>
      </c>
      <c r="G2" s="24" t="s">
        <v>24</v>
      </c>
    </row>
    <row r="3" spans="1:7">
      <c r="A3">
        <v>2018</v>
      </c>
      <c r="B3">
        <v>41.1</v>
      </c>
      <c r="C3">
        <f t="shared" ref="C3:C10" si="0">ROUND(B3*0.8,1)</f>
        <v>32.9</v>
      </c>
      <c r="D3">
        <f>ROUND((1/C3)*8887,0)</f>
        <v>270</v>
      </c>
      <c r="E3">
        <v>41.1</v>
      </c>
      <c r="F3">
        <f>ROUND(E3*0.8,1)</f>
        <v>32.9</v>
      </c>
      <c r="G3">
        <f>ROUND((1/F3)*8887,0)</f>
        <v>270</v>
      </c>
    </row>
    <row r="4" spans="1:7">
      <c r="A4">
        <v>2019</v>
      </c>
      <c r="B4">
        <v>42.5</v>
      </c>
      <c r="C4">
        <f t="shared" si="0"/>
        <v>34</v>
      </c>
      <c r="D4">
        <f t="shared" ref="D4:D10" si="1">ROUND((1/C4)*8887,0)</f>
        <v>261</v>
      </c>
      <c r="E4">
        <v>42.5</v>
      </c>
      <c r="F4">
        <f t="shared" ref="F4:F10" si="2">ROUND(E4*0.8,1)</f>
        <v>34</v>
      </c>
      <c r="G4">
        <f t="shared" ref="G4:G11" si="3">ROUND((1/F4)*8887,0)</f>
        <v>261</v>
      </c>
    </row>
    <row r="5" spans="1:7">
      <c r="A5">
        <v>2020</v>
      </c>
      <c r="B5">
        <v>44.2</v>
      </c>
      <c r="C5">
        <f t="shared" si="0"/>
        <v>35.4</v>
      </c>
      <c r="D5">
        <f t="shared" si="1"/>
        <v>251</v>
      </c>
      <c r="E5">
        <v>44.2</v>
      </c>
      <c r="F5">
        <f t="shared" si="2"/>
        <v>35.4</v>
      </c>
      <c r="G5">
        <f t="shared" si="3"/>
        <v>251</v>
      </c>
    </row>
    <row r="6" spans="1:7">
      <c r="A6">
        <v>2021</v>
      </c>
      <c r="B6">
        <v>46.1</v>
      </c>
      <c r="C6">
        <f t="shared" si="0"/>
        <v>36.9</v>
      </c>
      <c r="D6">
        <f t="shared" si="1"/>
        <v>241</v>
      </c>
      <c r="E6">
        <v>44.2</v>
      </c>
      <c r="F6">
        <f t="shared" si="2"/>
        <v>35.4</v>
      </c>
      <c r="G6">
        <f t="shared" si="3"/>
        <v>251</v>
      </c>
    </row>
    <row r="7" spans="1:7">
      <c r="A7">
        <v>2022</v>
      </c>
      <c r="B7">
        <v>48.2</v>
      </c>
      <c r="C7">
        <f t="shared" si="0"/>
        <v>38.6</v>
      </c>
      <c r="D7">
        <f t="shared" si="1"/>
        <v>230</v>
      </c>
      <c r="E7">
        <v>44.2</v>
      </c>
      <c r="F7">
        <f t="shared" si="2"/>
        <v>35.4</v>
      </c>
      <c r="G7">
        <f t="shared" si="3"/>
        <v>251</v>
      </c>
    </row>
    <row r="8" spans="1:7">
      <c r="A8">
        <v>2023</v>
      </c>
      <c r="B8">
        <v>50.5</v>
      </c>
      <c r="C8">
        <f t="shared" si="0"/>
        <v>40.4</v>
      </c>
      <c r="D8">
        <f t="shared" si="1"/>
        <v>220</v>
      </c>
      <c r="E8">
        <v>44.2</v>
      </c>
      <c r="F8">
        <f t="shared" si="2"/>
        <v>35.4</v>
      </c>
      <c r="G8">
        <f t="shared" si="3"/>
        <v>251</v>
      </c>
    </row>
    <row r="9" spans="1:7">
      <c r="A9">
        <v>2024</v>
      </c>
      <c r="B9">
        <v>52.9</v>
      </c>
      <c r="C9">
        <f t="shared" si="0"/>
        <v>42.3</v>
      </c>
      <c r="D9">
        <f t="shared" si="1"/>
        <v>210</v>
      </c>
      <c r="E9">
        <v>44.2</v>
      </c>
      <c r="F9">
        <f t="shared" si="2"/>
        <v>35.4</v>
      </c>
      <c r="G9">
        <f t="shared" si="3"/>
        <v>251</v>
      </c>
    </row>
    <row r="10" spans="1:7">
      <c r="A10">
        <v>2025</v>
      </c>
      <c r="B10">
        <v>55.3</v>
      </c>
      <c r="C10">
        <f t="shared" si="0"/>
        <v>44.2</v>
      </c>
      <c r="D10">
        <f t="shared" si="1"/>
        <v>201</v>
      </c>
      <c r="E10">
        <v>44.2</v>
      </c>
      <c r="F10">
        <f t="shared" si="2"/>
        <v>35.4</v>
      </c>
      <c r="G10">
        <f t="shared" si="3"/>
        <v>251</v>
      </c>
    </row>
    <row r="11" spans="1:7">
      <c r="A11">
        <v>2026</v>
      </c>
      <c r="E11">
        <v>44.2</v>
      </c>
      <c r="F11">
        <f t="shared" ref="F11" si="4">ROUND(E11*0.8,1)</f>
        <v>35.4</v>
      </c>
      <c r="G11">
        <f t="shared" si="3"/>
        <v>251</v>
      </c>
    </row>
    <row r="13" spans="1:7">
      <c r="A13" t="s">
        <v>19</v>
      </c>
    </row>
    <row r="14" spans="1:7">
      <c r="A14" t="s">
        <v>20</v>
      </c>
    </row>
  </sheetData>
  <mergeCells count="2">
    <mergeCell ref="B1:D1"/>
    <mergeCell ref="E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7" sqref="E17"/>
    </sheetView>
  </sheetViews>
  <sheetFormatPr defaultColWidth="11.19921875" defaultRowHeight="15.6"/>
  <sheetData>
    <row r="1" spans="1:7">
      <c r="B1" s="25" t="s">
        <v>21</v>
      </c>
      <c r="C1" s="25"/>
      <c r="D1" s="25"/>
      <c r="E1" s="25" t="s">
        <v>22</v>
      </c>
      <c r="F1" s="25"/>
      <c r="G1" s="25"/>
    </row>
    <row r="2" spans="1:7" ht="31.2">
      <c r="A2" t="s">
        <v>17</v>
      </c>
      <c r="B2" s="24" t="s">
        <v>18</v>
      </c>
      <c r="C2" s="24" t="s">
        <v>23</v>
      </c>
      <c r="D2" t="s">
        <v>24</v>
      </c>
      <c r="E2" s="24" t="s">
        <v>18</v>
      </c>
      <c r="F2" s="24" t="s">
        <v>23</v>
      </c>
      <c r="G2" t="s">
        <v>24</v>
      </c>
    </row>
    <row r="3" spans="1:7">
      <c r="A3">
        <v>2018</v>
      </c>
      <c r="B3">
        <v>29.6</v>
      </c>
      <c r="C3">
        <f t="shared" ref="C3:C10" si="0">ROUND(B3*0.8,1)</f>
        <v>23.7</v>
      </c>
      <c r="D3">
        <f>ROUND((1/C3)*8887,0)</f>
        <v>375</v>
      </c>
      <c r="E3">
        <v>29.6</v>
      </c>
      <c r="F3">
        <f>ROUND(E3*0.8,1)</f>
        <v>23.7</v>
      </c>
      <c r="G3">
        <f>ROUND((1/F3)*8887,0)</f>
        <v>375</v>
      </c>
    </row>
    <row r="4" spans="1:7">
      <c r="A4">
        <v>2019</v>
      </c>
      <c r="B4">
        <v>30</v>
      </c>
      <c r="C4">
        <f t="shared" si="0"/>
        <v>24</v>
      </c>
      <c r="D4">
        <f t="shared" ref="D4:D10" si="1">ROUND((1/C4)*8887,0)</f>
        <v>370</v>
      </c>
      <c r="E4">
        <v>30</v>
      </c>
      <c r="F4">
        <f t="shared" ref="F4:F10" si="2">ROUND(E4*0.8,1)</f>
        <v>24</v>
      </c>
      <c r="G4">
        <f t="shared" ref="G4:G11" si="3">ROUND((1/F4)*8887,0)</f>
        <v>370</v>
      </c>
    </row>
    <row r="5" spans="1:7">
      <c r="A5">
        <v>2020</v>
      </c>
      <c r="B5">
        <v>30.6</v>
      </c>
      <c r="C5">
        <f t="shared" si="0"/>
        <v>24.5</v>
      </c>
      <c r="D5">
        <f t="shared" si="1"/>
        <v>363</v>
      </c>
      <c r="E5">
        <v>30.6</v>
      </c>
      <c r="F5">
        <f t="shared" si="2"/>
        <v>24.5</v>
      </c>
      <c r="G5">
        <f t="shared" si="3"/>
        <v>363</v>
      </c>
    </row>
    <row r="6" spans="1:7">
      <c r="A6">
        <v>2021</v>
      </c>
      <c r="B6">
        <v>32.6</v>
      </c>
      <c r="C6">
        <f t="shared" si="0"/>
        <v>26.1</v>
      </c>
      <c r="D6">
        <f t="shared" si="1"/>
        <v>340</v>
      </c>
      <c r="E6">
        <v>30.6</v>
      </c>
      <c r="F6">
        <f t="shared" si="2"/>
        <v>24.5</v>
      </c>
      <c r="G6">
        <f t="shared" si="3"/>
        <v>363</v>
      </c>
    </row>
    <row r="7" spans="1:7">
      <c r="A7">
        <v>2022</v>
      </c>
      <c r="B7">
        <v>34.200000000000003</v>
      </c>
      <c r="C7">
        <f t="shared" si="0"/>
        <v>27.4</v>
      </c>
      <c r="D7">
        <f t="shared" si="1"/>
        <v>324</v>
      </c>
      <c r="E7">
        <v>30.6</v>
      </c>
      <c r="F7">
        <f t="shared" si="2"/>
        <v>24.5</v>
      </c>
      <c r="G7">
        <f t="shared" si="3"/>
        <v>363</v>
      </c>
    </row>
    <row r="8" spans="1:7">
      <c r="A8">
        <v>2023</v>
      </c>
      <c r="B8">
        <v>35.799999999999997</v>
      </c>
      <c r="C8">
        <f t="shared" si="0"/>
        <v>28.6</v>
      </c>
      <c r="D8">
        <f t="shared" si="1"/>
        <v>311</v>
      </c>
      <c r="E8">
        <v>30.6</v>
      </c>
      <c r="F8">
        <f t="shared" si="2"/>
        <v>24.5</v>
      </c>
      <c r="G8">
        <f t="shared" si="3"/>
        <v>363</v>
      </c>
    </row>
    <row r="9" spans="1:7">
      <c r="A9">
        <v>2024</v>
      </c>
      <c r="B9">
        <v>37.5</v>
      </c>
      <c r="C9">
        <f t="shared" si="0"/>
        <v>30</v>
      </c>
      <c r="D9">
        <f t="shared" si="1"/>
        <v>296</v>
      </c>
      <c r="E9">
        <v>30.6</v>
      </c>
      <c r="F9">
        <f t="shared" si="2"/>
        <v>24.5</v>
      </c>
      <c r="G9">
        <f t="shared" si="3"/>
        <v>363</v>
      </c>
    </row>
    <row r="10" spans="1:7">
      <c r="A10">
        <v>2025</v>
      </c>
      <c r="B10">
        <v>39.299999999999997</v>
      </c>
      <c r="C10">
        <f t="shared" si="0"/>
        <v>31.4</v>
      </c>
      <c r="D10">
        <f t="shared" si="1"/>
        <v>283</v>
      </c>
      <c r="E10">
        <v>30.6</v>
      </c>
      <c r="F10">
        <f t="shared" si="2"/>
        <v>24.5</v>
      </c>
      <c r="G10">
        <f t="shared" si="3"/>
        <v>363</v>
      </c>
    </row>
    <row r="11" spans="1:7">
      <c r="A11">
        <v>2026</v>
      </c>
      <c r="E11">
        <v>30.6</v>
      </c>
      <c r="F11">
        <f t="shared" ref="F11" si="4">ROUND(E11*0.8,1)</f>
        <v>24.5</v>
      </c>
      <c r="G11">
        <f t="shared" si="3"/>
        <v>363</v>
      </c>
    </row>
    <row r="13" spans="1:7">
      <c r="A13" t="s">
        <v>19</v>
      </c>
    </row>
    <row r="14" spans="1:7">
      <c r="A14" t="s">
        <v>20</v>
      </c>
    </row>
  </sheetData>
  <mergeCells count="2">
    <mergeCell ref="B1:D1"/>
    <mergeCell ref="E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</vt:lpstr>
      <vt:lpstr>LightTrucks</vt:lpstr>
      <vt:lpstr>New Cars</vt:lpstr>
      <vt:lpstr>New Light Trucks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Houston</dc:creator>
  <cp:lastModifiedBy>Sergey Naumov</cp:lastModifiedBy>
  <dcterms:created xsi:type="dcterms:W3CDTF">2017-07-13T19:47:32Z</dcterms:created>
  <dcterms:modified xsi:type="dcterms:W3CDTF">2018-06-19T14:19:00Z</dcterms:modified>
</cp:coreProperties>
</file>