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5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9698C774-79B9-46A2-B36E-3A9535663D6D/Library/Application Support/Drafts/"/>
    </mc:Choice>
  </mc:AlternateContent>
  <xr:revisionPtr revIDLastSave="0" documentId="13_ncr:1000001_{30E58FBB-9C6F-FF46-95DD-82A34675EEB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Lineups" sheetId="1" r:id="rId1"/>
    <sheet name="9 a side" sheetId="6" r:id="rId2"/>
    <sheet name="10 a side" sheetId="7" r:id="rId3"/>
    <sheet name="11 a side" sheetId="5" r:id="rId4"/>
    <sheet name="12 a side" sheetId="8" r:id="rId5"/>
    <sheet name="Sheet1" sheetId="4" r:id="rId6"/>
    <sheet name="Results" sheetId="2" r:id="rId7"/>
    <sheet name="Overall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J2" i="8"/>
  <c r="L2" i="8"/>
  <c r="N2" i="8"/>
  <c r="H3" i="8"/>
  <c r="J3" i="8"/>
  <c r="L3" i="8"/>
  <c r="N3" i="8"/>
  <c r="H4" i="8"/>
  <c r="J4" i="8"/>
  <c r="L4" i="8"/>
  <c r="N4" i="8"/>
  <c r="H5" i="8"/>
  <c r="J5" i="8"/>
  <c r="L5" i="8"/>
  <c r="N5" i="8"/>
  <c r="H6" i="8"/>
  <c r="J6" i="8"/>
  <c r="L6" i="8"/>
  <c r="N6" i="8"/>
  <c r="H7" i="8"/>
  <c r="J7" i="8"/>
  <c r="L7" i="8"/>
  <c r="N7" i="8"/>
  <c r="H8" i="8"/>
  <c r="J8" i="8"/>
  <c r="L8" i="8"/>
  <c r="N8" i="8"/>
  <c r="H9" i="8"/>
  <c r="J9" i="8"/>
  <c r="L9" i="8"/>
  <c r="N9" i="8"/>
  <c r="H10" i="8"/>
  <c r="J10" i="8"/>
  <c r="L10" i="8"/>
  <c r="N10" i="8"/>
  <c r="C13" i="8"/>
  <c r="C12" i="8"/>
  <c r="Q13" i="8"/>
  <c r="P13" i="8"/>
  <c r="H13" i="8"/>
  <c r="J13" i="8"/>
  <c r="L13" i="8"/>
  <c r="N13" i="8"/>
  <c r="Q12" i="8"/>
  <c r="P12" i="8"/>
  <c r="N12" i="8"/>
  <c r="L12" i="8"/>
  <c r="J12" i="8"/>
  <c r="H12" i="8"/>
  <c r="Q11" i="8"/>
  <c r="P11" i="8"/>
  <c r="N11" i="8"/>
  <c r="L11" i="8"/>
  <c r="J11" i="8"/>
  <c r="H11" i="8"/>
  <c r="C11" i="8"/>
  <c r="Q10" i="8"/>
  <c r="P10" i="8"/>
  <c r="C10" i="8"/>
  <c r="Q9" i="8"/>
  <c r="P9" i="8"/>
  <c r="C9" i="8"/>
  <c r="Q8" i="8"/>
  <c r="P8" i="8"/>
  <c r="C8" i="8"/>
  <c r="Q7" i="8"/>
  <c r="P7" i="8"/>
  <c r="C7" i="8"/>
  <c r="Q6" i="8"/>
  <c r="P6" i="8"/>
  <c r="C6" i="8"/>
  <c r="Q5" i="8"/>
  <c r="P5" i="8"/>
  <c r="C5" i="8"/>
  <c r="Q4" i="8"/>
  <c r="P4" i="8"/>
  <c r="C4" i="8"/>
  <c r="Q3" i="8"/>
  <c r="P3" i="8"/>
  <c r="C3" i="8"/>
  <c r="Q2" i="8"/>
  <c r="P2" i="8"/>
  <c r="C2" i="8"/>
  <c r="H2" i="7"/>
  <c r="J2" i="7"/>
  <c r="L2" i="7"/>
  <c r="N2" i="7"/>
  <c r="H3" i="7"/>
  <c r="J3" i="7"/>
  <c r="L3" i="7"/>
  <c r="N3" i="7"/>
  <c r="H4" i="7"/>
  <c r="J4" i="7"/>
  <c r="L4" i="7"/>
  <c r="N4" i="7"/>
  <c r="H5" i="7"/>
  <c r="J5" i="7"/>
  <c r="L5" i="7"/>
  <c r="N5" i="7"/>
  <c r="H6" i="7"/>
  <c r="J6" i="7"/>
  <c r="L6" i="7"/>
  <c r="N6" i="7"/>
  <c r="H7" i="7"/>
  <c r="J7" i="7"/>
  <c r="L7" i="7"/>
  <c r="N7" i="7"/>
  <c r="H8" i="7"/>
  <c r="J8" i="7"/>
  <c r="L8" i="7"/>
  <c r="N8" i="7"/>
  <c r="H9" i="7"/>
  <c r="J9" i="7"/>
  <c r="L9" i="7"/>
  <c r="N9" i="7"/>
  <c r="H10" i="7"/>
  <c r="J10" i="7"/>
  <c r="L10" i="7"/>
  <c r="N10" i="7"/>
  <c r="Q11" i="7"/>
  <c r="P11" i="7"/>
  <c r="N11" i="7"/>
  <c r="L11" i="7"/>
  <c r="J11" i="7"/>
  <c r="H11" i="7"/>
  <c r="C11" i="7"/>
  <c r="Q10" i="7"/>
  <c r="P10" i="7"/>
  <c r="C10" i="7"/>
  <c r="Q9" i="7"/>
  <c r="P9" i="7"/>
  <c r="C9" i="7"/>
  <c r="Q8" i="7"/>
  <c r="P8" i="7"/>
  <c r="C8" i="7"/>
  <c r="Q7" i="7"/>
  <c r="P7" i="7"/>
  <c r="C7" i="7"/>
  <c r="Q6" i="7"/>
  <c r="P6" i="7"/>
  <c r="C6" i="7"/>
  <c r="Q5" i="7"/>
  <c r="P5" i="7"/>
  <c r="C5" i="7"/>
  <c r="Q4" i="7"/>
  <c r="P4" i="7"/>
  <c r="C4" i="7"/>
  <c r="Q3" i="7"/>
  <c r="P3" i="7"/>
  <c r="C3" i="7"/>
  <c r="Q2" i="7"/>
  <c r="P2" i="7"/>
  <c r="C2" i="7"/>
  <c r="P3" i="6"/>
  <c r="P2" i="6"/>
  <c r="H2" i="6"/>
  <c r="J2" i="6"/>
  <c r="L2" i="6"/>
  <c r="N2" i="6"/>
  <c r="H3" i="6"/>
  <c r="J3" i="6"/>
  <c r="L3" i="6"/>
  <c r="N3" i="6"/>
  <c r="H4" i="6"/>
  <c r="J4" i="6"/>
  <c r="L4" i="6"/>
  <c r="N4" i="6"/>
  <c r="H5" i="6"/>
  <c r="J5" i="6"/>
  <c r="L5" i="6"/>
  <c r="N5" i="6"/>
  <c r="H6" i="6"/>
  <c r="J6" i="6"/>
  <c r="L6" i="6"/>
  <c r="N6" i="6"/>
  <c r="H7" i="6"/>
  <c r="J7" i="6"/>
  <c r="L7" i="6"/>
  <c r="N7" i="6"/>
  <c r="H8" i="6"/>
  <c r="J8" i="6"/>
  <c r="L8" i="6"/>
  <c r="N8" i="6"/>
  <c r="H9" i="6"/>
  <c r="J9" i="6"/>
  <c r="L9" i="6"/>
  <c r="N9" i="6"/>
  <c r="H10" i="6"/>
  <c r="J10" i="6"/>
  <c r="L10" i="6"/>
  <c r="N10" i="6"/>
  <c r="Q10" i="6"/>
  <c r="P10" i="6"/>
  <c r="C10" i="6"/>
  <c r="Q9" i="6"/>
  <c r="P9" i="6"/>
  <c r="C9" i="6"/>
  <c r="Q8" i="6"/>
  <c r="P8" i="6"/>
  <c r="C8" i="6"/>
  <c r="Q7" i="6"/>
  <c r="P7" i="6"/>
  <c r="C7" i="6"/>
  <c r="Q6" i="6"/>
  <c r="P6" i="6"/>
  <c r="C6" i="6"/>
  <c r="Q5" i="6"/>
  <c r="P5" i="6"/>
  <c r="C5" i="6"/>
  <c r="Q4" i="6"/>
  <c r="P4" i="6"/>
  <c r="C4" i="6"/>
  <c r="Q3" i="6"/>
  <c r="C3" i="6"/>
  <c r="Q2" i="6"/>
  <c r="C2" i="6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C22" i="3"/>
  <c r="E47" i="1"/>
  <c r="E33" i="1"/>
  <c r="D33" i="1"/>
  <c r="P4" i="5"/>
  <c r="H2" i="5"/>
  <c r="J2" i="5"/>
  <c r="L2" i="5"/>
  <c r="N2" i="5"/>
  <c r="H3" i="5"/>
  <c r="J3" i="5"/>
  <c r="L3" i="5"/>
  <c r="N3" i="5"/>
  <c r="H4" i="5"/>
  <c r="J4" i="5"/>
  <c r="L4" i="5"/>
  <c r="N4" i="5"/>
  <c r="H5" i="5"/>
  <c r="J5" i="5"/>
  <c r="L5" i="5"/>
  <c r="N5" i="5"/>
  <c r="H6" i="5"/>
  <c r="J6" i="5"/>
  <c r="L6" i="5"/>
  <c r="N6" i="5"/>
  <c r="H7" i="5"/>
  <c r="J7" i="5"/>
  <c r="L7" i="5"/>
  <c r="N7" i="5"/>
  <c r="H8" i="5"/>
  <c r="J8" i="5"/>
  <c r="L8" i="5"/>
  <c r="N8" i="5"/>
  <c r="H9" i="5"/>
  <c r="J9" i="5"/>
  <c r="L9" i="5"/>
  <c r="N9" i="5"/>
  <c r="H10" i="5"/>
  <c r="J10" i="5"/>
  <c r="L10" i="5"/>
  <c r="N10" i="5"/>
  <c r="C2" i="5"/>
  <c r="Q3" i="5"/>
  <c r="Q4" i="5"/>
  <c r="Q5" i="5"/>
  <c r="Q6" i="5"/>
  <c r="Q7" i="5"/>
  <c r="Q8" i="5"/>
  <c r="Q9" i="5"/>
  <c r="Q10" i="5"/>
  <c r="Q11" i="5"/>
  <c r="Q12" i="5"/>
  <c r="Q2" i="5"/>
  <c r="D48" i="1"/>
  <c r="D49" i="1"/>
  <c r="D50" i="1"/>
  <c r="D51" i="1"/>
  <c r="D52" i="1"/>
  <c r="D53" i="1"/>
  <c r="D54" i="1"/>
  <c r="D55" i="1"/>
  <c r="D56" i="1"/>
  <c r="D57" i="1"/>
  <c r="E48" i="1"/>
  <c r="E49" i="1"/>
  <c r="E50" i="1"/>
  <c r="E51" i="1"/>
  <c r="E52" i="1"/>
  <c r="E53" i="1"/>
  <c r="E54" i="1"/>
  <c r="E55" i="1"/>
  <c r="E56" i="1"/>
  <c r="E57" i="1"/>
  <c r="D47" i="1"/>
  <c r="E34" i="1"/>
  <c r="E35" i="1"/>
  <c r="E36" i="1"/>
  <c r="E37" i="1"/>
  <c r="E38" i="1"/>
  <c r="E39" i="1"/>
  <c r="E40" i="1"/>
  <c r="E41" i="1"/>
  <c r="E42" i="1"/>
  <c r="E43" i="1"/>
  <c r="D34" i="1"/>
  <c r="D35" i="1"/>
  <c r="D36" i="1"/>
  <c r="D37" i="1"/>
  <c r="D38" i="1"/>
  <c r="D39" i="1"/>
  <c r="D40" i="1"/>
  <c r="D41" i="1"/>
  <c r="D42" i="1"/>
  <c r="D43" i="1"/>
  <c r="P3" i="5"/>
  <c r="P5" i="5"/>
  <c r="P6" i="5"/>
  <c r="P7" i="5"/>
  <c r="P8" i="5"/>
  <c r="P9" i="5"/>
  <c r="P10" i="5"/>
  <c r="P11" i="5"/>
  <c r="P12" i="5"/>
  <c r="P2" i="5"/>
  <c r="N12" i="5"/>
  <c r="L12" i="5"/>
  <c r="J12" i="5"/>
  <c r="H12" i="5"/>
  <c r="C12" i="5"/>
  <c r="N11" i="5"/>
  <c r="L11" i="5"/>
  <c r="J11" i="5"/>
  <c r="H11" i="5"/>
  <c r="C11" i="5"/>
  <c r="C10" i="5"/>
  <c r="C9" i="5"/>
  <c r="C8" i="5"/>
  <c r="C7" i="5"/>
  <c r="C6" i="5"/>
  <c r="C5" i="5"/>
  <c r="C4" i="5"/>
  <c r="C3" i="5"/>
  <c r="H2" i="4"/>
  <c r="J2" i="4"/>
  <c r="L2" i="4"/>
  <c r="N2" i="4"/>
  <c r="H3" i="4"/>
  <c r="J3" i="4"/>
  <c r="L3" i="4"/>
  <c r="N3" i="4"/>
  <c r="H4" i="4"/>
  <c r="J4" i="4"/>
  <c r="L4" i="4"/>
  <c r="N4" i="4"/>
  <c r="H5" i="4"/>
  <c r="J5" i="4"/>
  <c r="L5" i="4"/>
  <c r="N5" i="4"/>
  <c r="H6" i="4"/>
  <c r="J6" i="4"/>
  <c r="L6" i="4"/>
  <c r="N6" i="4"/>
  <c r="H7" i="4"/>
  <c r="J7" i="4"/>
  <c r="L7" i="4"/>
  <c r="N7" i="4"/>
  <c r="H8" i="4"/>
  <c r="J8" i="4"/>
  <c r="L8" i="4"/>
  <c r="N8" i="4"/>
  <c r="H9" i="4"/>
  <c r="J9" i="4"/>
  <c r="L9" i="4"/>
  <c r="N9" i="4"/>
  <c r="H10" i="4"/>
  <c r="J10" i="4"/>
  <c r="L10" i="4"/>
  <c r="N10" i="4"/>
  <c r="C3" i="4"/>
  <c r="C4" i="4"/>
  <c r="C5" i="4"/>
  <c r="C6" i="4"/>
  <c r="C7" i="4"/>
  <c r="C8" i="4"/>
  <c r="C9" i="4"/>
  <c r="C10" i="4"/>
  <c r="C11" i="4"/>
  <c r="C12" i="4"/>
  <c r="C2" i="4"/>
  <c r="N12" i="4"/>
  <c r="N11" i="4"/>
  <c r="L12" i="4"/>
  <c r="L11" i="4"/>
  <c r="J12" i="4"/>
  <c r="J11" i="4"/>
  <c r="H11" i="4"/>
  <c r="H1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3" i="3"/>
  <c r="G3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D3" i="1"/>
  <c r="D4" i="1"/>
  <c r="D5" i="1"/>
  <c r="D6" i="1"/>
  <c r="D7" i="1"/>
  <c r="D2" i="1"/>
  <c r="D18" i="1"/>
  <c r="D19" i="1"/>
  <c r="D20" i="1"/>
  <c r="D21" i="1"/>
  <c r="D22" i="1"/>
  <c r="D23" i="1"/>
  <c r="D24" i="1"/>
  <c r="D25" i="1"/>
  <c r="D26" i="1"/>
  <c r="D17" i="1"/>
  <c r="C26" i="3"/>
  <c r="C27" i="3"/>
  <c r="C28" i="3"/>
  <c r="C24" i="3"/>
  <c r="C2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27" i="1"/>
  <c r="D8" i="1"/>
  <c r="D9" i="1"/>
  <c r="D10" i="1"/>
  <c r="D11" i="1"/>
  <c r="D12" i="1"/>
  <c r="D14" i="1"/>
</calcChain>
</file>

<file path=xl/sharedStrings.xml><?xml version="1.0" encoding="utf-8"?>
<sst xmlns="http://schemas.openxmlformats.org/spreadsheetml/2006/main" count="1023" uniqueCount="88">
  <si>
    <t>Available girls</t>
  </si>
  <si>
    <t>Thea</t>
  </si>
  <si>
    <t>Keira</t>
  </si>
  <si>
    <t>Flo</t>
  </si>
  <si>
    <t>Lottie b</t>
  </si>
  <si>
    <t>Charlotte</t>
  </si>
  <si>
    <t>Nicole h</t>
  </si>
  <si>
    <t>Isla</t>
  </si>
  <si>
    <t>Nicole c</t>
  </si>
  <si>
    <t>Savannah</t>
  </si>
  <si>
    <t>Willow</t>
  </si>
  <si>
    <t>GK</t>
  </si>
  <si>
    <t>D</t>
  </si>
  <si>
    <t>F</t>
  </si>
  <si>
    <t>S</t>
  </si>
  <si>
    <t>THEA</t>
  </si>
  <si>
    <t>KEIRA</t>
  </si>
  <si>
    <t>CHARLOTTE</t>
  </si>
  <si>
    <t>COUNT</t>
  </si>
  <si>
    <t>WILLOW</t>
  </si>
  <si>
    <t>NICOLE C</t>
  </si>
  <si>
    <t>FLO</t>
  </si>
  <si>
    <t>ISLA</t>
  </si>
  <si>
    <t>NICOLE H</t>
  </si>
  <si>
    <t>SAVANNAH</t>
  </si>
  <si>
    <t>LOTTIE B</t>
  </si>
  <si>
    <t>Date</t>
  </si>
  <si>
    <t>Opponent</t>
  </si>
  <si>
    <t>Histon</t>
  </si>
  <si>
    <t>Venue</t>
  </si>
  <si>
    <t>Home</t>
  </si>
  <si>
    <t>Melbourne</t>
  </si>
  <si>
    <t>Away</t>
  </si>
  <si>
    <t>Lottie W</t>
  </si>
  <si>
    <t>Nicole C</t>
  </si>
  <si>
    <t>Result</t>
  </si>
  <si>
    <t>Lost</t>
  </si>
  <si>
    <t>Goals for</t>
  </si>
  <si>
    <t>Goals against</t>
  </si>
  <si>
    <t>Scorers</t>
  </si>
  <si>
    <t>Squad List</t>
  </si>
  <si>
    <t>Name</t>
  </si>
  <si>
    <t>Lottie B</t>
  </si>
  <si>
    <t>Nicole H</t>
  </si>
  <si>
    <t>Emily</t>
  </si>
  <si>
    <t>Appearances</t>
  </si>
  <si>
    <t>Quarters played total</t>
  </si>
  <si>
    <t>Quarters Played in goal</t>
  </si>
  <si>
    <t>Goals</t>
  </si>
  <si>
    <t>Results</t>
  </si>
  <si>
    <t>Wins</t>
  </si>
  <si>
    <t>Losses</t>
  </si>
  <si>
    <t>Draws</t>
  </si>
  <si>
    <t>Goal diff</t>
  </si>
  <si>
    <t>HM</t>
  </si>
  <si>
    <t>POTM</t>
  </si>
  <si>
    <t>Sawston Green</t>
  </si>
  <si>
    <t>Renee</t>
  </si>
  <si>
    <t>Q1</t>
  </si>
  <si>
    <t>Q2</t>
  </si>
  <si>
    <t>Q3</t>
  </si>
  <si>
    <t>Q4</t>
  </si>
  <si>
    <t>Playing</t>
  </si>
  <si>
    <t>A</t>
  </si>
  <si>
    <t>B</t>
  </si>
  <si>
    <t>C</t>
  </si>
  <si>
    <t>E</t>
  </si>
  <si>
    <t>G</t>
  </si>
  <si>
    <t>H</t>
  </si>
  <si>
    <t>I</t>
  </si>
  <si>
    <t>J</t>
  </si>
  <si>
    <t>K</t>
  </si>
  <si>
    <t>Id</t>
  </si>
  <si>
    <t>Player</t>
  </si>
  <si>
    <t>Gk</t>
  </si>
  <si>
    <t>0-5 mins</t>
  </si>
  <si>
    <t>5-10 mins</t>
  </si>
  <si>
    <t>Sub</t>
  </si>
  <si>
    <t>Count</t>
  </si>
  <si>
    <t>Renne</t>
  </si>
  <si>
    <t>Kiera</t>
  </si>
  <si>
    <t xml:space="preserve"> </t>
  </si>
  <si>
    <t>Isleham U7</t>
  </si>
  <si>
    <t>Isleham</t>
  </si>
  <si>
    <t>Win</t>
  </si>
  <si>
    <t>Sawston Red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</si>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</sst>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A42-4C39-B84D-A749-EF144E920F22}">
  <dimension ref="A1:T71"/>
  <sheetViews>
    <sheetView tabSelected="1" topLeftCell="A23" zoomScaleNormal="150" zoomScaleSheetLayoutView="100" workbookViewId="0">
      <selection activeCell="C61" sqref="C61"/>
    </sheetView>
  </sheetViews>
  <sheetFormatPr defaultRowHeight="15" x14ac:dyDescent="0.2"/>
  <cols>
    <col min="2" max="2" width="13.85546875" bestFit="1" customWidth="1"/>
    <col min="3" max="3" width="11.97265625" bestFit="1" customWidth="1"/>
  </cols>
  <sheetData>
    <row r="1" spans="1:20" x14ac:dyDescent="0.2">
      <c r="A1" t="s">
        <v>26</v>
      </c>
      <c r="B1" s="1">
        <v>45920</v>
      </c>
      <c r="C1" t="s">
        <v>0</v>
      </c>
      <c r="D1" t="s">
        <v>18</v>
      </c>
      <c r="F1" t="s">
        <v>11</v>
      </c>
      <c r="G1" t="s">
        <v>12</v>
      </c>
      <c r="H1" t="s">
        <v>12</v>
      </c>
      <c r="I1" t="s">
        <v>13</v>
      </c>
      <c r="J1" t="s">
        <v>13</v>
      </c>
      <c r="K1" t="s">
        <v>14</v>
      </c>
      <c r="L1" t="s">
        <v>14</v>
      </c>
      <c r="M1" t="s">
        <v>14</v>
      </c>
      <c r="N1" t="s">
        <v>14</v>
      </c>
      <c r="O1" t="s">
        <v>14</v>
      </c>
      <c r="P1" t="s">
        <v>14</v>
      </c>
      <c r="Q1" t="s">
        <v>14</v>
      </c>
      <c r="R1" t="s">
        <v>14</v>
      </c>
      <c r="S1" t="s">
        <v>14</v>
      </c>
      <c r="T1" t="s">
        <v>14</v>
      </c>
    </row>
    <row r="2" spans="1:20" x14ac:dyDescent="0.2">
      <c r="A2" t="s">
        <v>27</v>
      </c>
      <c r="B2" t="s">
        <v>31</v>
      </c>
      <c r="C2" t="s">
        <v>5</v>
      </c>
      <c r="D2">
        <f>IF(C2="","",COUNTIF($F$2:$T$5,C2))</f>
        <v>4</v>
      </c>
      <c r="F2" t="s">
        <v>2</v>
      </c>
      <c r="G2" t="s">
        <v>34</v>
      </c>
      <c r="H2" t="s">
        <v>33</v>
      </c>
      <c r="I2" t="s">
        <v>10</v>
      </c>
      <c r="J2" t="s">
        <v>5</v>
      </c>
      <c r="K2" t="s">
        <v>1</v>
      </c>
    </row>
    <row r="3" spans="1:20" x14ac:dyDescent="0.2">
      <c r="A3" t="s">
        <v>29</v>
      </c>
      <c r="B3" t="s">
        <v>32</v>
      </c>
      <c r="C3" t="s">
        <v>2</v>
      </c>
      <c r="D3">
        <f>IF(C3="","",COUNTIF($F$2:$T$5,C3))</f>
        <v>4</v>
      </c>
      <c r="F3" t="s">
        <v>33</v>
      </c>
      <c r="G3" t="s">
        <v>5</v>
      </c>
      <c r="H3" t="s">
        <v>2</v>
      </c>
      <c r="I3" t="s">
        <v>34</v>
      </c>
      <c r="J3" t="s">
        <v>1</v>
      </c>
      <c r="K3" t="s">
        <v>10</v>
      </c>
    </row>
    <row r="4" spans="1:20" x14ac:dyDescent="0.2">
      <c r="C4" t="s">
        <v>33</v>
      </c>
      <c r="D4">
        <f>IF(C4="","",COUNTIF($F$2:$T$5,C4))</f>
        <v>4</v>
      </c>
      <c r="F4" t="s">
        <v>5</v>
      </c>
      <c r="G4" t="s">
        <v>1</v>
      </c>
      <c r="H4" t="s">
        <v>10</v>
      </c>
      <c r="I4" t="s">
        <v>2</v>
      </c>
      <c r="J4" t="s">
        <v>33</v>
      </c>
      <c r="K4" t="s">
        <v>34</v>
      </c>
    </row>
    <row r="5" spans="1:20" x14ac:dyDescent="0.2">
      <c r="C5" t="s">
        <v>34</v>
      </c>
      <c r="D5">
        <f>IF(C5="","",COUNTIF($F$2:$T$5,C5))</f>
        <v>4</v>
      </c>
      <c r="F5" t="s">
        <v>1</v>
      </c>
      <c r="G5" t="s">
        <v>10</v>
      </c>
      <c r="H5" t="s">
        <v>5</v>
      </c>
      <c r="I5" t="s">
        <v>33</v>
      </c>
      <c r="J5" t="s">
        <v>34</v>
      </c>
      <c r="K5" t="s">
        <v>2</v>
      </c>
    </row>
    <row r="6" spans="1:20" x14ac:dyDescent="0.2">
      <c r="B6" s="3"/>
      <c r="C6" t="s">
        <v>1</v>
      </c>
      <c r="D6">
        <f>IF(C6="","",COUNTIF($F$2:$T$5,C6))</f>
        <v>4</v>
      </c>
    </row>
    <row r="7" spans="1:20" x14ac:dyDescent="0.2">
      <c r="C7" t="s">
        <v>10</v>
      </c>
      <c r="D7">
        <f>IF(C7="","",COUNTIF($F$2:$T$5,C7))</f>
        <v>4</v>
      </c>
    </row>
    <row r="8" spans="1:20" x14ac:dyDescent="0.2">
      <c r="D8" t="str">
        <f>IF(C8="","",COUNTIF(#REF!,C8))</f>
        <v/>
      </c>
    </row>
    <row r="9" spans="1:20" x14ac:dyDescent="0.2">
      <c r="D9" t="str">
        <f>IF(C9="","",COUNTIF(#REF!,C9))</f>
        <v/>
      </c>
    </row>
    <row r="10" spans="1:20" x14ac:dyDescent="0.2">
      <c r="D10" t="str">
        <f>IF(C10="","",COUNTIF(#REF!,C10))</f>
        <v/>
      </c>
    </row>
    <row r="11" spans="1:20" x14ac:dyDescent="0.2">
      <c r="D11" t="str">
        <f>IF(C11="","",COUNTIF(#REF!,C11))</f>
        <v/>
      </c>
    </row>
    <row r="12" spans="1:20" x14ac:dyDescent="0.2">
      <c r="D12" t="str">
        <f>IF(C12="","",COUNTIF(#REF!,C12))</f>
        <v/>
      </c>
    </row>
    <row r="14" spans="1:20" x14ac:dyDescent="0.2">
      <c r="D14" t="str">
        <f>IF(C14="","",COUNTIF(#REF!,C14))</f>
        <v/>
      </c>
    </row>
    <row r="16" spans="1:20" x14ac:dyDescent="0.2">
      <c r="A16" t="s">
        <v>26</v>
      </c>
      <c r="B16" s="1">
        <v>45927</v>
      </c>
      <c r="C16" t="s">
        <v>0</v>
      </c>
      <c r="D16" t="s">
        <v>18</v>
      </c>
      <c r="F16" t="s">
        <v>11</v>
      </c>
      <c r="G16" t="s">
        <v>12</v>
      </c>
      <c r="H16" t="s">
        <v>12</v>
      </c>
      <c r="I16" t="s">
        <v>13</v>
      </c>
      <c r="J16" t="s">
        <v>13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 t="s">
        <v>14</v>
      </c>
      <c r="T16" t="s">
        <v>14</v>
      </c>
    </row>
    <row r="17" spans="1:20" x14ac:dyDescent="0.2">
      <c r="A17" t="s">
        <v>27</v>
      </c>
      <c r="B17" t="s">
        <v>28</v>
      </c>
      <c r="C17" t="s">
        <v>5</v>
      </c>
      <c r="D17">
        <f>IF(C17="","",COUNTIF($F$17:$T$20,C17))</f>
        <v>4</v>
      </c>
      <c r="F17" t="s">
        <v>21</v>
      </c>
      <c r="G17" t="s">
        <v>17</v>
      </c>
      <c r="H17" t="s">
        <v>25</v>
      </c>
      <c r="I17" t="s">
        <v>19</v>
      </c>
      <c r="J17" t="s">
        <v>20</v>
      </c>
      <c r="K17" t="s">
        <v>15</v>
      </c>
      <c r="L17" t="s">
        <v>22</v>
      </c>
      <c r="M17" t="s">
        <v>23</v>
      </c>
      <c r="N17" t="s">
        <v>24</v>
      </c>
      <c r="O17" t="s">
        <v>16</v>
      </c>
    </row>
    <row r="18" spans="1:20" x14ac:dyDescent="0.2">
      <c r="A18" t="s">
        <v>29</v>
      </c>
      <c r="B18" t="s">
        <v>30</v>
      </c>
      <c r="C18" t="s">
        <v>3</v>
      </c>
      <c r="D18">
        <f t="shared" ref="D18:D26" si="0">IF(C18="","",COUNTIF($F$17:$T$20,C18))</f>
        <v>4</v>
      </c>
      <c r="F18" t="s">
        <v>16</v>
      </c>
      <c r="G18" t="s">
        <v>23</v>
      </c>
      <c r="H18" t="s">
        <v>24</v>
      </c>
      <c r="I18" t="s">
        <v>22</v>
      </c>
      <c r="J18" t="s">
        <v>15</v>
      </c>
      <c r="K18" t="s">
        <v>21</v>
      </c>
      <c r="L18" t="s">
        <v>17</v>
      </c>
      <c r="M18" t="s">
        <v>25</v>
      </c>
      <c r="N18" t="s">
        <v>19</v>
      </c>
      <c r="O18" t="s">
        <v>20</v>
      </c>
    </row>
    <row r="19" spans="1:20" x14ac:dyDescent="0.2">
      <c r="C19" t="s">
        <v>7</v>
      </c>
      <c r="D19">
        <f t="shared" si="0"/>
        <v>4</v>
      </c>
      <c r="F19" t="s">
        <v>17</v>
      </c>
      <c r="G19" t="s">
        <v>19</v>
      </c>
      <c r="H19" t="s">
        <v>20</v>
      </c>
      <c r="I19" t="s">
        <v>25</v>
      </c>
      <c r="J19" t="s">
        <v>21</v>
      </c>
      <c r="K19" t="s">
        <v>22</v>
      </c>
      <c r="L19" t="s">
        <v>23</v>
      </c>
      <c r="M19" t="s">
        <v>24</v>
      </c>
      <c r="N19" t="s">
        <v>16</v>
      </c>
      <c r="O19" t="s">
        <v>15</v>
      </c>
    </row>
    <row r="20" spans="1:20" x14ac:dyDescent="0.2">
      <c r="C20" t="s">
        <v>2</v>
      </c>
      <c r="D20">
        <f t="shared" si="0"/>
        <v>4</v>
      </c>
      <c r="F20" t="s">
        <v>24</v>
      </c>
      <c r="G20" t="s">
        <v>15</v>
      </c>
      <c r="H20" t="s">
        <v>23</v>
      </c>
      <c r="I20" t="s">
        <v>16</v>
      </c>
      <c r="J20" t="s">
        <v>22</v>
      </c>
      <c r="K20" t="s">
        <v>17</v>
      </c>
      <c r="L20" t="s">
        <v>19</v>
      </c>
      <c r="M20" t="s">
        <v>20</v>
      </c>
      <c r="N20" t="s">
        <v>25</v>
      </c>
      <c r="O20" t="s">
        <v>21</v>
      </c>
    </row>
    <row r="21" spans="1:20" x14ac:dyDescent="0.2">
      <c r="B21" s="3"/>
      <c r="C21" t="s">
        <v>4</v>
      </c>
      <c r="D21">
        <f t="shared" si="0"/>
        <v>4</v>
      </c>
    </row>
    <row r="22" spans="1:20" x14ac:dyDescent="0.2">
      <c r="C22" t="s">
        <v>8</v>
      </c>
      <c r="D22">
        <f t="shared" si="0"/>
        <v>4</v>
      </c>
    </row>
    <row r="23" spans="1:20" x14ac:dyDescent="0.2">
      <c r="C23" t="s">
        <v>6</v>
      </c>
      <c r="D23">
        <f t="shared" si="0"/>
        <v>4</v>
      </c>
    </row>
    <row r="24" spans="1:20" x14ac:dyDescent="0.2">
      <c r="C24" t="s">
        <v>9</v>
      </c>
      <c r="D24">
        <f t="shared" si="0"/>
        <v>4</v>
      </c>
    </row>
    <row r="25" spans="1:20" x14ac:dyDescent="0.2">
      <c r="C25" t="s">
        <v>1</v>
      </c>
      <c r="D25">
        <f t="shared" si="0"/>
        <v>4</v>
      </c>
    </row>
    <row r="26" spans="1:20" x14ac:dyDescent="0.2">
      <c r="C26" t="s">
        <v>10</v>
      </c>
      <c r="D26">
        <f t="shared" si="0"/>
        <v>4</v>
      </c>
    </row>
    <row r="27" spans="1:20" x14ac:dyDescent="0.2">
      <c r="D27" t="str">
        <f>IF(C27="","",COUNTIF(#REF!,C27))</f>
        <v/>
      </c>
    </row>
    <row r="28" spans="1:20" x14ac:dyDescent="0.2">
      <c r="B28" s="2"/>
    </row>
    <row r="32" spans="1:20" x14ac:dyDescent="0.2">
      <c r="A32" t="s">
        <v>26</v>
      </c>
      <c r="B32" s="1">
        <v>45934</v>
      </c>
      <c r="C32" t="s">
        <v>0</v>
      </c>
      <c r="D32" t="s">
        <v>18</v>
      </c>
      <c r="E32" t="s">
        <v>62</v>
      </c>
      <c r="F32" t="s">
        <v>11</v>
      </c>
      <c r="G32" t="s">
        <v>12</v>
      </c>
      <c r="H32" t="s">
        <v>12</v>
      </c>
      <c r="I32" t="s">
        <v>13</v>
      </c>
      <c r="J32" t="s">
        <v>13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t="s">
        <v>14</v>
      </c>
      <c r="S32" t="s">
        <v>14</v>
      </c>
      <c r="T32" t="s">
        <v>14</v>
      </c>
    </row>
    <row r="33" spans="1:20" x14ac:dyDescent="0.2">
      <c r="A33" t="s">
        <v>27</v>
      </c>
      <c r="B33" t="s">
        <v>56</v>
      </c>
      <c r="C33" t="s">
        <v>43</v>
      </c>
      <c r="D33">
        <f>IF(C33="","",COUNTIF($F$33:$T$43,C33))</f>
        <v>2</v>
      </c>
      <c r="E33">
        <f>IF(C33="","",COUNTIF($F$33:$J$43,C33))</f>
        <v>2</v>
      </c>
      <c r="F33" t="s">
        <v>43</v>
      </c>
      <c r="G33" t="s">
        <v>5</v>
      </c>
      <c r="H33" t="s">
        <v>7</v>
      </c>
      <c r="I33" t="s">
        <v>42</v>
      </c>
      <c r="J33" t="s">
        <v>44</v>
      </c>
      <c r="K33" t="s">
        <v>2</v>
      </c>
      <c r="L33" t="s">
        <v>1</v>
      </c>
    </row>
    <row r="34" spans="1:20" x14ac:dyDescent="0.2">
      <c r="A34" t="s">
        <v>29</v>
      </c>
      <c r="B34" t="s">
        <v>32</v>
      </c>
      <c r="C34" t="s">
        <v>44</v>
      </c>
      <c r="D34">
        <f t="shared" ref="D34:D43" si="1">IF(C34="","",COUNTIF($F$33:$T$43,C34))</f>
        <v>4</v>
      </c>
      <c r="E34">
        <f t="shared" ref="E34:E43" si="2">IF(C34="","",COUNTIF($F$33:$J$43,C34))</f>
        <v>4</v>
      </c>
      <c r="G34" t="s">
        <v>34</v>
      </c>
      <c r="H34" t="s">
        <v>10</v>
      </c>
      <c r="I34" t="s">
        <v>57</v>
      </c>
      <c r="J34" t="s">
        <v>33</v>
      </c>
    </row>
    <row r="35" spans="1:20" x14ac:dyDescent="0.2">
      <c r="C35" t="s">
        <v>7</v>
      </c>
      <c r="D35">
        <f t="shared" si="1"/>
        <v>4</v>
      </c>
      <c r="E35">
        <f t="shared" si="2"/>
        <v>4</v>
      </c>
      <c r="F35" t="s">
        <v>44</v>
      </c>
      <c r="G35" t="s">
        <v>43</v>
      </c>
      <c r="H35" t="s">
        <v>34</v>
      </c>
      <c r="I35" t="s">
        <v>33</v>
      </c>
      <c r="J35" t="s">
        <v>2</v>
      </c>
      <c r="K35" t="s">
        <v>79</v>
      </c>
      <c r="L35" t="s">
        <v>5</v>
      </c>
    </row>
    <row r="36" spans="1:20" x14ac:dyDescent="0.2">
      <c r="C36" t="s">
        <v>57</v>
      </c>
      <c r="D36">
        <f t="shared" si="1"/>
        <v>3</v>
      </c>
      <c r="E36">
        <f t="shared" si="2"/>
        <v>3</v>
      </c>
      <c r="G36" t="s">
        <v>10</v>
      </c>
      <c r="H36" t="s">
        <v>42</v>
      </c>
      <c r="I36" t="s">
        <v>7</v>
      </c>
      <c r="J36" t="s">
        <v>1</v>
      </c>
    </row>
    <row r="37" spans="1:20" x14ac:dyDescent="0.2">
      <c r="B37" s="3"/>
      <c r="C37" t="s">
        <v>5</v>
      </c>
      <c r="D37">
        <f t="shared" si="1"/>
        <v>4</v>
      </c>
      <c r="E37">
        <f t="shared" si="2"/>
        <v>3</v>
      </c>
      <c r="F37" t="s">
        <v>7</v>
      </c>
      <c r="G37" t="s">
        <v>5</v>
      </c>
      <c r="H37" t="s">
        <v>1</v>
      </c>
      <c r="I37" t="s">
        <v>44</v>
      </c>
      <c r="J37" t="s">
        <v>57</v>
      </c>
      <c r="K37" t="s">
        <v>10</v>
      </c>
    </row>
    <row r="38" spans="1:20" x14ac:dyDescent="0.2">
      <c r="C38" t="s">
        <v>34</v>
      </c>
      <c r="D38">
        <f t="shared" si="1"/>
        <v>4</v>
      </c>
      <c r="E38">
        <f t="shared" si="2"/>
        <v>4</v>
      </c>
      <c r="G38" t="s">
        <v>33</v>
      </c>
      <c r="H38" t="s">
        <v>34</v>
      </c>
      <c r="I38" t="s">
        <v>2</v>
      </c>
      <c r="J38" t="s">
        <v>42</v>
      </c>
      <c r="Q38" t="s">
        <v>81</v>
      </c>
    </row>
    <row r="39" spans="1:20" x14ac:dyDescent="0.2">
      <c r="C39" t="s">
        <v>33</v>
      </c>
      <c r="D39">
        <f t="shared" si="1"/>
        <v>4</v>
      </c>
      <c r="E39">
        <f t="shared" si="2"/>
        <v>4</v>
      </c>
      <c r="F39" t="s">
        <v>57</v>
      </c>
      <c r="G39" t="s">
        <v>10</v>
      </c>
      <c r="H39" t="s">
        <v>34</v>
      </c>
      <c r="I39" t="s">
        <v>44</v>
      </c>
      <c r="J39" t="s">
        <v>80</v>
      </c>
      <c r="K39" t="s">
        <v>42</v>
      </c>
    </row>
    <row r="40" spans="1:20" x14ac:dyDescent="0.2">
      <c r="C40" t="s">
        <v>42</v>
      </c>
      <c r="D40">
        <f t="shared" si="1"/>
        <v>4</v>
      </c>
      <c r="E40">
        <f t="shared" si="2"/>
        <v>3</v>
      </c>
      <c r="G40" t="s">
        <v>5</v>
      </c>
      <c r="H40" t="s">
        <v>7</v>
      </c>
      <c r="I40" t="s">
        <v>33</v>
      </c>
      <c r="J40" t="s">
        <v>1</v>
      </c>
    </row>
    <row r="41" spans="1:20" x14ac:dyDescent="0.2">
      <c r="C41" t="s">
        <v>10</v>
      </c>
      <c r="D41">
        <f t="shared" si="1"/>
        <v>4</v>
      </c>
      <c r="E41">
        <f t="shared" si="2"/>
        <v>3</v>
      </c>
    </row>
    <row r="42" spans="1:20" x14ac:dyDescent="0.2">
      <c r="C42" t="s">
        <v>2</v>
      </c>
      <c r="D42">
        <f t="shared" si="1"/>
        <v>3</v>
      </c>
      <c r="E42">
        <f t="shared" si="2"/>
        <v>2</v>
      </c>
    </row>
    <row r="43" spans="1:20" x14ac:dyDescent="0.2">
      <c r="C43" t="s">
        <v>1</v>
      </c>
      <c r="D43">
        <f t="shared" si="1"/>
        <v>4</v>
      </c>
      <c r="E43">
        <f t="shared" si="2"/>
        <v>3</v>
      </c>
    </row>
    <row r="46" spans="1:20" x14ac:dyDescent="0.2">
      <c r="A46" t="s">
        <v>26</v>
      </c>
      <c r="B46" s="1">
        <v>45941</v>
      </c>
      <c r="C46" t="s">
        <v>0</v>
      </c>
      <c r="D46" t="s">
        <v>18</v>
      </c>
      <c r="E46" t="s">
        <v>62</v>
      </c>
      <c r="F46" t="s">
        <v>11</v>
      </c>
      <c r="G46" t="s">
        <v>12</v>
      </c>
      <c r="H46" t="s">
        <v>12</v>
      </c>
      <c r="I46" t="s">
        <v>13</v>
      </c>
      <c r="J46" t="s">
        <v>13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14</v>
      </c>
      <c r="S46" t="s">
        <v>14</v>
      </c>
      <c r="T46" t="s">
        <v>14</v>
      </c>
    </row>
    <row r="47" spans="1:20" x14ac:dyDescent="0.2">
      <c r="A47" t="s">
        <v>27</v>
      </c>
      <c r="B47" t="s">
        <v>82</v>
      </c>
      <c r="C47" t="s">
        <v>10</v>
      </c>
      <c r="D47">
        <f>IF(C47="","",COUNTIF($F$47:$T$59,C47))</f>
        <v>4</v>
      </c>
      <c r="E47">
        <f>IF(C47="","",COUNTIF($F$47:$J$60,C47))</f>
        <v>3</v>
      </c>
      <c r="F47" t="s">
        <v>10</v>
      </c>
      <c r="G47" t="s">
        <v>34</v>
      </c>
      <c r="H47" t="s">
        <v>9</v>
      </c>
      <c r="I47" t="s">
        <v>1</v>
      </c>
      <c r="J47" t="s">
        <v>2</v>
      </c>
      <c r="K47" t="s">
        <v>42</v>
      </c>
      <c r="L47" t="s">
        <v>44</v>
      </c>
    </row>
    <row r="48" spans="1:20" x14ac:dyDescent="0.2">
      <c r="A48" t="s">
        <v>29</v>
      </c>
      <c r="B48" t="s">
        <v>30</v>
      </c>
      <c r="C48" t="s">
        <v>34</v>
      </c>
      <c r="D48">
        <f t="shared" ref="D48:D57" si="3">IF(C48="","",COUNTIF($F$47:$T$59,C48))</f>
        <v>4</v>
      </c>
      <c r="E48">
        <f t="shared" ref="E48:E57" si="4">IF(C48="","",COUNTIF($F$47:$J$60,C48))</f>
        <v>4</v>
      </c>
      <c r="G48" t="s">
        <v>33</v>
      </c>
      <c r="H48" t="s">
        <v>5</v>
      </c>
      <c r="I48" t="s">
        <v>7</v>
      </c>
      <c r="J48" t="s">
        <v>57</v>
      </c>
    </row>
    <row r="49" spans="1:20" x14ac:dyDescent="0.2">
      <c r="C49" t="s">
        <v>42</v>
      </c>
      <c r="D49">
        <f t="shared" si="3"/>
        <v>4</v>
      </c>
      <c r="E49">
        <f t="shared" si="4"/>
        <v>3</v>
      </c>
      <c r="F49" t="s">
        <v>34</v>
      </c>
      <c r="G49" t="s">
        <v>10</v>
      </c>
      <c r="H49" t="s">
        <v>33</v>
      </c>
      <c r="I49" t="s">
        <v>7</v>
      </c>
      <c r="J49" t="s">
        <v>1</v>
      </c>
      <c r="K49" t="s">
        <v>9</v>
      </c>
      <c r="L49" t="s">
        <v>2</v>
      </c>
    </row>
    <row r="50" spans="1:20" x14ac:dyDescent="0.2">
      <c r="C50" t="s">
        <v>9</v>
      </c>
      <c r="D50">
        <f t="shared" si="3"/>
        <v>4</v>
      </c>
      <c r="E50">
        <f t="shared" si="4"/>
        <v>3</v>
      </c>
      <c r="G50" t="s">
        <v>5</v>
      </c>
      <c r="H50" t="s">
        <v>42</v>
      </c>
      <c r="I50" t="s">
        <v>44</v>
      </c>
      <c r="J50" t="s">
        <v>57</v>
      </c>
    </row>
    <row r="51" spans="1:20" x14ac:dyDescent="0.2">
      <c r="B51" s="3"/>
      <c r="C51" t="s">
        <v>2</v>
      </c>
      <c r="D51">
        <f t="shared" si="3"/>
        <v>4</v>
      </c>
      <c r="E51">
        <f t="shared" si="4"/>
        <v>3</v>
      </c>
      <c r="F51" t="s">
        <v>42</v>
      </c>
      <c r="G51" t="s">
        <v>34</v>
      </c>
      <c r="H51" t="s">
        <v>9</v>
      </c>
      <c r="I51" t="s">
        <v>2</v>
      </c>
      <c r="J51" t="s">
        <v>44</v>
      </c>
      <c r="K51" t="s">
        <v>5</v>
      </c>
      <c r="L51" t="s">
        <v>1</v>
      </c>
    </row>
    <row r="52" spans="1:20" x14ac:dyDescent="0.2">
      <c r="C52" t="s">
        <v>33</v>
      </c>
      <c r="D52">
        <f t="shared" si="3"/>
        <v>4</v>
      </c>
      <c r="E52">
        <f t="shared" si="4"/>
        <v>4</v>
      </c>
      <c r="G52" t="s">
        <v>10</v>
      </c>
      <c r="H52" t="s">
        <v>7</v>
      </c>
      <c r="I52" t="s">
        <v>33</v>
      </c>
      <c r="J52" t="s">
        <v>57</v>
      </c>
      <c r="Q52" t="s">
        <v>81</v>
      </c>
    </row>
    <row r="53" spans="1:20" x14ac:dyDescent="0.2">
      <c r="C53" t="s">
        <v>7</v>
      </c>
      <c r="D53">
        <f t="shared" si="3"/>
        <v>4</v>
      </c>
      <c r="E53">
        <f t="shared" si="4"/>
        <v>4</v>
      </c>
      <c r="F53" t="s">
        <v>9</v>
      </c>
      <c r="G53" t="s">
        <v>5</v>
      </c>
      <c r="H53" t="s">
        <v>1</v>
      </c>
      <c r="I53" t="s">
        <v>34</v>
      </c>
      <c r="J53" t="s">
        <v>42</v>
      </c>
      <c r="K53" t="s">
        <v>10</v>
      </c>
      <c r="L53" t="s">
        <v>57</v>
      </c>
    </row>
    <row r="54" spans="1:20" x14ac:dyDescent="0.2">
      <c r="C54" t="s">
        <v>57</v>
      </c>
      <c r="D54">
        <f t="shared" si="3"/>
        <v>4</v>
      </c>
      <c r="E54">
        <f t="shared" si="4"/>
        <v>3</v>
      </c>
      <c r="G54" t="s">
        <v>7</v>
      </c>
      <c r="H54" t="s">
        <v>33</v>
      </c>
      <c r="I54" t="s">
        <v>2</v>
      </c>
      <c r="J54" t="s">
        <v>44</v>
      </c>
    </row>
    <row r="55" spans="1:20" x14ac:dyDescent="0.2">
      <c r="C55" t="s">
        <v>5</v>
      </c>
      <c r="D55">
        <f t="shared" si="3"/>
        <v>4</v>
      </c>
      <c r="E55">
        <f t="shared" si="4"/>
        <v>3</v>
      </c>
    </row>
    <row r="56" spans="1:20" x14ac:dyDescent="0.2">
      <c r="C56" t="s">
        <v>1</v>
      </c>
      <c r="D56">
        <f t="shared" si="3"/>
        <v>4</v>
      </c>
      <c r="E56">
        <f t="shared" si="4"/>
        <v>3</v>
      </c>
    </row>
    <row r="57" spans="1:20" x14ac:dyDescent="0.2">
      <c r="C57" t="s">
        <v>44</v>
      </c>
      <c r="D57">
        <f t="shared" si="3"/>
        <v>4</v>
      </c>
      <c r="E57">
        <f t="shared" si="4"/>
        <v>3</v>
      </c>
    </row>
    <row r="60" spans="1:20" x14ac:dyDescent="0.2">
      <c r="A60" t="s">
        <v>26</v>
      </c>
      <c r="B60" s="1">
        <v>45948</v>
      </c>
      <c r="C60" t="s">
        <v>0</v>
      </c>
      <c r="D60" t="s">
        <v>18</v>
      </c>
      <c r="E60" t="s">
        <v>62</v>
      </c>
      <c r="F60" t="s">
        <v>11</v>
      </c>
      <c r="G60" t="s">
        <v>12</v>
      </c>
      <c r="H60" t="s">
        <v>12</v>
      </c>
      <c r="I60" t="s">
        <v>13</v>
      </c>
      <c r="J60" t="s">
        <v>13</v>
      </c>
      <c r="K60" t="s">
        <v>14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14</v>
      </c>
      <c r="T60" t="s">
        <v>14</v>
      </c>
    </row>
    <row r="61" spans="1:20" x14ac:dyDescent="0.2">
      <c r="A61" t="s">
        <v>27</v>
      </c>
      <c r="B61" t="s">
        <v>85</v>
      </c>
      <c r="D61" t="str">
        <f>IF(C61="","",COUNTIF($F$47:$T$59,C61))</f>
        <v/>
      </c>
      <c r="E61" t="str">
        <f>IF(C61="","",COUNTIF($F$47:$J$60,C61))</f>
        <v/>
      </c>
    </row>
    <row r="62" spans="1:20" x14ac:dyDescent="0.2">
      <c r="A62" t="s">
        <v>29</v>
      </c>
      <c r="B62" t="s">
        <v>32</v>
      </c>
      <c r="D62" t="str">
        <f t="shared" ref="D62:D71" si="5">IF(C62="","",COUNTIF($F$47:$T$59,C62))</f>
        <v/>
      </c>
      <c r="E62" t="str">
        <f t="shared" ref="E62:E71" si="6">IF(C62="","",COUNTIF($F$47:$J$60,C62))</f>
        <v/>
      </c>
    </row>
    <row r="63" spans="1:20" x14ac:dyDescent="0.2">
      <c r="D63" t="str">
        <f t="shared" si="5"/>
        <v/>
      </c>
      <c r="E63" t="str">
        <f t="shared" si="6"/>
        <v/>
      </c>
    </row>
    <row r="64" spans="1:20" x14ac:dyDescent="0.2">
      <c r="D64" t="str">
        <f t="shared" si="5"/>
        <v/>
      </c>
      <c r="E64" t="str">
        <f t="shared" si="6"/>
        <v/>
      </c>
    </row>
    <row r="65" spans="2:17" x14ac:dyDescent="0.2">
      <c r="B65" s="3"/>
      <c r="D65" t="str">
        <f t="shared" si="5"/>
        <v/>
      </c>
      <c r="E65" t="str">
        <f t="shared" si="6"/>
        <v/>
      </c>
    </row>
    <row r="66" spans="2:17" x14ac:dyDescent="0.2">
      <c r="D66" t="str">
        <f t="shared" si="5"/>
        <v/>
      </c>
      <c r="E66" t="str">
        <f t="shared" si="6"/>
        <v/>
      </c>
      <c r="Q66" t="s">
        <v>81</v>
      </c>
    </row>
    <row r="67" spans="2:17" x14ac:dyDescent="0.2">
      <c r="D67" t="str">
        <f t="shared" si="5"/>
        <v/>
      </c>
      <c r="E67" t="str">
        <f t="shared" si="6"/>
        <v/>
      </c>
    </row>
    <row r="68" spans="2:17" x14ac:dyDescent="0.2">
      <c r="D68" t="str">
        <f t="shared" si="5"/>
        <v/>
      </c>
      <c r="E68" t="str">
        <f t="shared" si="6"/>
        <v/>
      </c>
    </row>
    <row r="69" spans="2:17" x14ac:dyDescent="0.2">
      <c r="D69" t="str">
        <f t="shared" si="5"/>
        <v/>
      </c>
      <c r="E69" t="str">
        <f t="shared" si="6"/>
        <v/>
      </c>
    </row>
    <row r="70" spans="2:17" x14ac:dyDescent="0.2">
      <c r="D70" t="str">
        <f t="shared" si="5"/>
        <v/>
      </c>
      <c r="E70" t="str">
        <f t="shared" si="6"/>
        <v/>
      </c>
    </row>
    <row r="71" spans="2:17" x14ac:dyDescent="0.2">
      <c r="D71" t="str">
        <f t="shared" si="5"/>
        <v/>
      </c>
      <c r="E71" t="str">
        <f t="shared" si="6"/>
        <v/>
      </c>
    </row>
  </sheetData>
  <sortState xmlns:xlrd2="http://schemas.microsoft.com/office/spreadsheetml/2017/richdata2" ref="C17:C26">
    <sortCondition ref="C17:C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640F-8FBF-3940-B4AC-F811C5383B87}">
  <dimension ref="A1:W26"/>
  <sheetViews>
    <sheetView zoomScaleNormal="150" zoomScaleSheetLayoutView="100" workbookViewId="0">
      <selection activeCell="S14" sqref="S14"/>
    </sheetView>
  </sheetViews>
  <sheetFormatPr defaultRowHeight="15" x14ac:dyDescent="0.2"/>
  <cols>
    <col min="1" max="1" width="2.6875" bestFit="1" customWidth="1"/>
    <col min="2" max="2" width="8.7421875" bestFit="1" customWidth="1"/>
    <col min="3" max="3" width="6.05078125" bestFit="1" customWidth="1"/>
    <col min="4" max="4" width="6.05078125" customWidth="1"/>
    <col min="6" max="6" width="3.359375" bestFit="1" customWidth="1"/>
    <col min="7" max="7" width="3.49609375" bestFit="1" customWidth="1"/>
    <col min="9" max="9" width="3.49609375" bestFit="1" customWidth="1"/>
    <col min="11" max="11" width="3.49609375" bestFit="1" customWidth="1"/>
    <col min="12" max="12" width="8.7421875" bestFit="1" customWidth="1"/>
    <col min="13" max="13" width="3.49609375" bestFit="1" customWidth="1"/>
    <col min="14" max="14" width="8.7421875" bestFit="1" customWidth="1"/>
    <col min="15" max="15" width="8.7421875" customWidth="1"/>
    <col min="16" max="16" width="8.609375" style="18"/>
  </cols>
  <sheetData>
    <row r="1" spans="1:23" ht="15.75" thickBot="1" x14ac:dyDescent="0.25">
      <c r="A1" t="s">
        <v>72</v>
      </c>
      <c r="B1" t="s">
        <v>73</v>
      </c>
      <c r="C1" t="s">
        <v>78</v>
      </c>
      <c r="H1" t="s">
        <v>58</v>
      </c>
      <c r="J1" t="s">
        <v>59</v>
      </c>
      <c r="L1" t="s">
        <v>60</v>
      </c>
      <c r="N1" t="s">
        <v>61</v>
      </c>
      <c r="P1" s="18" t="s">
        <v>78</v>
      </c>
      <c r="Q1" t="s">
        <v>73</v>
      </c>
      <c r="R1" s="5"/>
      <c r="S1" s="5"/>
      <c r="T1" s="5" t="s">
        <v>58</v>
      </c>
      <c r="U1" s="5" t="s">
        <v>59</v>
      </c>
      <c r="V1" s="5" t="s">
        <v>60</v>
      </c>
      <c r="W1" s="5" t="s">
        <v>61</v>
      </c>
    </row>
    <row r="2" spans="1:23" ht="15.75" thickBot="1" x14ac:dyDescent="0.25">
      <c r="A2" t="s">
        <v>63</v>
      </c>
      <c r="B2" t="s">
        <v>5</v>
      </c>
      <c r="C2">
        <f>COUNTIF($G$2:$N$10,B2)</f>
        <v>4</v>
      </c>
      <c r="E2" s="6"/>
      <c r="F2" s="6" t="s">
        <v>74</v>
      </c>
      <c r="G2" s="6" t="s">
        <v>63</v>
      </c>
      <c r="H2" s="6" t="str">
        <f>VLOOKUP(G2,$A$2:$B$13,2,FALSE)</f>
        <v>Charlotte</v>
      </c>
      <c r="I2" s="6" t="s">
        <v>64</v>
      </c>
      <c r="J2" s="6" t="str">
        <f>VLOOKUP(I2,$A$2:$B$13,2,FALSE)</f>
        <v>Thea</v>
      </c>
      <c r="K2" s="6" t="s">
        <v>65</v>
      </c>
      <c r="L2" s="6" t="str">
        <f>VLOOKUP(K2,$A$2:$B$13,2,FALSE)</f>
        <v>Willow</v>
      </c>
      <c r="M2" s="6" t="s">
        <v>12</v>
      </c>
      <c r="N2" s="6" t="str">
        <f>VLOOKUP(M2,$A$2:$B$13,2,FALSE)</f>
        <v>Renee</v>
      </c>
      <c r="O2" s="5"/>
      <c r="P2" s="18">
        <f>COUNTIF($T$2:$W$10,Q2)</f>
        <v>4</v>
      </c>
      <c r="Q2" t="str">
        <f>B2</f>
        <v>Charlotte</v>
      </c>
      <c r="R2" s="15"/>
      <c r="S2" s="16" t="s">
        <v>74</v>
      </c>
      <c r="T2" s="16" t="s">
        <v>5</v>
      </c>
      <c r="U2" s="16" t="s">
        <v>1</v>
      </c>
      <c r="V2" s="16" t="s">
        <v>10</v>
      </c>
      <c r="W2" s="17" t="s">
        <v>57</v>
      </c>
    </row>
    <row r="3" spans="1:23" x14ac:dyDescent="0.2">
      <c r="A3" t="s">
        <v>64</v>
      </c>
      <c r="B3" t="s">
        <v>1</v>
      </c>
      <c r="C3">
        <f>COUNTIF($G$2:$N$10,B3)</f>
        <v>4</v>
      </c>
      <c r="E3" s="19" t="s">
        <v>75</v>
      </c>
      <c r="F3" s="7" t="s">
        <v>12</v>
      </c>
      <c r="G3" s="7" t="s">
        <v>64</v>
      </c>
      <c r="H3" s="7" t="str">
        <f>VLOOKUP(G3,$A$2:$B$13,2,FALSE)</f>
        <v>Thea</v>
      </c>
      <c r="I3" s="7" t="s">
        <v>63</v>
      </c>
      <c r="J3" s="7" t="str">
        <f t="shared" ref="H3:J12" si="0">VLOOKUP(I3,$A$2:$B$13,2,FALSE)</f>
        <v>Charlotte</v>
      </c>
      <c r="K3" s="7" t="s">
        <v>64</v>
      </c>
      <c r="L3" s="7" t="str">
        <f t="shared" ref="L3:N12" si="1">VLOOKUP(K3,$A$2:$B$13,2,FALSE)</f>
        <v>Thea</v>
      </c>
      <c r="M3" s="7" t="s">
        <v>64</v>
      </c>
      <c r="N3" s="8" t="str">
        <f t="shared" si="1"/>
        <v>Thea</v>
      </c>
      <c r="O3" s="5"/>
      <c r="P3" s="18">
        <f>COUNTIF($T$2:$W$10,Q3)</f>
        <v>4</v>
      </c>
      <c r="Q3" t="str">
        <f t="shared" ref="Q3:Q12" si="2">B3</f>
        <v>Thea</v>
      </c>
      <c r="R3" s="14" t="s">
        <v>75</v>
      </c>
      <c r="S3" s="5" t="s">
        <v>12</v>
      </c>
      <c r="T3" s="5" t="s">
        <v>1</v>
      </c>
      <c r="U3" s="5" t="s">
        <v>5</v>
      </c>
      <c r="V3" s="5" t="s">
        <v>1</v>
      </c>
      <c r="W3" s="9" t="s">
        <v>1</v>
      </c>
    </row>
    <row r="4" spans="1:23" x14ac:dyDescent="0.2">
      <c r="A4" t="s">
        <v>65</v>
      </c>
      <c r="B4" t="s">
        <v>10</v>
      </c>
      <c r="C4">
        <f>COUNTIF($G$2:$N$10,B4)</f>
        <v>4</v>
      </c>
      <c r="E4" s="20"/>
      <c r="F4" s="5" t="s">
        <v>12</v>
      </c>
      <c r="G4" s="5" t="s">
        <v>65</v>
      </c>
      <c r="H4" s="5" t="str">
        <f>VLOOKUP(G4,$A$2:$B$13,2,FALSE)</f>
        <v>Willow</v>
      </c>
      <c r="I4" s="5" t="s">
        <v>13</v>
      </c>
      <c r="J4" s="5" t="str">
        <f t="shared" si="0"/>
        <v>Nicole C</v>
      </c>
      <c r="K4" s="5" t="s">
        <v>12</v>
      </c>
      <c r="L4" s="5" t="str">
        <f t="shared" si="1"/>
        <v>Renee</v>
      </c>
      <c r="M4" s="5" t="s">
        <v>65</v>
      </c>
      <c r="N4" s="9" t="str">
        <f t="shared" si="1"/>
        <v>Willow</v>
      </c>
      <c r="O4" s="5"/>
      <c r="P4" s="18">
        <f>COUNTIF($T$2:$W$10,Q4)</f>
        <v>4</v>
      </c>
      <c r="Q4" t="str">
        <f t="shared" si="2"/>
        <v>Willow</v>
      </c>
      <c r="R4" s="14"/>
      <c r="S4" s="5" t="s">
        <v>12</v>
      </c>
      <c r="T4" s="5" t="s">
        <v>10</v>
      </c>
      <c r="U4" s="5" t="s">
        <v>34</v>
      </c>
      <c r="V4" s="5" t="s">
        <v>33</v>
      </c>
      <c r="W4" s="9" t="s">
        <v>10</v>
      </c>
    </row>
    <row r="5" spans="1:23" x14ac:dyDescent="0.2">
      <c r="A5" t="s">
        <v>12</v>
      </c>
      <c r="B5" t="s">
        <v>57</v>
      </c>
      <c r="C5">
        <f>COUNTIF($G$2:$N$10,B5)</f>
        <v>4</v>
      </c>
      <c r="E5" s="20"/>
      <c r="F5" s="5" t="s">
        <v>13</v>
      </c>
      <c r="G5" s="5" t="s">
        <v>12</v>
      </c>
      <c r="H5" s="5" t="str">
        <f>VLOOKUP(G5,$A$2:$B$13,2,FALSE)</f>
        <v>Renee</v>
      </c>
      <c r="I5" s="5" t="s">
        <v>67</v>
      </c>
      <c r="J5" s="5" t="str">
        <f t="shared" si="0"/>
        <v>Lottie B</v>
      </c>
      <c r="K5" s="5" t="s">
        <v>66</v>
      </c>
      <c r="L5" s="5" t="str">
        <f t="shared" si="1"/>
        <v>Lottie W</v>
      </c>
      <c r="M5" s="5" t="s">
        <v>66</v>
      </c>
      <c r="N5" s="9" t="str">
        <f t="shared" si="1"/>
        <v>Lottie W</v>
      </c>
      <c r="O5" s="5"/>
      <c r="P5" s="18">
        <f>COUNTIF($T$2:$W$10,Q5)</f>
        <v>4</v>
      </c>
      <c r="Q5" t="str">
        <f t="shared" si="2"/>
        <v>Renee</v>
      </c>
      <c r="R5" s="14"/>
      <c r="S5" s="5" t="s">
        <v>13</v>
      </c>
      <c r="T5" s="5" t="s">
        <v>57</v>
      </c>
      <c r="U5" s="5" t="s">
        <v>42</v>
      </c>
      <c r="V5" s="5" t="s">
        <v>57</v>
      </c>
      <c r="W5" s="9" t="s">
        <v>33</v>
      </c>
    </row>
    <row r="6" spans="1:23" ht="15.75" thickBot="1" x14ac:dyDescent="0.25">
      <c r="A6" t="s">
        <v>66</v>
      </c>
      <c r="B6" t="s">
        <v>33</v>
      </c>
      <c r="C6">
        <f>COUNTIF($G$2:$N$10,B6)</f>
        <v>4</v>
      </c>
      <c r="E6" s="20"/>
      <c r="F6" s="5" t="s">
        <v>13</v>
      </c>
      <c r="G6" s="5" t="s">
        <v>66</v>
      </c>
      <c r="H6" s="5" t="str">
        <f>VLOOKUP(G6,$A$2:$B$13,2,FALSE)</f>
        <v>Lottie W</v>
      </c>
      <c r="I6" s="5" t="s">
        <v>65</v>
      </c>
      <c r="J6" s="5" t="str">
        <f t="shared" si="0"/>
        <v>Willow</v>
      </c>
      <c r="K6" s="5" t="s">
        <v>13</v>
      </c>
      <c r="L6" s="5" t="str">
        <f t="shared" si="1"/>
        <v>Nicole C</v>
      </c>
      <c r="M6" s="5" t="s">
        <v>67</v>
      </c>
      <c r="N6" s="9" t="str">
        <f t="shared" si="1"/>
        <v>Lottie B</v>
      </c>
      <c r="O6" s="5"/>
      <c r="P6" s="18">
        <f>COUNTIF($T$2:$W$10,Q6)</f>
        <v>4</v>
      </c>
      <c r="Q6" t="str">
        <f t="shared" si="2"/>
        <v>Lottie W</v>
      </c>
      <c r="R6" s="14"/>
      <c r="S6" s="5" t="s">
        <v>13</v>
      </c>
      <c r="T6" s="5" t="s">
        <v>33</v>
      </c>
      <c r="U6" s="5" t="s">
        <v>10</v>
      </c>
      <c r="V6" s="5" t="s">
        <v>34</v>
      </c>
      <c r="W6" s="9" t="s">
        <v>42</v>
      </c>
    </row>
    <row r="7" spans="1:23" x14ac:dyDescent="0.2">
      <c r="A7" t="s">
        <v>13</v>
      </c>
      <c r="B7" t="s">
        <v>34</v>
      </c>
      <c r="C7">
        <f>COUNTIF($G$2:$N$10,B7)</f>
        <v>4</v>
      </c>
      <c r="E7" s="19" t="s">
        <v>76</v>
      </c>
      <c r="F7" s="7" t="s">
        <v>12</v>
      </c>
      <c r="G7" s="7" t="s">
        <v>13</v>
      </c>
      <c r="H7" s="7" t="str">
        <f>VLOOKUP(G7,$A$2:$B$13,2,FALSE)</f>
        <v>Nicole C</v>
      </c>
      <c r="I7" s="7" t="s">
        <v>12</v>
      </c>
      <c r="J7" s="7" t="str">
        <f t="shared" si="0"/>
        <v>Renee</v>
      </c>
      <c r="K7" s="7" t="s">
        <v>63</v>
      </c>
      <c r="L7" s="7" t="str">
        <f t="shared" si="1"/>
        <v>Charlotte</v>
      </c>
      <c r="M7" s="7" t="s">
        <v>63</v>
      </c>
      <c r="N7" s="8" t="str">
        <f t="shared" si="1"/>
        <v>Charlotte</v>
      </c>
      <c r="O7" s="5"/>
      <c r="P7" s="18">
        <f>COUNTIF($T$2:$W$10,Q7)</f>
        <v>4</v>
      </c>
      <c r="Q7" t="str">
        <f t="shared" si="2"/>
        <v>Nicole C</v>
      </c>
      <c r="R7" s="12" t="s">
        <v>76</v>
      </c>
      <c r="S7" s="7" t="s">
        <v>12</v>
      </c>
      <c r="T7" s="7" t="s">
        <v>34</v>
      </c>
      <c r="U7" s="7" t="s">
        <v>43</v>
      </c>
      <c r="V7" s="7" t="s">
        <v>5</v>
      </c>
      <c r="W7" s="8" t="s">
        <v>5</v>
      </c>
    </row>
    <row r="8" spans="1:23" x14ac:dyDescent="0.2">
      <c r="A8" t="s">
        <v>67</v>
      </c>
      <c r="B8" t="s">
        <v>42</v>
      </c>
      <c r="C8">
        <f>COUNTIF($G$2:$N$10,B8)</f>
        <v>4</v>
      </c>
      <c r="E8" s="20"/>
      <c r="F8" s="5" t="s">
        <v>12</v>
      </c>
      <c r="G8" s="5" t="s">
        <v>67</v>
      </c>
      <c r="H8" s="5" t="str">
        <f>VLOOKUP(G8,$A$2:$B$13,2,FALSE)</f>
        <v>Lottie B</v>
      </c>
      <c r="I8" s="5" t="s">
        <v>66</v>
      </c>
      <c r="J8" s="5" t="str">
        <f t="shared" si="0"/>
        <v>Lottie W</v>
      </c>
      <c r="K8" s="5" t="s">
        <v>67</v>
      </c>
      <c r="L8" s="5" t="str">
        <f t="shared" si="1"/>
        <v>Lottie B</v>
      </c>
      <c r="M8" s="5" t="s">
        <v>13</v>
      </c>
      <c r="N8" s="9" t="str">
        <f t="shared" si="1"/>
        <v>Nicole C</v>
      </c>
      <c r="O8" s="5"/>
      <c r="P8" s="18">
        <f>COUNTIF($T$2:$W$10,Q8)</f>
        <v>4</v>
      </c>
      <c r="Q8" t="str">
        <f t="shared" si="2"/>
        <v>Lottie B</v>
      </c>
      <c r="R8" s="14"/>
      <c r="S8" s="5" t="s">
        <v>12</v>
      </c>
      <c r="T8" s="5" t="s">
        <v>43</v>
      </c>
      <c r="U8" s="5" t="s">
        <v>33</v>
      </c>
      <c r="V8" s="5" t="s">
        <v>43</v>
      </c>
      <c r="W8" s="9" t="s">
        <v>34</v>
      </c>
    </row>
    <row r="9" spans="1:23" x14ac:dyDescent="0.2">
      <c r="A9" t="s">
        <v>68</v>
      </c>
      <c r="B9" t="s">
        <v>44</v>
      </c>
      <c r="C9">
        <f>COUNTIF($G$2:$N$10,B9)</f>
        <v>4</v>
      </c>
      <c r="E9" s="20"/>
      <c r="F9" s="5" t="s">
        <v>13</v>
      </c>
      <c r="G9" s="5" t="s">
        <v>68</v>
      </c>
      <c r="H9" s="5" t="str">
        <f>VLOOKUP(G9,$A$2:$B$13,2,FALSE)</f>
        <v>Emily</v>
      </c>
      <c r="I9" s="5" t="s">
        <v>68</v>
      </c>
      <c r="J9" s="5" t="str">
        <f t="shared" si="0"/>
        <v>Emily</v>
      </c>
      <c r="K9" s="5" t="s">
        <v>68</v>
      </c>
      <c r="L9" s="5" t="str">
        <f t="shared" si="1"/>
        <v>Emily</v>
      </c>
      <c r="M9" s="5" t="s">
        <v>68</v>
      </c>
      <c r="N9" s="9" t="str">
        <f t="shared" si="1"/>
        <v>Emily</v>
      </c>
      <c r="O9" s="5"/>
      <c r="P9" s="18">
        <f>COUNTIF($T$2:$W$10,Q9)</f>
        <v>4</v>
      </c>
      <c r="Q9" t="str">
        <f t="shared" si="2"/>
        <v>Emily</v>
      </c>
      <c r="R9" s="14"/>
      <c r="S9" s="5" t="s">
        <v>13</v>
      </c>
      <c r="T9" s="5" t="s">
        <v>44</v>
      </c>
      <c r="U9" s="5" t="s">
        <v>44</v>
      </c>
      <c r="V9" s="5" t="s">
        <v>44</v>
      </c>
      <c r="W9" s="9" t="s">
        <v>44</v>
      </c>
    </row>
    <row r="10" spans="1:23" ht="15.75" thickBot="1" x14ac:dyDescent="0.25">
      <c r="A10" t="s">
        <v>69</v>
      </c>
      <c r="B10" t="s">
        <v>43</v>
      </c>
      <c r="C10">
        <f>COUNTIF($G$2:$N$10,B10)</f>
        <v>4</v>
      </c>
      <c r="E10" s="21"/>
      <c r="F10" s="10" t="s">
        <v>13</v>
      </c>
      <c r="G10" s="10" t="s">
        <v>69</v>
      </c>
      <c r="H10" s="10" t="str">
        <f>VLOOKUP(G10,$A$2:$B$13,2,FALSE)</f>
        <v>Nicole H</v>
      </c>
      <c r="I10" s="10" t="s">
        <v>69</v>
      </c>
      <c r="J10" s="10" t="str">
        <f t="shared" si="0"/>
        <v>Nicole H</v>
      </c>
      <c r="K10" s="10" t="s">
        <v>69</v>
      </c>
      <c r="L10" s="10" t="str">
        <f t="shared" si="1"/>
        <v>Nicole H</v>
      </c>
      <c r="M10" s="10" t="s">
        <v>69</v>
      </c>
      <c r="N10" s="11" t="str">
        <f t="shared" si="1"/>
        <v>Nicole H</v>
      </c>
      <c r="O10" s="5"/>
      <c r="P10" s="18">
        <f>COUNTIF($T$2:$W$10,Q10)</f>
        <v>4</v>
      </c>
      <c r="Q10" t="str">
        <f t="shared" si="2"/>
        <v>Nicole H</v>
      </c>
      <c r="R10" s="13"/>
      <c r="S10" s="10" t="s">
        <v>13</v>
      </c>
      <c r="T10" s="10" t="s">
        <v>42</v>
      </c>
      <c r="U10" s="10" t="s">
        <v>57</v>
      </c>
      <c r="V10" s="10" t="s">
        <v>42</v>
      </c>
      <c r="W10" s="11" t="s">
        <v>43</v>
      </c>
    </row>
    <row r="11" spans="1:23" x14ac:dyDescent="0.2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R11" s="5"/>
      <c r="S11" s="5"/>
      <c r="T11" s="5"/>
      <c r="U11" s="5"/>
      <c r="V11" s="5"/>
      <c r="W11" s="5"/>
    </row>
    <row r="12" spans="1:23" x14ac:dyDescent="0.2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R12" s="5"/>
      <c r="S12" s="5"/>
      <c r="T12" s="5"/>
      <c r="U12" s="5"/>
      <c r="V12" s="5"/>
      <c r="W12" s="5"/>
    </row>
    <row r="18" spans="2:2" x14ac:dyDescent="0.2">
      <c r="B18" s="22" t="s">
        <v>33</v>
      </c>
    </row>
    <row r="19" spans="2:2" x14ac:dyDescent="0.2">
      <c r="B19" s="22" t="s">
        <v>42</v>
      </c>
    </row>
    <row r="20" spans="2:2" x14ac:dyDescent="0.2">
      <c r="B20" s="22" t="s">
        <v>44</v>
      </c>
    </row>
    <row r="21" spans="2:2" x14ac:dyDescent="0.2">
      <c r="B21" s="22" t="s">
        <v>43</v>
      </c>
    </row>
    <row r="22" spans="2:2" x14ac:dyDescent="0.2">
      <c r="B22" s="22" t="s">
        <v>1</v>
      </c>
    </row>
    <row r="23" spans="2:2" x14ac:dyDescent="0.2">
      <c r="B23" s="22" t="s">
        <v>57</v>
      </c>
    </row>
    <row r="24" spans="2:2" x14ac:dyDescent="0.2">
      <c r="B24" s="22" t="s">
        <v>10</v>
      </c>
    </row>
    <row r="25" spans="2:2" x14ac:dyDescent="0.2">
      <c r="B25" s="22" t="s">
        <v>34</v>
      </c>
    </row>
    <row r="26" spans="2:2" x14ac:dyDescent="0.2">
      <c r="B26" s="22" t="s">
        <v>5</v>
      </c>
    </row>
  </sheetData>
  <mergeCells count="2">
    <mergeCell ref="E3:E6"/>
    <mergeCell ref="E7:E10"/>
  </mergeCells>
  <conditionalFormatting sqref="B2:B12">
    <cfRule type="duplicateValues" dxfId="7" priority="1"/>
  </conditionalFormatting>
  <conditionalFormatting sqref="B2:B34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E529-2A35-B24B-9377-2BB60A13F9D8}">
  <dimension ref="A1:W28"/>
  <sheetViews>
    <sheetView zoomScaleNormal="150" zoomScaleSheetLayoutView="100" workbookViewId="0">
      <selection activeCell="B18" sqref="B18"/>
    </sheetView>
  </sheetViews>
  <sheetFormatPr defaultRowHeight="15" x14ac:dyDescent="0.2"/>
  <cols>
    <col min="1" max="1" width="2.6875" bestFit="1" customWidth="1"/>
    <col min="2" max="2" width="8.7421875" bestFit="1" customWidth="1"/>
    <col min="3" max="3" width="6.05078125" bestFit="1" customWidth="1"/>
    <col min="4" max="4" width="6.05078125" customWidth="1"/>
    <col min="6" max="6" width="3.359375" bestFit="1" customWidth="1"/>
    <col min="7" max="7" width="3.49609375" bestFit="1" customWidth="1"/>
    <col min="9" max="9" width="3.49609375" bestFit="1" customWidth="1"/>
    <col min="11" max="11" width="3.49609375" bestFit="1" customWidth="1"/>
    <col min="12" max="12" width="8.7421875" bestFit="1" customWidth="1"/>
    <col min="13" max="13" width="3.49609375" bestFit="1" customWidth="1"/>
    <col min="14" max="14" width="8.7421875" bestFit="1" customWidth="1"/>
    <col min="15" max="15" width="8.7421875" customWidth="1"/>
    <col min="16" max="16" width="8.609375" style="18"/>
  </cols>
  <sheetData>
    <row r="1" spans="1:23" ht="15.75" thickBot="1" x14ac:dyDescent="0.25">
      <c r="A1" t="s">
        <v>72</v>
      </c>
      <c r="B1" t="s">
        <v>73</v>
      </c>
      <c r="C1" t="s">
        <v>78</v>
      </c>
      <c r="H1" t="s">
        <v>58</v>
      </c>
      <c r="J1" t="s">
        <v>59</v>
      </c>
      <c r="L1" t="s">
        <v>60</v>
      </c>
      <c r="N1" t="s">
        <v>61</v>
      </c>
      <c r="P1" s="18" t="s">
        <v>78</v>
      </c>
      <c r="Q1" t="s">
        <v>73</v>
      </c>
      <c r="R1" s="5"/>
      <c r="S1" s="5"/>
      <c r="T1" s="5" t="s">
        <v>58</v>
      </c>
      <c r="U1" s="5" t="s">
        <v>59</v>
      </c>
      <c r="V1" s="5" t="s">
        <v>60</v>
      </c>
      <c r="W1" s="5" t="s">
        <v>61</v>
      </c>
    </row>
    <row r="2" spans="1:23" ht="15.75" thickBot="1" x14ac:dyDescent="0.25">
      <c r="A2" t="s">
        <v>63</v>
      </c>
      <c r="C2">
        <f>COUNTIF($G$2:$N$10,B2)</f>
        <v>36</v>
      </c>
      <c r="E2" s="6"/>
      <c r="F2" s="6" t="s">
        <v>74</v>
      </c>
      <c r="G2" s="6" t="s">
        <v>63</v>
      </c>
      <c r="H2" s="6">
        <f>VLOOKUP(G2,$A$2:$B$13,2,FALSE)</f>
        <v>0</v>
      </c>
      <c r="I2" s="6" t="s">
        <v>64</v>
      </c>
      <c r="J2" s="6">
        <f>VLOOKUP(I2,$A$2:$B$13,2,FALSE)</f>
        <v>0</v>
      </c>
      <c r="K2" s="6" t="s">
        <v>65</v>
      </c>
      <c r="L2" s="6">
        <f>VLOOKUP(K2,$A$2:$B$13,2,FALSE)</f>
        <v>0</v>
      </c>
      <c r="M2" s="6" t="s">
        <v>12</v>
      </c>
      <c r="N2" s="6">
        <f>VLOOKUP(M2,$A$2:$B$13,2,FALSE)</f>
        <v>0</v>
      </c>
      <c r="O2" s="5"/>
      <c r="P2" s="18">
        <f>COUNTIF($T$2:$W$10,Q2)</f>
        <v>0</v>
      </c>
      <c r="Q2">
        <f>B2</f>
        <v>0</v>
      </c>
      <c r="R2" s="15"/>
      <c r="S2" s="16" t="s">
        <v>74</v>
      </c>
      <c r="T2" s="16" t="s">
        <v>10</v>
      </c>
      <c r="U2" s="16" t="s">
        <v>34</v>
      </c>
      <c r="V2" s="16" t="s">
        <v>42</v>
      </c>
      <c r="W2" s="17" t="s">
        <v>9</v>
      </c>
    </row>
    <row r="3" spans="1:23" x14ac:dyDescent="0.2">
      <c r="A3" t="s">
        <v>64</v>
      </c>
      <c r="C3">
        <f t="shared" ref="C3:C12" si="0">COUNTIF($G$2:$N$10,B3)</f>
        <v>36</v>
      </c>
      <c r="E3" s="19" t="s">
        <v>75</v>
      </c>
      <c r="F3" s="7" t="s">
        <v>12</v>
      </c>
      <c r="G3" s="7" t="s">
        <v>64</v>
      </c>
      <c r="H3" s="7">
        <f t="shared" ref="H3:J12" si="1">VLOOKUP(G3,$A$2:$B$13,2,FALSE)</f>
        <v>0</v>
      </c>
      <c r="I3" s="7" t="s">
        <v>63</v>
      </c>
      <c r="J3" s="7">
        <f t="shared" si="1"/>
        <v>0</v>
      </c>
      <c r="K3" s="7" t="s">
        <v>64</v>
      </c>
      <c r="L3" s="7">
        <f t="shared" ref="L3:N12" si="2">VLOOKUP(K3,$A$2:$B$13,2,FALSE)</f>
        <v>0</v>
      </c>
      <c r="M3" s="7" t="s">
        <v>64</v>
      </c>
      <c r="N3" s="8">
        <f t="shared" si="2"/>
        <v>0</v>
      </c>
      <c r="O3" s="5"/>
      <c r="P3" s="18">
        <f>COUNTIF($T$2:$W$10,Q3)</f>
        <v>0</v>
      </c>
      <c r="Q3">
        <f t="shared" ref="Q3:Q12" si="3">B3</f>
        <v>0</v>
      </c>
      <c r="R3" s="14" t="s">
        <v>75</v>
      </c>
      <c r="S3" s="5" t="s">
        <v>12</v>
      </c>
      <c r="T3" s="5"/>
      <c r="U3" s="5"/>
      <c r="V3" s="5"/>
      <c r="W3" s="9"/>
    </row>
    <row r="4" spans="1:23" x14ac:dyDescent="0.2">
      <c r="A4" t="s">
        <v>65</v>
      </c>
      <c r="C4">
        <f t="shared" si="0"/>
        <v>36</v>
      </c>
      <c r="E4" s="20"/>
      <c r="F4" s="5" t="s">
        <v>12</v>
      </c>
      <c r="G4" s="5" t="s">
        <v>65</v>
      </c>
      <c r="H4" s="5">
        <f t="shared" si="1"/>
        <v>0</v>
      </c>
      <c r="I4" s="5" t="s">
        <v>13</v>
      </c>
      <c r="J4" s="5">
        <f t="shared" si="1"/>
        <v>0</v>
      </c>
      <c r="K4" s="5" t="s">
        <v>12</v>
      </c>
      <c r="L4" s="5">
        <f t="shared" si="2"/>
        <v>0</v>
      </c>
      <c r="M4" s="5" t="s">
        <v>65</v>
      </c>
      <c r="N4" s="9">
        <f t="shared" si="2"/>
        <v>0</v>
      </c>
      <c r="O4" s="5"/>
      <c r="P4" s="18">
        <f>COUNTIF($T$2:$W$10,Q4)</f>
        <v>0</v>
      </c>
      <c r="Q4">
        <f t="shared" si="3"/>
        <v>0</v>
      </c>
      <c r="R4" s="14"/>
      <c r="S4" s="5" t="s">
        <v>12</v>
      </c>
      <c r="T4" s="5"/>
      <c r="U4" s="5"/>
      <c r="V4" s="5"/>
      <c r="W4" s="9"/>
    </row>
    <row r="5" spans="1:23" x14ac:dyDescent="0.2">
      <c r="A5" t="s">
        <v>12</v>
      </c>
      <c r="C5">
        <f t="shared" si="0"/>
        <v>36</v>
      </c>
      <c r="E5" s="20"/>
      <c r="F5" s="5" t="s">
        <v>13</v>
      </c>
      <c r="G5" s="5" t="s">
        <v>12</v>
      </c>
      <c r="H5" s="5">
        <f t="shared" si="1"/>
        <v>0</v>
      </c>
      <c r="I5" s="5" t="s">
        <v>67</v>
      </c>
      <c r="J5" s="5">
        <f t="shared" si="1"/>
        <v>0</v>
      </c>
      <c r="K5" s="5" t="s">
        <v>66</v>
      </c>
      <c r="L5" s="5">
        <f t="shared" si="2"/>
        <v>0</v>
      </c>
      <c r="M5" s="5" t="s">
        <v>67</v>
      </c>
      <c r="N5" s="9">
        <f t="shared" si="2"/>
        <v>0</v>
      </c>
      <c r="O5" s="5"/>
      <c r="P5" s="18">
        <f>COUNTIF($T$2:$W$10,Q5)</f>
        <v>0</v>
      </c>
      <c r="Q5">
        <f t="shared" si="3"/>
        <v>0</v>
      </c>
      <c r="R5" s="14"/>
      <c r="S5" s="5" t="s">
        <v>13</v>
      </c>
      <c r="T5" s="5"/>
      <c r="U5" s="5"/>
      <c r="V5" s="5"/>
      <c r="W5" s="9"/>
    </row>
    <row r="6" spans="1:23" ht="15.75" thickBot="1" x14ac:dyDescent="0.25">
      <c r="A6" t="s">
        <v>66</v>
      </c>
      <c r="C6">
        <f t="shared" si="0"/>
        <v>36</v>
      </c>
      <c r="E6" s="21"/>
      <c r="F6" s="10" t="s">
        <v>13</v>
      </c>
      <c r="G6" s="10" t="s">
        <v>66</v>
      </c>
      <c r="H6" s="10">
        <f t="shared" si="1"/>
        <v>0</v>
      </c>
      <c r="I6" s="10" t="s">
        <v>70</v>
      </c>
      <c r="J6" s="10">
        <f t="shared" si="1"/>
        <v>0</v>
      </c>
      <c r="K6" s="10" t="s">
        <v>13</v>
      </c>
      <c r="L6" s="10">
        <f t="shared" si="2"/>
        <v>0</v>
      </c>
      <c r="M6" s="10" t="s">
        <v>70</v>
      </c>
      <c r="N6" s="11">
        <f t="shared" si="2"/>
        <v>0</v>
      </c>
      <c r="O6" s="5"/>
      <c r="P6" s="18">
        <f>COUNTIF($T$2:$W$10,Q6)</f>
        <v>0</v>
      </c>
      <c r="Q6">
        <f t="shared" si="3"/>
        <v>0</v>
      </c>
      <c r="R6" s="14"/>
      <c r="S6" s="5" t="s">
        <v>13</v>
      </c>
      <c r="T6" s="5"/>
      <c r="U6" s="5"/>
      <c r="V6" s="5"/>
      <c r="W6" s="9"/>
    </row>
    <row r="7" spans="1:23" x14ac:dyDescent="0.2">
      <c r="A7" t="s">
        <v>13</v>
      </c>
      <c r="C7">
        <f t="shared" si="0"/>
        <v>36</v>
      </c>
      <c r="E7" s="20" t="s">
        <v>76</v>
      </c>
      <c r="F7" s="5" t="s">
        <v>12</v>
      </c>
      <c r="G7" s="5" t="s">
        <v>13</v>
      </c>
      <c r="H7" s="5">
        <f t="shared" si="1"/>
        <v>0</v>
      </c>
      <c r="I7" s="5" t="s">
        <v>65</v>
      </c>
      <c r="J7" s="5">
        <f t="shared" si="1"/>
        <v>0</v>
      </c>
      <c r="K7" s="5" t="s">
        <v>63</v>
      </c>
      <c r="L7" s="5">
        <f t="shared" si="2"/>
        <v>0</v>
      </c>
      <c r="M7" s="5" t="s">
        <v>63</v>
      </c>
      <c r="N7" s="9">
        <f t="shared" si="2"/>
        <v>0</v>
      </c>
      <c r="O7" s="5"/>
      <c r="P7" s="18">
        <f>COUNTIF($T$2:$W$10,Q7)</f>
        <v>0</v>
      </c>
      <c r="Q7">
        <f t="shared" si="3"/>
        <v>0</v>
      </c>
      <c r="R7" s="12" t="s">
        <v>76</v>
      </c>
      <c r="S7" s="7" t="s">
        <v>12</v>
      </c>
      <c r="T7" s="7"/>
      <c r="U7" s="7"/>
      <c r="V7" s="7"/>
      <c r="W7" s="8"/>
    </row>
    <row r="8" spans="1:23" x14ac:dyDescent="0.2">
      <c r="A8" t="s">
        <v>67</v>
      </c>
      <c r="C8">
        <f t="shared" si="0"/>
        <v>36</v>
      </c>
      <c r="E8" s="20"/>
      <c r="F8" s="5" t="s">
        <v>12</v>
      </c>
      <c r="G8" s="5" t="s">
        <v>67</v>
      </c>
      <c r="H8" s="5">
        <f t="shared" si="1"/>
        <v>0</v>
      </c>
      <c r="I8" s="5" t="s">
        <v>68</v>
      </c>
      <c r="J8" s="5">
        <f t="shared" si="1"/>
        <v>0</v>
      </c>
      <c r="K8" s="5" t="s">
        <v>67</v>
      </c>
      <c r="L8" s="5">
        <f t="shared" si="2"/>
        <v>0</v>
      </c>
      <c r="M8" s="5" t="s">
        <v>66</v>
      </c>
      <c r="N8" s="9">
        <f t="shared" si="2"/>
        <v>0</v>
      </c>
      <c r="O8" s="5"/>
      <c r="P8" s="18">
        <f>COUNTIF($T$2:$W$10,Q8)</f>
        <v>0</v>
      </c>
      <c r="Q8">
        <f t="shared" si="3"/>
        <v>0</v>
      </c>
      <c r="R8" s="14"/>
      <c r="S8" s="5" t="s">
        <v>12</v>
      </c>
      <c r="T8" s="5"/>
      <c r="U8" s="5"/>
      <c r="V8" s="5"/>
      <c r="W8" s="9"/>
    </row>
    <row r="9" spans="1:23" x14ac:dyDescent="0.2">
      <c r="A9" t="s">
        <v>68</v>
      </c>
      <c r="C9">
        <f t="shared" si="0"/>
        <v>36</v>
      </c>
      <c r="E9" s="20"/>
      <c r="F9" s="5" t="s">
        <v>13</v>
      </c>
      <c r="G9" s="5" t="s">
        <v>68</v>
      </c>
      <c r="H9" s="5">
        <f t="shared" si="1"/>
        <v>0</v>
      </c>
      <c r="I9" s="5" t="s">
        <v>69</v>
      </c>
      <c r="J9" s="5">
        <f t="shared" si="1"/>
        <v>0</v>
      </c>
      <c r="K9" s="5" t="s">
        <v>68</v>
      </c>
      <c r="L9" s="5">
        <f t="shared" si="2"/>
        <v>0</v>
      </c>
      <c r="M9" s="5" t="s">
        <v>13</v>
      </c>
      <c r="N9" s="9">
        <f t="shared" si="2"/>
        <v>0</v>
      </c>
      <c r="O9" s="5"/>
      <c r="P9" s="18">
        <f>COUNTIF($T$2:$W$10,Q9)</f>
        <v>0</v>
      </c>
      <c r="Q9">
        <f t="shared" si="3"/>
        <v>0</v>
      </c>
      <c r="R9" s="14"/>
      <c r="S9" s="5" t="s">
        <v>13</v>
      </c>
      <c r="T9" s="5"/>
      <c r="U9" s="5"/>
      <c r="V9" s="5"/>
      <c r="W9" s="9"/>
    </row>
    <row r="10" spans="1:23" ht="15.75" thickBot="1" x14ac:dyDescent="0.25">
      <c r="A10" t="s">
        <v>69</v>
      </c>
      <c r="C10">
        <f t="shared" si="0"/>
        <v>36</v>
      </c>
      <c r="E10" s="20"/>
      <c r="F10" s="5" t="s">
        <v>13</v>
      </c>
      <c r="G10" s="5" t="s">
        <v>69</v>
      </c>
      <c r="H10" s="5">
        <f t="shared" si="1"/>
        <v>0</v>
      </c>
      <c r="I10" s="5" t="s">
        <v>66</v>
      </c>
      <c r="J10" s="5">
        <f t="shared" si="1"/>
        <v>0</v>
      </c>
      <c r="K10" s="5" t="s">
        <v>69</v>
      </c>
      <c r="L10" s="5">
        <f t="shared" si="2"/>
        <v>0</v>
      </c>
      <c r="M10" s="5" t="s">
        <v>68</v>
      </c>
      <c r="N10" s="9">
        <f t="shared" si="2"/>
        <v>0</v>
      </c>
      <c r="O10" s="5"/>
      <c r="P10" s="18">
        <f>COUNTIF($T$2:$W$10,Q10)</f>
        <v>0</v>
      </c>
      <c r="Q10">
        <f t="shared" si="3"/>
        <v>0</v>
      </c>
      <c r="R10" s="13"/>
      <c r="S10" s="10" t="s">
        <v>13</v>
      </c>
      <c r="T10" s="10"/>
      <c r="U10" s="10"/>
      <c r="V10" s="10"/>
      <c r="W10" s="11"/>
    </row>
    <row r="11" spans="1:23" ht="15.75" thickBot="1" x14ac:dyDescent="0.25">
      <c r="A11" t="s">
        <v>70</v>
      </c>
      <c r="C11">
        <f t="shared" si="0"/>
        <v>36</v>
      </c>
      <c r="E11" s="15" t="s">
        <v>77</v>
      </c>
      <c r="F11" s="16" t="s">
        <v>14</v>
      </c>
      <c r="G11" s="16" t="s">
        <v>70</v>
      </c>
      <c r="H11" s="16">
        <f t="shared" si="1"/>
        <v>0</v>
      </c>
      <c r="I11" s="16" t="s">
        <v>12</v>
      </c>
      <c r="J11" s="16">
        <f t="shared" si="1"/>
        <v>0</v>
      </c>
      <c r="K11" s="16" t="s">
        <v>70</v>
      </c>
      <c r="L11" s="16">
        <f t="shared" si="2"/>
        <v>0</v>
      </c>
      <c r="M11" s="16" t="s">
        <v>69</v>
      </c>
      <c r="N11" s="17">
        <f t="shared" si="2"/>
        <v>0</v>
      </c>
      <c r="O11" s="5"/>
      <c r="P11" s="18">
        <f>COUNTIF($T$2:$W$10,Q11)</f>
        <v>0</v>
      </c>
      <c r="Q11">
        <f t="shared" si="3"/>
        <v>0</v>
      </c>
      <c r="R11" s="5" t="s">
        <v>77</v>
      </c>
      <c r="S11" s="5" t="s">
        <v>14</v>
      </c>
      <c r="T11" s="5"/>
      <c r="U11" s="5"/>
      <c r="V11" s="5"/>
      <c r="W11" s="5"/>
    </row>
    <row r="12" spans="1:23" x14ac:dyDescent="0.2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R12" s="5"/>
      <c r="S12" s="5"/>
      <c r="T12" s="5"/>
      <c r="U12" s="5"/>
      <c r="V12" s="5"/>
      <c r="W12" s="5"/>
    </row>
    <row r="18" spans="2:2" x14ac:dyDescent="0.2">
      <c r="B18" s="22"/>
    </row>
    <row r="19" spans="2:2" x14ac:dyDescent="0.2">
      <c r="B19" s="22"/>
    </row>
    <row r="20" spans="2:2" x14ac:dyDescent="0.2">
      <c r="B20" s="22"/>
    </row>
    <row r="21" spans="2:2" x14ac:dyDescent="0.2">
      <c r="B21" s="22"/>
    </row>
    <row r="22" spans="2:2" x14ac:dyDescent="0.2">
      <c r="B22" s="22"/>
    </row>
    <row r="23" spans="2:2" x14ac:dyDescent="0.2">
      <c r="B23" s="22"/>
    </row>
    <row r="24" spans="2:2" x14ac:dyDescent="0.2">
      <c r="B24" s="22"/>
    </row>
    <row r="25" spans="2:2" x14ac:dyDescent="0.2">
      <c r="B25" s="22"/>
    </row>
    <row r="26" spans="2:2" x14ac:dyDescent="0.2">
      <c r="B26" s="22"/>
    </row>
    <row r="27" spans="2:2" x14ac:dyDescent="0.2">
      <c r="B27" s="22"/>
    </row>
    <row r="28" spans="2:2" x14ac:dyDescent="0.2">
      <c r="B28" s="23"/>
    </row>
  </sheetData>
  <mergeCells count="2">
    <mergeCell ref="E3:E6"/>
    <mergeCell ref="E7:E10"/>
  </mergeCells>
  <conditionalFormatting sqref="B2:B12">
    <cfRule type="duplicateValues" dxfId="3" priority="1"/>
  </conditionalFormatting>
  <conditionalFormatting sqref="B2:B34"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C38E-9147-D140-9FEF-2A58B35813D1}">
  <dimension ref="A1:W28"/>
  <sheetViews>
    <sheetView zoomScaleNormal="150" zoomScaleSheetLayoutView="100" workbookViewId="0">
      <selection activeCell="B2" sqref="B2"/>
    </sheetView>
  </sheetViews>
  <sheetFormatPr defaultRowHeight="15" x14ac:dyDescent="0.2"/>
  <cols>
    <col min="1" max="1" width="2.6875" bestFit="1" customWidth="1"/>
    <col min="2" max="2" width="8.7421875" bestFit="1" customWidth="1"/>
    <col min="3" max="3" width="6.05078125" bestFit="1" customWidth="1"/>
    <col min="4" max="4" width="6.05078125" customWidth="1"/>
    <col min="6" max="6" width="3.359375" bestFit="1" customWidth="1"/>
    <col min="7" max="7" width="3.49609375" bestFit="1" customWidth="1"/>
    <col min="9" max="9" width="3.49609375" bestFit="1" customWidth="1"/>
    <col min="11" max="11" width="3.49609375" bestFit="1" customWidth="1"/>
    <col min="12" max="12" width="8.7421875" bestFit="1" customWidth="1"/>
    <col min="13" max="13" width="3.49609375" bestFit="1" customWidth="1"/>
    <col min="14" max="14" width="8.7421875" bestFit="1" customWidth="1"/>
    <col min="15" max="15" width="8.7421875" customWidth="1"/>
    <col min="16" max="16" width="8.609375" style="18"/>
  </cols>
  <sheetData>
    <row r="1" spans="1:23" ht="15.75" thickBot="1" x14ac:dyDescent="0.25">
      <c r="A1" t="s">
        <v>72</v>
      </c>
      <c r="B1" t="s">
        <v>73</v>
      </c>
      <c r="C1" t="s">
        <v>78</v>
      </c>
      <c r="H1" t="s">
        <v>58</v>
      </c>
      <c r="J1" t="s">
        <v>59</v>
      </c>
      <c r="L1" t="s">
        <v>60</v>
      </c>
      <c r="N1" t="s">
        <v>61</v>
      </c>
      <c r="P1" s="18" t="s">
        <v>78</v>
      </c>
      <c r="Q1" t="s">
        <v>73</v>
      </c>
      <c r="R1" s="5"/>
      <c r="S1" s="5"/>
      <c r="T1" s="5" t="s">
        <v>58</v>
      </c>
      <c r="U1" s="5" t="s">
        <v>59</v>
      </c>
      <c r="V1" s="5" t="s">
        <v>60</v>
      </c>
      <c r="W1" s="5" t="s">
        <v>61</v>
      </c>
    </row>
    <row r="2" spans="1:23" ht="15.75" thickBot="1" x14ac:dyDescent="0.25">
      <c r="A2" t="s">
        <v>63</v>
      </c>
      <c r="B2" t="s">
        <v>10</v>
      </c>
      <c r="C2">
        <f>COUNTIF($G$2:$N$10,B2)</f>
        <v>3</v>
      </c>
      <c r="E2" s="6"/>
      <c r="F2" s="6" t="s">
        <v>74</v>
      </c>
      <c r="G2" s="6" t="s">
        <v>63</v>
      </c>
      <c r="H2" s="6" t="str">
        <f>VLOOKUP(G2,$A$2:$B$13,2,FALSE)</f>
        <v>Willow</v>
      </c>
      <c r="I2" s="6" t="s">
        <v>64</v>
      </c>
      <c r="J2" s="6" t="str">
        <f>VLOOKUP(I2,$A$2:$B$13,2,FALSE)</f>
        <v>Nicole C</v>
      </c>
      <c r="K2" s="6" t="s">
        <v>65</v>
      </c>
      <c r="L2" s="6" t="str">
        <f>VLOOKUP(K2,$A$2:$B$13,2,FALSE)</f>
        <v>Lottie B</v>
      </c>
      <c r="M2" s="6" t="s">
        <v>12</v>
      </c>
      <c r="N2" s="6" t="str">
        <f>VLOOKUP(M2,$A$2:$B$13,2,FALSE)</f>
        <v>Savannah</v>
      </c>
      <c r="O2" s="5"/>
      <c r="P2" s="18">
        <f>COUNTIF($T$2:$W$10,Q2)</f>
        <v>3</v>
      </c>
      <c r="Q2" t="str">
        <f>B2</f>
        <v>Willow</v>
      </c>
      <c r="R2" s="15"/>
      <c r="S2" s="16" t="s">
        <v>74</v>
      </c>
      <c r="T2" s="16" t="s">
        <v>10</v>
      </c>
      <c r="U2" s="16" t="s">
        <v>34</v>
      </c>
      <c r="V2" s="16" t="s">
        <v>42</v>
      </c>
      <c r="W2" s="17" t="s">
        <v>9</v>
      </c>
    </row>
    <row r="3" spans="1:23" x14ac:dyDescent="0.2">
      <c r="A3" t="s">
        <v>64</v>
      </c>
      <c r="B3" t="s">
        <v>34</v>
      </c>
      <c r="C3">
        <f t="shared" ref="C3:C12" si="0">COUNTIF($G$2:$N$10,B3)</f>
        <v>4</v>
      </c>
      <c r="E3" s="19" t="s">
        <v>75</v>
      </c>
      <c r="F3" s="7" t="s">
        <v>12</v>
      </c>
      <c r="G3" s="7" t="s">
        <v>64</v>
      </c>
      <c r="H3" s="7" t="str">
        <f t="shared" ref="H3:J12" si="1">VLOOKUP(G3,$A$2:$B$13,2,FALSE)</f>
        <v>Nicole C</v>
      </c>
      <c r="I3" s="7" t="s">
        <v>63</v>
      </c>
      <c r="J3" s="7" t="str">
        <f t="shared" si="1"/>
        <v>Willow</v>
      </c>
      <c r="K3" s="7" t="s">
        <v>64</v>
      </c>
      <c r="L3" s="7" t="str">
        <f t="shared" ref="L3:N12" si="2">VLOOKUP(K3,$A$2:$B$13,2,FALSE)</f>
        <v>Nicole C</v>
      </c>
      <c r="M3" s="7" t="s">
        <v>64</v>
      </c>
      <c r="N3" s="8" t="str">
        <f t="shared" si="2"/>
        <v>Nicole C</v>
      </c>
      <c r="O3" s="5"/>
      <c r="P3" s="18">
        <f>COUNTIF($T$2:$W$10,Q3)</f>
        <v>4</v>
      </c>
      <c r="Q3" t="str">
        <f t="shared" ref="Q3:Q12" si="3">B3</f>
        <v>Nicole C</v>
      </c>
      <c r="R3" s="14" t="s">
        <v>75</v>
      </c>
      <c r="S3" s="5" t="s">
        <v>12</v>
      </c>
      <c r="T3" s="5" t="s">
        <v>34</v>
      </c>
      <c r="U3" s="5" t="s">
        <v>10</v>
      </c>
      <c r="V3" s="5" t="s">
        <v>34</v>
      </c>
      <c r="W3" s="9" t="s">
        <v>5</v>
      </c>
    </row>
    <row r="4" spans="1:23" x14ac:dyDescent="0.2">
      <c r="A4" t="s">
        <v>65</v>
      </c>
      <c r="B4" t="s">
        <v>42</v>
      </c>
      <c r="C4">
        <f t="shared" si="0"/>
        <v>4</v>
      </c>
      <c r="E4" s="20"/>
      <c r="F4" s="5" t="s">
        <v>12</v>
      </c>
      <c r="G4" s="5" t="s">
        <v>65</v>
      </c>
      <c r="H4" s="5" t="str">
        <f t="shared" si="1"/>
        <v>Lottie B</v>
      </c>
      <c r="I4" s="5" t="s">
        <v>13</v>
      </c>
      <c r="J4" s="5" t="str">
        <f t="shared" si="1"/>
        <v>Lottie W</v>
      </c>
      <c r="K4" s="5" t="s">
        <v>12</v>
      </c>
      <c r="L4" s="5" t="str">
        <f t="shared" si="2"/>
        <v>Savannah</v>
      </c>
      <c r="M4" s="5" t="s">
        <v>65</v>
      </c>
      <c r="N4" s="9" t="str">
        <f t="shared" si="2"/>
        <v>Lottie B</v>
      </c>
      <c r="O4" s="5"/>
      <c r="P4" s="18">
        <f>COUNTIF($T$2:$W$10,Q4)</f>
        <v>3</v>
      </c>
      <c r="Q4" t="str">
        <f t="shared" si="3"/>
        <v>Lottie B</v>
      </c>
      <c r="R4" s="14"/>
      <c r="S4" s="5" t="s">
        <v>12</v>
      </c>
      <c r="T4" s="5" t="s">
        <v>9</v>
      </c>
      <c r="U4" s="5" t="s">
        <v>33</v>
      </c>
      <c r="V4" s="5" t="s">
        <v>9</v>
      </c>
      <c r="W4" s="9" t="s">
        <v>1</v>
      </c>
    </row>
    <row r="5" spans="1:23" x14ac:dyDescent="0.2">
      <c r="A5" t="s">
        <v>12</v>
      </c>
      <c r="B5" t="s">
        <v>9</v>
      </c>
      <c r="C5">
        <f t="shared" si="0"/>
        <v>3</v>
      </c>
      <c r="E5" s="20"/>
      <c r="F5" s="5" t="s">
        <v>13</v>
      </c>
      <c r="G5" s="5" t="s">
        <v>12</v>
      </c>
      <c r="H5" s="5" t="str">
        <f t="shared" si="1"/>
        <v>Savannah</v>
      </c>
      <c r="I5" s="5" t="s">
        <v>67</v>
      </c>
      <c r="J5" s="5" t="str">
        <f t="shared" si="1"/>
        <v>Isla</v>
      </c>
      <c r="K5" s="5" t="s">
        <v>66</v>
      </c>
      <c r="L5" s="5" t="str">
        <f t="shared" si="2"/>
        <v>Keira</v>
      </c>
      <c r="M5" s="5" t="s">
        <v>69</v>
      </c>
      <c r="N5" s="9" t="str">
        <f t="shared" si="2"/>
        <v>Charlotte</v>
      </c>
      <c r="O5" s="5"/>
      <c r="P5" s="18">
        <f>COUNTIF($T$2:$W$10,Q5)</f>
        <v>3</v>
      </c>
      <c r="Q5" t="str">
        <f t="shared" si="3"/>
        <v>Savannah</v>
      </c>
      <c r="R5" s="14"/>
      <c r="S5" s="5" t="s">
        <v>13</v>
      </c>
      <c r="T5" s="5" t="s">
        <v>1</v>
      </c>
      <c r="U5" s="5" t="s">
        <v>7</v>
      </c>
      <c r="V5" s="5" t="s">
        <v>2</v>
      </c>
      <c r="W5" s="9" t="s">
        <v>34</v>
      </c>
    </row>
    <row r="6" spans="1:23" ht="15.75" thickBot="1" x14ac:dyDescent="0.25">
      <c r="A6" t="s">
        <v>66</v>
      </c>
      <c r="B6" t="s">
        <v>2</v>
      </c>
      <c r="C6">
        <f t="shared" si="0"/>
        <v>3</v>
      </c>
      <c r="E6" s="21"/>
      <c r="F6" s="10" t="s">
        <v>13</v>
      </c>
      <c r="G6" s="10" t="s">
        <v>66</v>
      </c>
      <c r="H6" s="10" t="str">
        <f t="shared" si="1"/>
        <v>Keira</v>
      </c>
      <c r="I6" s="10" t="s">
        <v>70</v>
      </c>
      <c r="J6" s="10" t="str">
        <f t="shared" si="1"/>
        <v>Thea</v>
      </c>
      <c r="K6" s="10" t="s">
        <v>71</v>
      </c>
      <c r="L6" s="10" t="str">
        <f t="shared" si="2"/>
        <v>Emily</v>
      </c>
      <c r="M6" s="10" t="s">
        <v>70</v>
      </c>
      <c r="N6" s="11" t="str">
        <f t="shared" si="2"/>
        <v>Thea</v>
      </c>
      <c r="O6" s="5"/>
      <c r="P6" s="18">
        <f>COUNTIF($T$2:$W$10,Q6)</f>
        <v>3</v>
      </c>
      <c r="Q6" t="str">
        <f t="shared" si="3"/>
        <v>Keira</v>
      </c>
      <c r="R6" s="14"/>
      <c r="S6" s="5" t="s">
        <v>13</v>
      </c>
      <c r="T6" s="5" t="s">
        <v>2</v>
      </c>
      <c r="U6" s="5" t="s">
        <v>1</v>
      </c>
      <c r="V6" s="5" t="s">
        <v>44</v>
      </c>
      <c r="W6" s="9" t="s">
        <v>42</v>
      </c>
    </row>
    <row r="7" spans="1:23" x14ac:dyDescent="0.2">
      <c r="A7" t="s">
        <v>13</v>
      </c>
      <c r="B7" t="s">
        <v>33</v>
      </c>
      <c r="C7">
        <f t="shared" si="0"/>
        <v>4</v>
      </c>
      <c r="E7" s="20" t="s">
        <v>76</v>
      </c>
      <c r="F7" s="5" t="s">
        <v>12</v>
      </c>
      <c r="G7" s="5" t="s">
        <v>13</v>
      </c>
      <c r="H7" s="5" t="str">
        <f t="shared" si="1"/>
        <v>Lottie W</v>
      </c>
      <c r="I7" s="5" t="s">
        <v>65</v>
      </c>
      <c r="J7" s="5" t="str">
        <f t="shared" si="1"/>
        <v>Lottie B</v>
      </c>
      <c r="K7" s="5" t="s">
        <v>63</v>
      </c>
      <c r="L7" s="5" t="str">
        <f t="shared" si="2"/>
        <v>Willow</v>
      </c>
      <c r="M7" s="5" t="s">
        <v>66</v>
      </c>
      <c r="N7" s="9" t="str">
        <f t="shared" si="2"/>
        <v>Keira</v>
      </c>
      <c r="O7" s="5"/>
      <c r="P7" s="18">
        <f>COUNTIF($T$2:$W$10,Q7)</f>
        <v>4</v>
      </c>
      <c r="Q7" t="str">
        <f t="shared" si="3"/>
        <v>Lottie W</v>
      </c>
      <c r="R7" s="12" t="s">
        <v>76</v>
      </c>
      <c r="S7" s="7" t="s">
        <v>12</v>
      </c>
      <c r="T7" s="7" t="s">
        <v>33</v>
      </c>
      <c r="U7" s="7" t="s">
        <v>5</v>
      </c>
      <c r="V7" s="7" t="s">
        <v>10</v>
      </c>
      <c r="W7" s="8" t="s">
        <v>7</v>
      </c>
    </row>
    <row r="8" spans="1:23" x14ac:dyDescent="0.2">
      <c r="A8" t="s">
        <v>67</v>
      </c>
      <c r="B8" t="s">
        <v>7</v>
      </c>
      <c r="C8">
        <f t="shared" si="0"/>
        <v>4</v>
      </c>
      <c r="E8" s="20"/>
      <c r="F8" s="5" t="s">
        <v>12</v>
      </c>
      <c r="G8" s="5" t="s">
        <v>67</v>
      </c>
      <c r="H8" s="5" t="str">
        <f t="shared" si="1"/>
        <v>Isla</v>
      </c>
      <c r="I8" s="5" t="s">
        <v>68</v>
      </c>
      <c r="J8" s="5" t="str">
        <f t="shared" si="1"/>
        <v>Renee</v>
      </c>
      <c r="K8" s="5" t="s">
        <v>13</v>
      </c>
      <c r="L8" s="5" t="str">
        <f t="shared" si="2"/>
        <v>Lottie W</v>
      </c>
      <c r="M8" s="5" t="s">
        <v>13</v>
      </c>
      <c r="N8" s="9" t="str">
        <f t="shared" si="2"/>
        <v>Lottie W</v>
      </c>
      <c r="O8" s="5"/>
      <c r="P8" s="18">
        <f>COUNTIF($T$2:$W$10,Q8)</f>
        <v>4</v>
      </c>
      <c r="Q8" t="str">
        <f t="shared" si="3"/>
        <v>Isla</v>
      </c>
      <c r="R8" s="14"/>
      <c r="S8" s="5" t="s">
        <v>12</v>
      </c>
      <c r="T8" s="5" t="s">
        <v>5</v>
      </c>
      <c r="U8" s="5" t="s">
        <v>42</v>
      </c>
      <c r="V8" s="5" t="s">
        <v>7</v>
      </c>
      <c r="W8" s="9" t="s">
        <v>33</v>
      </c>
    </row>
    <row r="9" spans="1:23" x14ac:dyDescent="0.2">
      <c r="A9" t="s">
        <v>68</v>
      </c>
      <c r="B9" t="s">
        <v>57</v>
      </c>
      <c r="C9">
        <f t="shared" si="0"/>
        <v>3</v>
      </c>
      <c r="E9" s="20"/>
      <c r="F9" s="5" t="s">
        <v>13</v>
      </c>
      <c r="G9" s="5" t="s">
        <v>68</v>
      </c>
      <c r="H9" s="5" t="str">
        <f t="shared" si="1"/>
        <v>Renee</v>
      </c>
      <c r="I9" s="5" t="s">
        <v>69</v>
      </c>
      <c r="J9" s="5" t="str">
        <f t="shared" si="1"/>
        <v>Charlotte</v>
      </c>
      <c r="K9" s="5" t="s">
        <v>67</v>
      </c>
      <c r="L9" s="5" t="str">
        <f t="shared" si="2"/>
        <v>Isla</v>
      </c>
      <c r="M9" s="5" t="s">
        <v>67</v>
      </c>
      <c r="N9" s="9" t="str">
        <f t="shared" si="2"/>
        <v>Isla</v>
      </c>
      <c r="O9" s="5"/>
      <c r="P9" s="18">
        <f>COUNTIF($T$2:$W$10,Q9)</f>
        <v>3</v>
      </c>
      <c r="Q9" t="str">
        <f t="shared" si="3"/>
        <v>Renee</v>
      </c>
      <c r="R9" s="14"/>
      <c r="S9" s="5" t="s">
        <v>13</v>
      </c>
      <c r="T9" s="5" t="s">
        <v>7</v>
      </c>
      <c r="U9" s="5" t="s">
        <v>44</v>
      </c>
      <c r="V9" s="5" t="s">
        <v>33</v>
      </c>
      <c r="W9" s="9" t="s">
        <v>2</v>
      </c>
    </row>
    <row r="10" spans="1:23" ht="15.75" thickBot="1" x14ac:dyDescent="0.25">
      <c r="A10" t="s">
        <v>69</v>
      </c>
      <c r="B10" t="s">
        <v>5</v>
      </c>
      <c r="C10">
        <f t="shared" si="0"/>
        <v>3</v>
      </c>
      <c r="E10" s="20"/>
      <c r="F10" s="5" t="s">
        <v>13</v>
      </c>
      <c r="G10" s="5" t="s">
        <v>69</v>
      </c>
      <c r="H10" s="5" t="str">
        <f t="shared" si="1"/>
        <v>Charlotte</v>
      </c>
      <c r="I10" s="5" t="s">
        <v>71</v>
      </c>
      <c r="J10" s="5" t="str">
        <f t="shared" si="1"/>
        <v>Emily</v>
      </c>
      <c r="K10" s="5" t="s">
        <v>68</v>
      </c>
      <c r="L10" s="5" t="str">
        <f t="shared" si="2"/>
        <v>Renee</v>
      </c>
      <c r="M10" s="5" t="s">
        <v>71</v>
      </c>
      <c r="N10" s="9" t="str">
        <f t="shared" si="2"/>
        <v>Emily</v>
      </c>
      <c r="O10" s="5"/>
      <c r="P10" s="18">
        <f>COUNTIF($T$2:$W$10,Q10)</f>
        <v>3</v>
      </c>
      <c r="Q10" t="str">
        <f t="shared" si="3"/>
        <v>Charlotte</v>
      </c>
      <c r="R10" s="13"/>
      <c r="S10" s="10" t="s">
        <v>13</v>
      </c>
      <c r="T10" s="10" t="s">
        <v>57</v>
      </c>
      <c r="U10" s="10" t="s">
        <v>57</v>
      </c>
      <c r="V10" s="10" t="s">
        <v>57</v>
      </c>
      <c r="W10" s="11" t="s">
        <v>44</v>
      </c>
    </row>
    <row r="11" spans="1:23" x14ac:dyDescent="0.2">
      <c r="A11" t="s">
        <v>70</v>
      </c>
      <c r="B11" t="s">
        <v>1</v>
      </c>
      <c r="C11">
        <f t="shared" si="0"/>
        <v>2</v>
      </c>
      <c r="E11" s="12" t="s">
        <v>77</v>
      </c>
      <c r="F11" s="7" t="s">
        <v>14</v>
      </c>
      <c r="G11" s="7" t="s">
        <v>70</v>
      </c>
      <c r="H11" s="7" t="str">
        <f t="shared" si="1"/>
        <v>Thea</v>
      </c>
      <c r="I11" s="7" t="s">
        <v>12</v>
      </c>
      <c r="J11" s="7" t="str">
        <f t="shared" si="1"/>
        <v>Savannah</v>
      </c>
      <c r="K11" s="7" t="s">
        <v>69</v>
      </c>
      <c r="L11" s="7" t="str">
        <f t="shared" si="2"/>
        <v>Charlotte</v>
      </c>
      <c r="M11" s="7" t="s">
        <v>63</v>
      </c>
      <c r="N11" s="8" t="str">
        <f t="shared" si="2"/>
        <v>Willow</v>
      </c>
      <c r="O11" s="5"/>
      <c r="P11" s="18">
        <f>COUNTIF($T$2:$W$10,Q11)</f>
        <v>3</v>
      </c>
      <c r="Q11" t="str">
        <f t="shared" si="3"/>
        <v>Thea</v>
      </c>
      <c r="R11" s="5" t="s">
        <v>77</v>
      </c>
      <c r="S11" s="5" t="s">
        <v>14</v>
      </c>
      <c r="T11" s="5" t="s">
        <v>42</v>
      </c>
      <c r="U11" s="5" t="s">
        <v>9</v>
      </c>
      <c r="V11" s="5" t="s">
        <v>5</v>
      </c>
      <c r="W11" s="5" t="s">
        <v>10</v>
      </c>
    </row>
    <row r="12" spans="1:23" ht="15.75" thickBot="1" x14ac:dyDescent="0.25">
      <c r="A12" t="s">
        <v>71</v>
      </c>
      <c r="B12" t="s">
        <v>44</v>
      </c>
      <c r="C12">
        <f t="shared" si="0"/>
        <v>3</v>
      </c>
      <c r="E12" s="13" t="s">
        <v>77</v>
      </c>
      <c r="F12" s="10" t="s">
        <v>14</v>
      </c>
      <c r="G12" s="10" t="s">
        <v>71</v>
      </c>
      <c r="H12" s="10" t="str">
        <f t="shared" si="1"/>
        <v>Emily</v>
      </c>
      <c r="I12" s="10" t="s">
        <v>66</v>
      </c>
      <c r="J12" s="10" t="str">
        <f t="shared" si="1"/>
        <v>Keira</v>
      </c>
      <c r="K12" s="10" t="s">
        <v>70</v>
      </c>
      <c r="L12" s="10" t="str">
        <f t="shared" si="2"/>
        <v>Thea</v>
      </c>
      <c r="M12" s="10" t="s">
        <v>68</v>
      </c>
      <c r="N12" s="11" t="str">
        <f t="shared" si="2"/>
        <v>Renee</v>
      </c>
      <c r="O12" s="5"/>
      <c r="P12" s="18">
        <f>COUNTIF($T$2:$W$10,Q12)</f>
        <v>3</v>
      </c>
      <c r="Q12" t="str">
        <f t="shared" si="3"/>
        <v>Emily</v>
      </c>
      <c r="R12" s="5" t="s">
        <v>77</v>
      </c>
      <c r="S12" s="5" t="s">
        <v>14</v>
      </c>
      <c r="T12" s="5" t="s">
        <v>44</v>
      </c>
      <c r="U12" s="5" t="s">
        <v>2</v>
      </c>
      <c r="V12" s="5" t="s">
        <v>1</v>
      </c>
      <c r="W12" s="5" t="s">
        <v>57</v>
      </c>
    </row>
    <row r="18" spans="2:2" x14ac:dyDescent="0.2">
      <c r="B18" s="22" t="s">
        <v>33</v>
      </c>
    </row>
    <row r="19" spans="2:2" x14ac:dyDescent="0.2">
      <c r="B19" s="22" t="s">
        <v>1</v>
      </c>
    </row>
    <row r="20" spans="2:2" x14ac:dyDescent="0.2">
      <c r="B20" s="22" t="s">
        <v>34</v>
      </c>
    </row>
    <row r="21" spans="2:2" x14ac:dyDescent="0.2">
      <c r="B21" s="22" t="s">
        <v>9</v>
      </c>
    </row>
    <row r="22" spans="2:2" x14ac:dyDescent="0.2">
      <c r="B22" s="22" t="s">
        <v>2</v>
      </c>
    </row>
    <row r="23" spans="2:2" x14ac:dyDescent="0.2">
      <c r="B23" s="22" t="s">
        <v>42</v>
      </c>
    </row>
    <row r="24" spans="2:2" x14ac:dyDescent="0.2">
      <c r="B24" s="22" t="s">
        <v>7</v>
      </c>
    </row>
    <row r="25" spans="2:2" x14ac:dyDescent="0.2">
      <c r="B25" s="22" t="s">
        <v>57</v>
      </c>
    </row>
    <row r="26" spans="2:2" x14ac:dyDescent="0.2">
      <c r="B26" s="22" t="s">
        <v>10</v>
      </c>
    </row>
    <row r="27" spans="2:2" x14ac:dyDescent="0.2">
      <c r="B27" s="22" t="s">
        <v>5</v>
      </c>
    </row>
    <row r="28" spans="2:2" x14ac:dyDescent="0.2">
      <c r="B28" s="22" t="s">
        <v>44</v>
      </c>
    </row>
  </sheetData>
  <mergeCells count="2">
    <mergeCell ref="E3:E6"/>
    <mergeCell ref="E7:E10"/>
  </mergeCells>
  <conditionalFormatting sqref="B2:B12">
    <cfRule type="duplicateValues" dxfId="5" priority="1"/>
  </conditionalFormatting>
  <conditionalFormatting sqref="B2:B34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9500-6D5D-4743-A7FA-EFCC11D0F363}">
  <dimension ref="A1:W29"/>
  <sheetViews>
    <sheetView zoomScaleNormal="150" zoomScaleSheetLayoutView="100" workbookViewId="0">
      <selection activeCell="B2" sqref="B2"/>
    </sheetView>
  </sheetViews>
  <sheetFormatPr defaultRowHeight="15" x14ac:dyDescent="0.2"/>
  <cols>
    <col min="1" max="1" width="2.6875" bestFit="1" customWidth="1"/>
    <col min="2" max="2" width="8.7421875" bestFit="1" customWidth="1"/>
    <col min="3" max="3" width="6.05078125" bestFit="1" customWidth="1"/>
    <col min="4" max="4" width="6.05078125" customWidth="1"/>
    <col min="6" max="6" width="3.359375" bestFit="1" customWidth="1"/>
    <col min="7" max="7" width="3.49609375" bestFit="1" customWidth="1"/>
    <col min="9" max="9" width="3.49609375" bestFit="1" customWidth="1"/>
    <col min="11" max="11" width="3.49609375" bestFit="1" customWidth="1"/>
    <col min="12" max="12" width="8.7421875" bestFit="1" customWidth="1"/>
    <col min="13" max="13" width="3.49609375" bestFit="1" customWidth="1"/>
    <col min="14" max="14" width="8.7421875" bestFit="1" customWidth="1"/>
    <col min="15" max="15" width="8.7421875" customWidth="1"/>
    <col min="16" max="16" width="8.609375" style="18"/>
  </cols>
  <sheetData>
    <row r="1" spans="1:23" ht="15.75" thickBot="1" x14ac:dyDescent="0.25">
      <c r="A1" t="s">
        <v>72</v>
      </c>
      <c r="B1" t="s">
        <v>73</v>
      </c>
      <c r="C1" t="s">
        <v>78</v>
      </c>
      <c r="H1" t="s">
        <v>58</v>
      </c>
      <c r="J1" t="s">
        <v>59</v>
      </c>
      <c r="L1" t="s">
        <v>60</v>
      </c>
      <c r="N1" t="s">
        <v>61</v>
      </c>
      <c r="P1" s="18" t="s">
        <v>78</v>
      </c>
      <c r="Q1" t="s">
        <v>73</v>
      </c>
      <c r="R1" s="5"/>
      <c r="S1" s="5"/>
      <c r="T1" s="5" t="s">
        <v>58</v>
      </c>
      <c r="U1" s="5" t="s">
        <v>59</v>
      </c>
      <c r="V1" s="5" t="s">
        <v>60</v>
      </c>
      <c r="W1" s="5" t="s">
        <v>61</v>
      </c>
    </row>
    <row r="2" spans="1:23" ht="15.75" thickBot="1" x14ac:dyDescent="0.25">
      <c r="A2" t="s">
        <v>63</v>
      </c>
      <c r="C2">
        <f>COUNTIF($G$2:$N$10,B2)</f>
        <v>36</v>
      </c>
      <c r="E2" s="6"/>
      <c r="F2" s="6" t="s">
        <v>74</v>
      </c>
      <c r="G2" s="6" t="s">
        <v>63</v>
      </c>
      <c r="H2" s="6">
        <f>VLOOKUP(G2,$A$2:$B$13,2,FALSE)</f>
        <v>0</v>
      </c>
      <c r="I2" s="6" t="s">
        <v>64</v>
      </c>
      <c r="J2" s="6">
        <f>VLOOKUP(I2,$A$2:$B$13,2,FALSE)</f>
        <v>0</v>
      </c>
      <c r="K2" s="6" t="s">
        <v>65</v>
      </c>
      <c r="L2" s="6">
        <f>VLOOKUP(K2,$A$2:$B$13,2,FALSE)</f>
        <v>0</v>
      </c>
      <c r="M2" s="6" t="s">
        <v>12</v>
      </c>
      <c r="N2" s="6">
        <f>VLOOKUP(M2,$A$2:$B$13,2,FALSE)</f>
        <v>0</v>
      </c>
      <c r="O2" s="5"/>
      <c r="P2" s="18">
        <f>COUNTIF($T$2:$W$10,Q2)</f>
        <v>0</v>
      </c>
      <c r="Q2">
        <f>B2</f>
        <v>0</v>
      </c>
      <c r="R2" s="15"/>
      <c r="S2" s="16" t="s">
        <v>74</v>
      </c>
      <c r="T2" s="16"/>
      <c r="U2" s="16"/>
      <c r="V2" s="16"/>
      <c r="W2" s="17"/>
    </row>
    <row r="3" spans="1:23" x14ac:dyDescent="0.2">
      <c r="A3" t="s">
        <v>64</v>
      </c>
      <c r="C3">
        <f t="shared" ref="C3:C13" si="0">COUNTIF($G$2:$N$10,B3)</f>
        <v>36</v>
      </c>
      <c r="E3" s="19" t="s">
        <v>75</v>
      </c>
      <c r="F3" s="7" t="s">
        <v>12</v>
      </c>
      <c r="G3" s="7" t="s">
        <v>70</v>
      </c>
      <c r="H3" s="7">
        <f t="shared" ref="H3:J12" si="1">VLOOKUP(G3,$A$2:$B$13,2,FALSE)</f>
        <v>0</v>
      </c>
      <c r="I3" s="7" t="s">
        <v>63</v>
      </c>
      <c r="J3" s="7">
        <f t="shared" si="1"/>
        <v>0</v>
      </c>
      <c r="K3" s="7" t="s">
        <v>64</v>
      </c>
      <c r="L3" s="7">
        <f t="shared" ref="L3:N12" si="2">VLOOKUP(K3,$A$2:$B$13,2,FALSE)</f>
        <v>0</v>
      </c>
      <c r="M3" s="7" t="s">
        <v>64</v>
      </c>
      <c r="N3" s="8">
        <f t="shared" si="2"/>
        <v>0</v>
      </c>
      <c r="O3" s="5"/>
      <c r="P3" s="18">
        <f>COUNTIF($T$2:$W$10,Q3)</f>
        <v>0</v>
      </c>
      <c r="Q3">
        <f t="shared" ref="Q3:Q12" si="3">B3</f>
        <v>0</v>
      </c>
      <c r="R3" s="14" t="s">
        <v>75</v>
      </c>
      <c r="S3" s="5" t="s">
        <v>12</v>
      </c>
      <c r="T3" s="5"/>
      <c r="U3" s="5"/>
      <c r="V3" s="5"/>
      <c r="W3" s="9"/>
    </row>
    <row r="4" spans="1:23" x14ac:dyDescent="0.2">
      <c r="A4" t="s">
        <v>65</v>
      </c>
      <c r="C4">
        <f t="shared" si="0"/>
        <v>36</v>
      </c>
      <c r="E4" s="20"/>
      <c r="F4" s="5" t="s">
        <v>12</v>
      </c>
      <c r="G4" s="5" t="s">
        <v>71</v>
      </c>
      <c r="H4" s="5">
        <f t="shared" si="1"/>
        <v>0</v>
      </c>
      <c r="I4" s="5" t="s">
        <v>86</v>
      </c>
      <c r="J4" s="5">
        <f t="shared" si="1"/>
        <v>0</v>
      </c>
      <c r="K4" s="5" t="s">
        <v>12</v>
      </c>
      <c r="L4" s="5">
        <f t="shared" si="2"/>
        <v>0</v>
      </c>
      <c r="M4" s="5" t="s">
        <v>65</v>
      </c>
      <c r="N4" s="9">
        <f t="shared" si="2"/>
        <v>0</v>
      </c>
      <c r="O4" s="5"/>
      <c r="P4" s="18">
        <f>COUNTIF($T$2:$W$10,Q4)</f>
        <v>0</v>
      </c>
      <c r="Q4">
        <f t="shared" si="3"/>
        <v>0</v>
      </c>
      <c r="R4" s="14"/>
      <c r="S4" s="5" t="s">
        <v>12</v>
      </c>
      <c r="T4" s="5"/>
      <c r="U4" s="5"/>
      <c r="V4" s="5"/>
      <c r="W4" s="9"/>
    </row>
    <row r="5" spans="1:23" x14ac:dyDescent="0.2">
      <c r="A5" t="s">
        <v>12</v>
      </c>
      <c r="C5">
        <f t="shared" si="0"/>
        <v>36</v>
      </c>
      <c r="E5" s="20"/>
      <c r="F5" s="5" t="s">
        <v>13</v>
      </c>
      <c r="G5" s="5" t="s">
        <v>12</v>
      </c>
      <c r="H5" s="5">
        <f t="shared" si="1"/>
        <v>0</v>
      </c>
      <c r="I5" s="5" t="s">
        <v>67</v>
      </c>
      <c r="J5" s="5">
        <f t="shared" si="1"/>
        <v>0</v>
      </c>
      <c r="K5" s="5" t="s">
        <v>66</v>
      </c>
      <c r="L5" s="5">
        <f t="shared" si="2"/>
        <v>0</v>
      </c>
      <c r="M5" s="5" t="s">
        <v>69</v>
      </c>
      <c r="N5" s="9">
        <f t="shared" si="2"/>
        <v>0</v>
      </c>
      <c r="O5" s="5"/>
      <c r="P5" s="18">
        <f>COUNTIF($T$2:$W$10,Q5)</f>
        <v>0</v>
      </c>
      <c r="Q5">
        <f t="shared" si="3"/>
        <v>0</v>
      </c>
      <c r="R5" s="14"/>
      <c r="S5" s="5" t="s">
        <v>13</v>
      </c>
      <c r="T5" s="5"/>
      <c r="U5" s="5"/>
      <c r="V5" s="5"/>
      <c r="W5" s="9"/>
    </row>
    <row r="6" spans="1:23" ht="15.75" thickBot="1" x14ac:dyDescent="0.25">
      <c r="A6" t="s">
        <v>66</v>
      </c>
      <c r="C6">
        <f t="shared" si="0"/>
        <v>36</v>
      </c>
      <c r="E6" s="21"/>
      <c r="F6" s="10" t="s">
        <v>13</v>
      </c>
      <c r="G6" s="10" t="s">
        <v>66</v>
      </c>
      <c r="H6" s="10">
        <f t="shared" si="1"/>
        <v>0</v>
      </c>
      <c r="I6" s="10" t="s">
        <v>70</v>
      </c>
      <c r="J6" s="10">
        <f t="shared" si="1"/>
        <v>0</v>
      </c>
      <c r="K6" s="10" t="s">
        <v>86</v>
      </c>
      <c r="L6" s="10">
        <f t="shared" si="2"/>
        <v>0</v>
      </c>
      <c r="M6" s="10" t="s">
        <v>70</v>
      </c>
      <c r="N6" s="11">
        <f t="shared" si="2"/>
        <v>0</v>
      </c>
      <c r="O6" s="5"/>
      <c r="P6" s="18">
        <f>COUNTIF($T$2:$W$10,Q6)</f>
        <v>0</v>
      </c>
      <c r="Q6">
        <f t="shared" si="3"/>
        <v>0</v>
      </c>
      <c r="R6" s="14"/>
      <c r="S6" s="5" t="s">
        <v>13</v>
      </c>
      <c r="T6" s="5"/>
      <c r="U6" s="5"/>
      <c r="V6" s="5"/>
      <c r="W6" s="9"/>
    </row>
    <row r="7" spans="1:23" x14ac:dyDescent="0.2">
      <c r="A7" t="s">
        <v>13</v>
      </c>
      <c r="C7">
        <f t="shared" si="0"/>
        <v>36</v>
      </c>
      <c r="E7" s="20" t="s">
        <v>76</v>
      </c>
      <c r="F7" s="5" t="s">
        <v>12</v>
      </c>
      <c r="G7" s="5" t="s">
        <v>13</v>
      </c>
      <c r="H7" s="5">
        <f t="shared" si="1"/>
        <v>0</v>
      </c>
      <c r="I7" s="5" t="s">
        <v>65</v>
      </c>
      <c r="J7" s="5">
        <f t="shared" si="1"/>
        <v>0</v>
      </c>
      <c r="K7" s="5" t="s">
        <v>63</v>
      </c>
      <c r="L7" s="5">
        <f t="shared" si="2"/>
        <v>0</v>
      </c>
      <c r="M7" s="5" t="s">
        <v>66</v>
      </c>
      <c r="N7" s="9">
        <f t="shared" si="2"/>
        <v>0</v>
      </c>
      <c r="O7" s="5"/>
      <c r="P7" s="18">
        <f>COUNTIF($T$2:$W$10,Q7)</f>
        <v>0</v>
      </c>
      <c r="Q7">
        <f t="shared" si="3"/>
        <v>0</v>
      </c>
      <c r="R7" s="12" t="s">
        <v>76</v>
      </c>
      <c r="S7" s="7" t="s">
        <v>12</v>
      </c>
      <c r="T7" s="7"/>
      <c r="U7" s="7"/>
      <c r="V7" s="7"/>
      <c r="W7" s="8"/>
    </row>
    <row r="8" spans="1:23" x14ac:dyDescent="0.2">
      <c r="A8" t="s">
        <v>67</v>
      </c>
      <c r="C8">
        <f t="shared" si="0"/>
        <v>36</v>
      </c>
      <c r="E8" s="20"/>
      <c r="F8" s="5" t="s">
        <v>12</v>
      </c>
      <c r="G8" s="5" t="s">
        <v>67</v>
      </c>
      <c r="H8" s="5">
        <f t="shared" si="1"/>
        <v>0</v>
      </c>
      <c r="I8" s="5" t="s">
        <v>68</v>
      </c>
      <c r="J8" s="5">
        <f t="shared" si="1"/>
        <v>0</v>
      </c>
      <c r="K8" s="5" t="s">
        <v>13</v>
      </c>
      <c r="L8" s="5">
        <f t="shared" si="2"/>
        <v>0</v>
      </c>
      <c r="M8" s="5" t="s">
        <v>13</v>
      </c>
      <c r="N8" s="9">
        <f t="shared" si="2"/>
        <v>0</v>
      </c>
      <c r="O8" s="5"/>
      <c r="P8" s="18">
        <f>COUNTIF($T$2:$W$10,Q8)</f>
        <v>0</v>
      </c>
      <c r="Q8">
        <f t="shared" si="3"/>
        <v>0</v>
      </c>
      <c r="R8" s="14"/>
      <c r="S8" s="5" t="s">
        <v>12</v>
      </c>
      <c r="T8" s="5"/>
      <c r="U8" s="5"/>
      <c r="V8" s="5"/>
      <c r="W8" s="9"/>
    </row>
    <row r="9" spans="1:23" x14ac:dyDescent="0.2">
      <c r="A9" t="s">
        <v>68</v>
      </c>
      <c r="C9">
        <f t="shared" si="0"/>
        <v>36</v>
      </c>
      <c r="E9" s="20"/>
      <c r="F9" s="5" t="s">
        <v>13</v>
      </c>
      <c r="G9" s="5" t="s">
        <v>68</v>
      </c>
      <c r="H9" s="5">
        <f t="shared" si="1"/>
        <v>0</v>
      </c>
      <c r="I9" s="5" t="s">
        <v>69</v>
      </c>
      <c r="J9" s="5">
        <f t="shared" si="1"/>
        <v>0</v>
      </c>
      <c r="K9" s="5" t="s">
        <v>67</v>
      </c>
      <c r="L9" s="5">
        <f t="shared" si="2"/>
        <v>0</v>
      </c>
      <c r="M9" s="5" t="s">
        <v>71</v>
      </c>
      <c r="N9" s="9">
        <f t="shared" si="2"/>
        <v>0</v>
      </c>
      <c r="O9" s="5"/>
      <c r="P9" s="18">
        <f>COUNTIF($T$2:$W$10,Q9)</f>
        <v>0</v>
      </c>
      <c r="Q9">
        <f t="shared" si="3"/>
        <v>0</v>
      </c>
      <c r="R9" s="14"/>
      <c r="S9" s="5" t="s">
        <v>13</v>
      </c>
      <c r="T9" s="5"/>
      <c r="U9" s="5"/>
      <c r="V9" s="5"/>
      <c r="W9" s="9"/>
    </row>
    <row r="10" spans="1:23" ht="15.75" thickBot="1" x14ac:dyDescent="0.25">
      <c r="A10" t="s">
        <v>69</v>
      </c>
      <c r="C10">
        <f t="shared" si="0"/>
        <v>36</v>
      </c>
      <c r="E10" s="20"/>
      <c r="F10" s="5" t="s">
        <v>13</v>
      </c>
      <c r="G10" s="5" t="s">
        <v>69</v>
      </c>
      <c r="H10" s="5">
        <f t="shared" si="1"/>
        <v>0</v>
      </c>
      <c r="I10" s="5" t="s">
        <v>71</v>
      </c>
      <c r="J10" s="5">
        <f t="shared" si="1"/>
        <v>0</v>
      </c>
      <c r="K10" s="5" t="s">
        <v>68</v>
      </c>
      <c r="L10" s="5">
        <f t="shared" si="2"/>
        <v>0</v>
      </c>
      <c r="M10" s="5" t="s">
        <v>86</v>
      </c>
      <c r="N10" s="9">
        <f t="shared" si="2"/>
        <v>0</v>
      </c>
      <c r="O10" s="5"/>
      <c r="P10" s="18">
        <f>COUNTIF($T$2:$W$10,Q10)</f>
        <v>0</v>
      </c>
      <c r="Q10">
        <f t="shared" si="3"/>
        <v>0</v>
      </c>
      <c r="R10" s="13"/>
      <c r="S10" s="10" t="s">
        <v>13</v>
      </c>
      <c r="T10" s="10"/>
      <c r="U10" s="10"/>
      <c r="V10" s="10"/>
      <c r="W10" s="11"/>
    </row>
    <row r="11" spans="1:23" x14ac:dyDescent="0.2">
      <c r="A11" t="s">
        <v>70</v>
      </c>
      <c r="C11">
        <f t="shared" si="0"/>
        <v>36</v>
      </c>
      <c r="E11" s="12" t="s">
        <v>77</v>
      </c>
      <c r="F11" s="7" t="s">
        <v>14</v>
      </c>
      <c r="G11" s="7" t="s">
        <v>64</v>
      </c>
      <c r="H11" s="7">
        <f t="shared" si="1"/>
        <v>0</v>
      </c>
      <c r="I11" s="7" t="s">
        <v>12</v>
      </c>
      <c r="J11" s="7">
        <f t="shared" si="1"/>
        <v>0</v>
      </c>
      <c r="K11" s="7" t="s">
        <v>69</v>
      </c>
      <c r="L11" s="7">
        <f t="shared" si="2"/>
        <v>0</v>
      </c>
      <c r="M11" s="7" t="s">
        <v>63</v>
      </c>
      <c r="N11" s="8">
        <f t="shared" si="2"/>
        <v>0</v>
      </c>
      <c r="O11" s="5"/>
      <c r="P11" s="18">
        <f>COUNTIF($T$2:$W$10,Q11)</f>
        <v>0</v>
      </c>
      <c r="Q11">
        <f t="shared" si="3"/>
        <v>0</v>
      </c>
      <c r="R11" s="5" t="s">
        <v>77</v>
      </c>
      <c r="S11" s="5" t="s">
        <v>14</v>
      </c>
      <c r="T11" s="5"/>
      <c r="U11" s="5"/>
      <c r="V11" s="5"/>
      <c r="W11" s="5"/>
    </row>
    <row r="12" spans="1:23" x14ac:dyDescent="0.2">
      <c r="A12" t="s">
        <v>71</v>
      </c>
      <c r="C12">
        <f>COUNTIF($G$2:$N$10,B12)</f>
        <v>36</v>
      </c>
      <c r="E12" s="14" t="s">
        <v>77</v>
      </c>
      <c r="F12" s="5" t="s">
        <v>14</v>
      </c>
      <c r="G12" s="5" t="s">
        <v>65</v>
      </c>
      <c r="H12" s="5">
        <f t="shared" si="1"/>
        <v>0</v>
      </c>
      <c r="I12" s="5" t="s">
        <v>66</v>
      </c>
      <c r="J12" s="5">
        <f t="shared" si="1"/>
        <v>0</v>
      </c>
      <c r="K12" s="5" t="s">
        <v>70</v>
      </c>
      <c r="L12" s="5">
        <f t="shared" si="2"/>
        <v>0</v>
      </c>
      <c r="M12" s="5" t="s">
        <v>67</v>
      </c>
      <c r="N12" s="9">
        <f t="shared" si="2"/>
        <v>0</v>
      </c>
      <c r="O12" s="5"/>
      <c r="P12" s="18">
        <f>COUNTIF($T$2:$W$10,Q12)</f>
        <v>0</v>
      </c>
      <c r="Q12">
        <f t="shared" si="3"/>
        <v>0</v>
      </c>
      <c r="R12" s="5" t="s">
        <v>77</v>
      </c>
      <c r="S12" s="5" t="s">
        <v>14</v>
      </c>
      <c r="T12" s="5"/>
      <c r="U12" s="5"/>
      <c r="V12" s="5"/>
      <c r="W12" s="5"/>
    </row>
    <row r="13" spans="1:23" ht="15.75" thickBot="1" x14ac:dyDescent="0.25">
      <c r="A13" t="s">
        <v>86</v>
      </c>
      <c r="C13">
        <f>COUNTIF($G$2:$N$10,B13)</f>
        <v>36</v>
      </c>
      <c r="E13" s="13" t="s">
        <v>77</v>
      </c>
      <c r="F13" s="10" t="s">
        <v>14</v>
      </c>
      <c r="G13" s="10" t="s">
        <v>86</v>
      </c>
      <c r="H13" s="10">
        <f t="shared" ref="H13" si="4">VLOOKUP(G13,$A$2:$B$13,2,FALSE)</f>
        <v>0</v>
      </c>
      <c r="I13" s="10" t="s">
        <v>13</v>
      </c>
      <c r="J13" s="10">
        <f t="shared" ref="J13" si="5">VLOOKUP(I13,$A$2:$B$13,2,FALSE)</f>
        <v>0</v>
      </c>
      <c r="K13" s="10" t="s">
        <v>71</v>
      </c>
      <c r="L13" s="10">
        <f t="shared" ref="L13" si="6">VLOOKUP(K13,$A$2:$B$13,2,FALSE)</f>
        <v>0</v>
      </c>
      <c r="M13" s="10" t="s">
        <v>68</v>
      </c>
      <c r="N13" s="11">
        <f t="shared" ref="N13" si="7">VLOOKUP(M13,$A$2:$B$13,2,FALSE)</f>
        <v>0</v>
      </c>
      <c r="P13" s="18">
        <f t="shared" ref="P13:P14" si="8">COUNTIF($T$2:$W$10,Q13)</f>
        <v>0</v>
      </c>
      <c r="Q13">
        <f t="shared" ref="Q13:Q14" si="9">B13</f>
        <v>0</v>
      </c>
      <c r="R13" s="5" t="s">
        <v>77</v>
      </c>
      <c r="S13" s="5" t="s">
        <v>14</v>
      </c>
      <c r="T13" s="5"/>
      <c r="U13" s="5"/>
      <c r="V13" s="5"/>
      <c r="W13" s="5"/>
    </row>
    <row r="14" spans="1:23" x14ac:dyDescent="0.2">
      <c r="R14" s="5"/>
      <c r="S14" s="5"/>
      <c r="T14" s="5"/>
      <c r="U14" s="5"/>
      <c r="V14" s="5"/>
      <c r="W14" s="5"/>
    </row>
    <row r="18" spans="2:2" x14ac:dyDescent="0.2">
      <c r="B18" s="22"/>
    </row>
    <row r="19" spans="2:2" x14ac:dyDescent="0.2">
      <c r="B19" s="22"/>
    </row>
    <row r="20" spans="2:2" x14ac:dyDescent="0.2">
      <c r="B20" s="22"/>
    </row>
    <row r="21" spans="2:2" x14ac:dyDescent="0.2">
      <c r="B21" s="22"/>
    </row>
    <row r="22" spans="2:2" x14ac:dyDescent="0.2">
      <c r="B22" s="22"/>
    </row>
    <row r="23" spans="2:2" x14ac:dyDescent="0.2">
      <c r="B23" s="22"/>
    </row>
    <row r="24" spans="2:2" x14ac:dyDescent="0.2">
      <c r="B24" s="22"/>
    </row>
    <row r="25" spans="2:2" x14ac:dyDescent="0.2">
      <c r="B25" s="22"/>
    </row>
    <row r="26" spans="2:2" x14ac:dyDescent="0.2">
      <c r="B26" s="22"/>
    </row>
    <row r="27" spans="2:2" x14ac:dyDescent="0.2">
      <c r="B27" s="22"/>
    </row>
    <row r="28" spans="2:2" x14ac:dyDescent="0.2">
      <c r="B28" s="22"/>
    </row>
    <row r="29" spans="2:2" x14ac:dyDescent="0.2">
      <c r="B29" s="22"/>
    </row>
  </sheetData>
  <mergeCells count="2">
    <mergeCell ref="E3:E6"/>
    <mergeCell ref="E7:E10"/>
  </mergeCells>
  <conditionalFormatting sqref="B2:B12">
    <cfRule type="duplicateValues" dxfId="1" priority="1"/>
  </conditionalFormatting>
  <conditionalFormatting sqref="B2:B34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65CF-473D-B342-BBB0-0A43F2689114}">
  <dimension ref="A1:V12"/>
  <sheetViews>
    <sheetView zoomScaleNormal="150" zoomScaleSheetLayoutView="100" workbookViewId="0">
      <selection activeCell="B2" sqref="B2"/>
    </sheetView>
  </sheetViews>
  <sheetFormatPr defaultRowHeight="15" x14ac:dyDescent="0.2"/>
  <cols>
    <col min="1" max="1" width="2.6875" bestFit="1" customWidth="1"/>
    <col min="2" max="2" width="8.7421875" bestFit="1" customWidth="1"/>
    <col min="3" max="3" width="6.05078125" bestFit="1" customWidth="1"/>
    <col min="4" max="4" width="6.05078125" customWidth="1"/>
    <col min="6" max="6" width="3.359375" bestFit="1" customWidth="1"/>
    <col min="7" max="7" width="3.49609375" bestFit="1" customWidth="1"/>
    <col min="9" max="9" width="3.49609375" bestFit="1" customWidth="1"/>
    <col min="11" max="11" width="3.49609375" bestFit="1" customWidth="1"/>
    <col min="12" max="12" width="8.7421875" bestFit="1" customWidth="1"/>
    <col min="13" max="13" width="3.49609375" bestFit="1" customWidth="1"/>
    <col min="14" max="14" width="8.7421875" bestFit="1" customWidth="1"/>
  </cols>
  <sheetData>
    <row r="1" spans="1:22" ht="15.75" thickBot="1" x14ac:dyDescent="0.25">
      <c r="A1" t="s">
        <v>72</v>
      </c>
      <c r="B1" t="s">
        <v>73</v>
      </c>
      <c r="C1" t="s">
        <v>78</v>
      </c>
      <c r="H1" t="s">
        <v>58</v>
      </c>
      <c r="J1" t="s">
        <v>59</v>
      </c>
      <c r="L1" t="s">
        <v>60</v>
      </c>
      <c r="N1" t="s">
        <v>61</v>
      </c>
      <c r="S1" t="s">
        <v>58</v>
      </c>
      <c r="T1" t="s">
        <v>59</v>
      </c>
      <c r="U1" t="s">
        <v>60</v>
      </c>
      <c r="V1" t="s">
        <v>61</v>
      </c>
    </row>
    <row r="2" spans="1:22" ht="15.75" thickBot="1" x14ac:dyDescent="0.25">
      <c r="A2" t="s">
        <v>63</v>
      </c>
      <c r="B2" t="s">
        <v>43</v>
      </c>
      <c r="C2">
        <f>COUNTIF($G$2:$N$10,B2)</f>
        <v>3</v>
      </c>
      <c r="E2" s="6"/>
      <c r="F2" s="6" t="s">
        <v>74</v>
      </c>
      <c r="G2" s="6" t="s">
        <v>63</v>
      </c>
      <c r="H2" s="6" t="str">
        <f>VLOOKUP(G2,$A$2:$B$13,2,FALSE)</f>
        <v>Nicole H</v>
      </c>
      <c r="I2" s="6" t="s">
        <v>64</v>
      </c>
      <c r="J2" s="6" t="str">
        <f>VLOOKUP(I2,$A$2:$B$13,2,FALSE)</f>
        <v>Charlotte</v>
      </c>
      <c r="K2" s="6" t="s">
        <v>65</v>
      </c>
      <c r="L2" s="6" t="str">
        <f>VLOOKUP(K2,$A$2:$B$13,2,FALSE)</f>
        <v>Thea</v>
      </c>
      <c r="M2" s="6" t="s">
        <v>12</v>
      </c>
      <c r="N2" s="6" t="str">
        <f>VLOOKUP(M2,$A$2:$B$13,2,FALSE)</f>
        <v>Keira</v>
      </c>
      <c r="Q2" s="15"/>
      <c r="R2" s="16" t="s">
        <v>74</v>
      </c>
      <c r="S2" s="16" t="s">
        <v>43</v>
      </c>
      <c r="T2" s="16" t="s">
        <v>5</v>
      </c>
      <c r="U2" s="16" t="s">
        <v>1</v>
      </c>
      <c r="V2" s="17" t="s">
        <v>2</v>
      </c>
    </row>
    <row r="3" spans="1:22" x14ac:dyDescent="0.2">
      <c r="A3" t="s">
        <v>64</v>
      </c>
      <c r="B3" t="s">
        <v>5</v>
      </c>
      <c r="C3">
        <f t="shared" ref="C3:C12" si="0">COUNTIF($G$2:$N$10,B3)</f>
        <v>4</v>
      </c>
      <c r="E3" s="19" t="s">
        <v>75</v>
      </c>
      <c r="F3" s="7" t="s">
        <v>12</v>
      </c>
      <c r="G3" s="7" t="s">
        <v>64</v>
      </c>
      <c r="H3" s="7" t="str">
        <f t="shared" ref="H3:J12" si="1">VLOOKUP(G3,$A$2:$B$13,2,FALSE)</f>
        <v>Charlotte</v>
      </c>
      <c r="I3" s="7" t="s">
        <v>63</v>
      </c>
      <c r="J3" s="7" t="str">
        <f t="shared" si="1"/>
        <v>Nicole H</v>
      </c>
      <c r="K3" s="7" t="s">
        <v>64</v>
      </c>
      <c r="L3" s="7" t="str">
        <f t="shared" ref="L3:N3" si="2">VLOOKUP(K3,$A$2:$B$13,2,FALSE)</f>
        <v>Charlotte</v>
      </c>
      <c r="M3" s="7" t="s">
        <v>64</v>
      </c>
      <c r="N3" s="8" t="str">
        <f t="shared" si="2"/>
        <v>Charlotte</v>
      </c>
      <c r="Q3" s="14" t="s">
        <v>75</v>
      </c>
      <c r="R3" s="5" t="s">
        <v>12</v>
      </c>
      <c r="S3" s="5" t="s">
        <v>5</v>
      </c>
      <c r="T3" s="5" t="s">
        <v>43</v>
      </c>
      <c r="U3" s="5" t="s">
        <v>5</v>
      </c>
      <c r="V3" s="9" t="s">
        <v>5</v>
      </c>
    </row>
    <row r="4" spans="1:22" x14ac:dyDescent="0.2">
      <c r="A4" t="s">
        <v>65</v>
      </c>
      <c r="B4" t="s">
        <v>1</v>
      </c>
      <c r="C4">
        <f t="shared" si="0"/>
        <v>4</v>
      </c>
      <c r="E4" s="20"/>
      <c r="F4" s="5" t="s">
        <v>12</v>
      </c>
      <c r="G4" s="5" t="s">
        <v>65</v>
      </c>
      <c r="H4" s="5" t="str">
        <f t="shared" si="1"/>
        <v>Thea</v>
      </c>
      <c r="I4" s="5" t="s">
        <v>13</v>
      </c>
      <c r="J4" s="5" t="str">
        <f t="shared" si="1"/>
        <v>Lottie W</v>
      </c>
      <c r="K4" s="5" t="s">
        <v>12</v>
      </c>
      <c r="L4" s="5" t="str">
        <f t="shared" ref="L4:N4" si="3">VLOOKUP(K4,$A$2:$B$13,2,FALSE)</f>
        <v>Keira</v>
      </c>
      <c r="M4" s="5" t="s">
        <v>65</v>
      </c>
      <c r="N4" s="9" t="str">
        <f t="shared" si="3"/>
        <v>Thea</v>
      </c>
      <c r="Q4" s="14"/>
      <c r="R4" s="5" t="s">
        <v>12</v>
      </c>
      <c r="S4" s="5" t="s">
        <v>1</v>
      </c>
      <c r="T4" s="5" t="s">
        <v>33</v>
      </c>
      <c r="U4" s="5" t="s">
        <v>2</v>
      </c>
      <c r="V4" s="9" t="s">
        <v>1</v>
      </c>
    </row>
    <row r="5" spans="1:22" x14ac:dyDescent="0.2">
      <c r="A5" t="s">
        <v>12</v>
      </c>
      <c r="B5" t="s">
        <v>2</v>
      </c>
      <c r="C5">
        <f t="shared" si="0"/>
        <v>3</v>
      </c>
      <c r="E5" s="20"/>
      <c r="F5" s="5" t="s">
        <v>13</v>
      </c>
      <c r="G5" s="5" t="s">
        <v>12</v>
      </c>
      <c r="H5" s="5" t="str">
        <f t="shared" si="1"/>
        <v>Keira</v>
      </c>
      <c r="I5" s="5" t="s">
        <v>67</v>
      </c>
      <c r="J5" s="5" t="str">
        <f t="shared" si="1"/>
        <v>Emily</v>
      </c>
      <c r="K5" s="5" t="s">
        <v>66</v>
      </c>
      <c r="L5" s="5" t="str">
        <f t="shared" ref="L5:N5" si="4">VLOOKUP(K5,$A$2:$B$13,2,FALSE)</f>
        <v>Nicole C</v>
      </c>
      <c r="M5" s="5" t="s">
        <v>69</v>
      </c>
      <c r="N5" s="9" t="str">
        <f t="shared" si="4"/>
        <v>Isla</v>
      </c>
      <c r="Q5" s="14"/>
      <c r="R5" s="5" t="s">
        <v>13</v>
      </c>
      <c r="S5" s="5" t="s">
        <v>2</v>
      </c>
      <c r="T5" s="5" t="s">
        <v>44</v>
      </c>
      <c r="U5" s="5" t="s">
        <v>34</v>
      </c>
      <c r="V5" s="9" t="s">
        <v>7</v>
      </c>
    </row>
    <row r="6" spans="1:22" ht="15.75" thickBot="1" x14ac:dyDescent="0.25">
      <c r="A6" t="s">
        <v>66</v>
      </c>
      <c r="B6" t="s">
        <v>34</v>
      </c>
      <c r="C6">
        <f t="shared" si="0"/>
        <v>3</v>
      </c>
      <c r="E6" s="21"/>
      <c r="F6" s="10" t="s">
        <v>13</v>
      </c>
      <c r="G6" s="10" t="s">
        <v>66</v>
      </c>
      <c r="H6" s="10" t="str">
        <f t="shared" si="1"/>
        <v>Nicole C</v>
      </c>
      <c r="I6" s="10" t="s">
        <v>70</v>
      </c>
      <c r="J6" s="10" t="str">
        <f t="shared" si="1"/>
        <v>Renee</v>
      </c>
      <c r="K6" s="10" t="s">
        <v>71</v>
      </c>
      <c r="L6" s="10" t="str">
        <f t="shared" ref="L6:N6" si="5">VLOOKUP(K6,$A$2:$B$13,2,FALSE)</f>
        <v>Lottie B</v>
      </c>
      <c r="M6" s="10" t="s">
        <v>70</v>
      </c>
      <c r="N6" s="11" t="str">
        <f t="shared" si="5"/>
        <v>Renee</v>
      </c>
      <c r="Q6" s="14"/>
      <c r="R6" s="5" t="s">
        <v>13</v>
      </c>
      <c r="S6" s="5" t="s">
        <v>34</v>
      </c>
      <c r="T6" s="5" t="s">
        <v>57</v>
      </c>
      <c r="U6" s="5" t="s">
        <v>42</v>
      </c>
      <c r="V6" s="9" t="s">
        <v>57</v>
      </c>
    </row>
    <row r="7" spans="1:22" x14ac:dyDescent="0.2">
      <c r="A7" t="s">
        <v>13</v>
      </c>
      <c r="B7" t="s">
        <v>33</v>
      </c>
      <c r="C7">
        <f t="shared" si="0"/>
        <v>4</v>
      </c>
      <c r="E7" s="20" t="s">
        <v>76</v>
      </c>
      <c r="F7" s="5" t="s">
        <v>12</v>
      </c>
      <c r="G7" s="5" t="s">
        <v>13</v>
      </c>
      <c r="H7" s="5" t="str">
        <f t="shared" si="1"/>
        <v>Lottie W</v>
      </c>
      <c r="I7" s="5" t="s">
        <v>65</v>
      </c>
      <c r="J7" s="5" t="str">
        <f t="shared" si="1"/>
        <v>Thea</v>
      </c>
      <c r="K7" s="5" t="s">
        <v>63</v>
      </c>
      <c r="L7" s="5" t="str">
        <f t="shared" ref="L7:N7" si="6">VLOOKUP(K7,$A$2:$B$13,2,FALSE)</f>
        <v>Nicole H</v>
      </c>
      <c r="M7" s="5" t="s">
        <v>66</v>
      </c>
      <c r="N7" s="9" t="str">
        <f t="shared" si="6"/>
        <v>Nicole C</v>
      </c>
      <c r="Q7" s="12" t="s">
        <v>76</v>
      </c>
      <c r="R7" s="7" t="s">
        <v>12</v>
      </c>
      <c r="S7" s="7" t="s">
        <v>33</v>
      </c>
      <c r="T7" s="7" t="s">
        <v>1</v>
      </c>
      <c r="U7" s="7" t="s">
        <v>57</v>
      </c>
      <c r="V7" s="8" t="s">
        <v>34</v>
      </c>
    </row>
    <row r="8" spans="1:22" x14ac:dyDescent="0.2">
      <c r="A8" t="s">
        <v>67</v>
      </c>
      <c r="B8" t="s">
        <v>44</v>
      </c>
      <c r="C8">
        <f t="shared" si="0"/>
        <v>4</v>
      </c>
      <c r="E8" s="20"/>
      <c r="F8" s="5" t="s">
        <v>12</v>
      </c>
      <c r="G8" s="5" t="s">
        <v>67</v>
      </c>
      <c r="H8" s="5" t="str">
        <f t="shared" si="1"/>
        <v>Emily</v>
      </c>
      <c r="I8" s="5" t="s">
        <v>68</v>
      </c>
      <c r="J8" s="5" t="str">
        <f t="shared" si="1"/>
        <v>Willow</v>
      </c>
      <c r="K8" s="5" t="s">
        <v>13</v>
      </c>
      <c r="L8" s="5" t="str">
        <f t="shared" ref="L8:N8" si="7">VLOOKUP(K8,$A$2:$B$13,2,FALSE)</f>
        <v>Lottie W</v>
      </c>
      <c r="M8" s="5" t="s">
        <v>13</v>
      </c>
      <c r="N8" s="9" t="str">
        <f t="shared" si="7"/>
        <v>Lottie W</v>
      </c>
      <c r="Q8" s="14"/>
      <c r="R8" s="5" t="s">
        <v>12</v>
      </c>
      <c r="S8" s="5" t="s">
        <v>10</v>
      </c>
      <c r="T8" s="5" t="s">
        <v>10</v>
      </c>
      <c r="U8" s="5" t="s">
        <v>33</v>
      </c>
      <c r="V8" s="9" t="s">
        <v>33</v>
      </c>
    </row>
    <row r="9" spans="1:22" x14ac:dyDescent="0.2">
      <c r="A9" t="s">
        <v>68</v>
      </c>
      <c r="B9" t="s">
        <v>10</v>
      </c>
      <c r="C9">
        <f t="shared" si="0"/>
        <v>3</v>
      </c>
      <c r="E9" s="20"/>
      <c r="F9" s="5" t="s">
        <v>13</v>
      </c>
      <c r="G9" s="5" t="s">
        <v>68</v>
      </c>
      <c r="H9" s="5" t="str">
        <f t="shared" si="1"/>
        <v>Willow</v>
      </c>
      <c r="I9" s="5" t="s">
        <v>69</v>
      </c>
      <c r="J9" s="5" t="str">
        <f t="shared" si="1"/>
        <v>Isla</v>
      </c>
      <c r="K9" s="5" t="s">
        <v>67</v>
      </c>
      <c r="L9" s="5" t="str">
        <f t="shared" ref="L9:N9" si="8">VLOOKUP(K9,$A$2:$B$13,2,FALSE)</f>
        <v>Emily</v>
      </c>
      <c r="M9" s="5" t="s">
        <v>67</v>
      </c>
      <c r="N9" s="9" t="str">
        <f t="shared" si="8"/>
        <v>Emily</v>
      </c>
      <c r="Q9" s="14"/>
      <c r="R9" s="5" t="s">
        <v>13</v>
      </c>
      <c r="S9" s="5" t="s">
        <v>44</v>
      </c>
      <c r="T9" s="5" t="s">
        <v>7</v>
      </c>
      <c r="U9" s="5" t="s">
        <v>44</v>
      </c>
      <c r="V9" s="9" t="s">
        <v>44</v>
      </c>
    </row>
    <row r="10" spans="1:22" ht="15.75" thickBot="1" x14ac:dyDescent="0.25">
      <c r="A10" t="s">
        <v>69</v>
      </c>
      <c r="B10" t="s">
        <v>7</v>
      </c>
      <c r="C10">
        <f t="shared" si="0"/>
        <v>3</v>
      </c>
      <c r="E10" s="20"/>
      <c r="F10" s="5" t="s">
        <v>13</v>
      </c>
      <c r="G10" s="5" t="s">
        <v>69</v>
      </c>
      <c r="H10" s="5" t="str">
        <f t="shared" si="1"/>
        <v>Isla</v>
      </c>
      <c r="I10" s="5" t="s">
        <v>71</v>
      </c>
      <c r="J10" s="5" t="str">
        <f t="shared" si="1"/>
        <v>Lottie B</v>
      </c>
      <c r="K10" s="5" t="s">
        <v>68</v>
      </c>
      <c r="L10" s="5" t="str">
        <f t="shared" ref="L10:N10" si="9">VLOOKUP(K10,$A$2:$B$13,2,FALSE)</f>
        <v>Willow</v>
      </c>
      <c r="M10" s="5" t="s">
        <v>71</v>
      </c>
      <c r="N10" s="9" t="str">
        <f t="shared" si="9"/>
        <v>Lottie B</v>
      </c>
      <c r="Q10" s="14"/>
      <c r="R10" s="5" t="s">
        <v>13</v>
      </c>
      <c r="S10" s="5" t="s">
        <v>7</v>
      </c>
      <c r="T10" s="5" t="s">
        <v>42</v>
      </c>
      <c r="U10" s="5" t="s">
        <v>10</v>
      </c>
      <c r="V10" s="9" t="s">
        <v>42</v>
      </c>
    </row>
    <row r="11" spans="1:22" x14ac:dyDescent="0.2">
      <c r="A11" t="s">
        <v>70</v>
      </c>
      <c r="B11" t="s">
        <v>57</v>
      </c>
      <c r="C11">
        <f t="shared" si="0"/>
        <v>2</v>
      </c>
      <c r="E11" s="12" t="s">
        <v>77</v>
      </c>
      <c r="F11" s="7" t="s">
        <v>14</v>
      </c>
      <c r="G11" s="7" t="s">
        <v>70</v>
      </c>
      <c r="H11" s="7" t="str">
        <f t="shared" si="1"/>
        <v>Renee</v>
      </c>
      <c r="I11" s="7" t="s">
        <v>12</v>
      </c>
      <c r="J11" s="7" t="str">
        <f t="shared" si="1"/>
        <v>Keira</v>
      </c>
      <c r="K11" s="7" t="s">
        <v>69</v>
      </c>
      <c r="L11" s="7" t="str">
        <f t="shared" ref="L11:N11" si="10">VLOOKUP(K11,$A$2:$B$13,2,FALSE)</f>
        <v>Isla</v>
      </c>
      <c r="M11" s="7" t="s">
        <v>63</v>
      </c>
      <c r="N11" s="8" t="str">
        <f t="shared" si="10"/>
        <v>Nicole H</v>
      </c>
      <c r="Q11" s="12" t="s">
        <v>77</v>
      </c>
      <c r="R11" s="7" t="s">
        <v>14</v>
      </c>
      <c r="S11" s="7" t="s">
        <v>57</v>
      </c>
      <c r="T11" s="7" t="s">
        <v>2</v>
      </c>
      <c r="U11" s="7" t="s">
        <v>7</v>
      </c>
      <c r="V11" s="8" t="s">
        <v>10</v>
      </c>
    </row>
    <row r="12" spans="1:22" ht="15.75" thickBot="1" x14ac:dyDescent="0.25">
      <c r="A12" t="s">
        <v>71</v>
      </c>
      <c r="B12" t="s">
        <v>42</v>
      </c>
      <c r="C12">
        <f t="shared" si="0"/>
        <v>3</v>
      </c>
      <c r="E12" s="13" t="s">
        <v>77</v>
      </c>
      <c r="F12" s="10" t="s">
        <v>14</v>
      </c>
      <c r="G12" s="10" t="s">
        <v>71</v>
      </c>
      <c r="H12" s="10" t="str">
        <f t="shared" si="1"/>
        <v>Lottie B</v>
      </c>
      <c r="I12" s="10" t="s">
        <v>66</v>
      </c>
      <c r="J12" s="10" t="str">
        <f t="shared" si="1"/>
        <v>Nicole C</v>
      </c>
      <c r="K12" s="10" t="s">
        <v>70</v>
      </c>
      <c r="L12" s="10" t="str">
        <f t="shared" ref="L12:N12" si="11">VLOOKUP(K12,$A$2:$B$13,2,FALSE)</f>
        <v>Renee</v>
      </c>
      <c r="M12" s="10" t="s">
        <v>68</v>
      </c>
      <c r="N12" s="11" t="str">
        <f t="shared" si="11"/>
        <v>Willow</v>
      </c>
      <c r="Q12" s="13" t="s">
        <v>77</v>
      </c>
      <c r="R12" s="10" t="s">
        <v>14</v>
      </c>
      <c r="S12" s="10" t="s">
        <v>42</v>
      </c>
      <c r="T12" s="10" t="s">
        <v>34</v>
      </c>
      <c r="U12" s="10"/>
      <c r="V12" s="11"/>
    </row>
  </sheetData>
  <mergeCells count="2">
    <mergeCell ref="E3:E6"/>
    <mergeCell ref="E7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4DCB-2F6B-C347-93F1-0C27343B0EAF}">
  <dimension ref="A1:P5"/>
  <sheetViews>
    <sheetView zoomScaleNormal="150" zoomScaleSheetLayoutView="100" workbookViewId="0">
      <pane ySplit="1" topLeftCell="A2" activePane="bottomLeft" state="frozen"/>
      <selection pane="bottomLeft" activeCell="D6" sqref="D6"/>
    </sheetView>
  </sheetViews>
  <sheetFormatPr defaultRowHeight="15" x14ac:dyDescent="0.2"/>
  <cols>
    <col min="1" max="1" width="10.35546875" bestFit="1" customWidth="1"/>
    <col min="3" max="3" width="13.046875" bestFit="1" customWidth="1"/>
  </cols>
  <sheetData>
    <row r="1" spans="1:16" x14ac:dyDescent="0.2">
      <c r="A1" t="s">
        <v>26</v>
      </c>
      <c r="B1" t="s">
        <v>29</v>
      </c>
      <c r="C1" t="s">
        <v>27</v>
      </c>
      <c r="D1" t="s">
        <v>35</v>
      </c>
      <c r="E1" t="s">
        <v>37</v>
      </c>
      <c r="F1" t="s">
        <v>38</v>
      </c>
      <c r="G1" t="s">
        <v>55</v>
      </c>
      <c r="H1" t="s">
        <v>54</v>
      </c>
      <c r="I1" t="s">
        <v>54</v>
      </c>
      <c r="J1" t="s">
        <v>39</v>
      </c>
    </row>
    <row r="2" spans="1:16" x14ac:dyDescent="0.2">
      <c r="A2" s="2">
        <v>45920</v>
      </c>
      <c r="B2" t="s">
        <v>32</v>
      </c>
      <c r="C2" t="s">
        <v>31</v>
      </c>
      <c r="D2" t="s">
        <v>36</v>
      </c>
      <c r="E2">
        <v>3</v>
      </c>
      <c r="F2">
        <v>10</v>
      </c>
      <c r="G2" t="s">
        <v>5</v>
      </c>
      <c r="H2" t="s">
        <v>34</v>
      </c>
      <c r="J2" t="s">
        <v>34</v>
      </c>
      <c r="K2" t="s">
        <v>34</v>
      </c>
      <c r="L2" t="s">
        <v>5</v>
      </c>
    </row>
    <row r="3" spans="1:16" x14ac:dyDescent="0.2">
      <c r="A3" s="2">
        <v>45927</v>
      </c>
      <c r="B3" t="s">
        <v>30</v>
      </c>
      <c r="C3" t="s">
        <v>28</v>
      </c>
      <c r="D3" t="s">
        <v>36</v>
      </c>
      <c r="E3">
        <v>0</v>
      </c>
      <c r="F3">
        <v>5</v>
      </c>
      <c r="G3" t="s">
        <v>43</v>
      </c>
      <c r="H3" t="s">
        <v>10</v>
      </c>
      <c r="I3" t="s">
        <v>42</v>
      </c>
    </row>
    <row r="4" spans="1:16" x14ac:dyDescent="0.2">
      <c r="A4" s="1">
        <v>45934</v>
      </c>
      <c r="B4" t="s">
        <v>32</v>
      </c>
      <c r="C4" t="s">
        <v>56</v>
      </c>
      <c r="D4" t="s">
        <v>36</v>
      </c>
      <c r="E4">
        <v>3</v>
      </c>
      <c r="F4">
        <v>8</v>
      </c>
      <c r="G4" t="s">
        <v>33</v>
      </c>
      <c r="H4" t="s">
        <v>1</v>
      </c>
      <c r="J4" t="s">
        <v>33</v>
      </c>
      <c r="K4" t="s">
        <v>33</v>
      </c>
      <c r="L4" t="s">
        <v>33</v>
      </c>
    </row>
    <row r="5" spans="1:16" x14ac:dyDescent="0.2">
      <c r="A5" s="1">
        <v>45941</v>
      </c>
      <c r="B5" t="s">
        <v>30</v>
      </c>
      <c r="C5" t="s">
        <v>83</v>
      </c>
      <c r="D5" t="s">
        <v>84</v>
      </c>
      <c r="E5">
        <v>7</v>
      </c>
      <c r="F5">
        <v>4</v>
      </c>
      <c r="G5" t="s">
        <v>7</v>
      </c>
      <c r="H5" t="s">
        <v>9</v>
      </c>
      <c r="J5" t="s">
        <v>7</v>
      </c>
      <c r="K5" t="s">
        <v>33</v>
      </c>
      <c r="L5" t="s">
        <v>5</v>
      </c>
      <c r="M5" t="s">
        <v>2</v>
      </c>
      <c r="N5" t="s">
        <v>33</v>
      </c>
      <c r="O5" t="s">
        <v>33</v>
      </c>
      <c r="P5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942B-D743-F443-9447-3658B9A3FEFD}">
  <dimension ref="A1:H28"/>
  <sheetViews>
    <sheetView zoomScaleNormal="150" zoomScaleSheetLayoutView="100" workbookViewId="0"/>
  </sheetViews>
  <sheetFormatPr defaultRowHeight="15" x14ac:dyDescent="0.2"/>
  <cols>
    <col min="1" max="1" width="2.82421875" bestFit="1" customWidth="1"/>
    <col min="3" max="3" width="11.296875" bestFit="1" customWidth="1"/>
    <col min="4" max="4" width="18.16015625" bestFit="1" customWidth="1"/>
    <col min="5" max="5" width="19.63671875" bestFit="1" customWidth="1"/>
    <col min="6" max="6" width="5.37890625" bestFit="1" customWidth="1"/>
  </cols>
  <sheetData>
    <row r="1" spans="1:8" x14ac:dyDescent="0.2">
      <c r="B1" t="s">
        <v>40</v>
      </c>
    </row>
    <row r="2" spans="1:8" x14ac:dyDescent="0.2">
      <c r="B2" t="s">
        <v>41</v>
      </c>
      <c r="C2" t="s">
        <v>45</v>
      </c>
      <c r="D2" t="s">
        <v>46</v>
      </c>
      <c r="E2" t="s">
        <v>47</v>
      </c>
      <c r="F2" t="s">
        <v>48</v>
      </c>
      <c r="G2" t="s">
        <v>55</v>
      </c>
      <c r="H2" t="s">
        <v>54</v>
      </c>
    </row>
    <row r="3" spans="1:8" x14ac:dyDescent="0.2">
      <c r="A3">
        <v>1</v>
      </c>
      <c r="B3" t="s">
        <v>5</v>
      </c>
      <c r="C3">
        <f>IF(B3="","",COUNTIF(Lineups!C:C,B3))</f>
        <v>4</v>
      </c>
      <c r="D3">
        <f>IF(B3="","",COUNTIF(Lineups!F:J,B3))</f>
        <v>12</v>
      </c>
      <c r="E3">
        <f>IF(B3="","",COUNTIF(Lineups!F:F,B3))</f>
        <v>2</v>
      </c>
      <c r="F3">
        <f>IF(B3="","",COUNTIF(Results!J:AB,B3))</f>
        <v>2</v>
      </c>
      <c r="G3">
        <f>IF(F3="","",COUNTIF(Results!G:G,B3))</f>
        <v>1</v>
      </c>
      <c r="H3">
        <f>IF(G3="","",COUNTIF(Results!H:I,B3))</f>
        <v>0</v>
      </c>
    </row>
    <row r="4" spans="1:8" x14ac:dyDescent="0.2">
      <c r="A4">
        <v>2</v>
      </c>
      <c r="B4" t="s">
        <v>44</v>
      </c>
      <c r="C4">
        <f>IF(B4="","",COUNTIF(Lineups!C:C,B4))</f>
        <v>2</v>
      </c>
      <c r="D4">
        <f>IF(B4="","",COUNTIF(Lineups!F:J,B4))</f>
        <v>7</v>
      </c>
      <c r="E4">
        <f>IF(B4="","",COUNTIF(Lineups!F:F,B4))</f>
        <v>1</v>
      </c>
      <c r="F4">
        <f>IF(B4="","",COUNTIF(Results!J:AB,B4))</f>
        <v>0</v>
      </c>
      <c r="G4">
        <f>IF(F4="","",COUNTIF(Results!G:G,B4))</f>
        <v>0</v>
      </c>
      <c r="H4">
        <f>IF(G4="","",COUNTIF(Results!H:I,B4))</f>
        <v>0</v>
      </c>
    </row>
    <row r="5" spans="1:8" x14ac:dyDescent="0.2">
      <c r="A5">
        <v>3</v>
      </c>
      <c r="B5" t="s">
        <v>3</v>
      </c>
      <c r="C5">
        <f>IF(B5="","",COUNTIF(Lineups!C:C,B5))</f>
        <v>1</v>
      </c>
      <c r="D5">
        <f>IF(B5="","",COUNTIF(Lineups!F:J,B5))</f>
        <v>2</v>
      </c>
      <c r="E5">
        <f>IF(B5="","",COUNTIF(Lineups!F:F,B5))</f>
        <v>1</v>
      </c>
      <c r="F5">
        <f>IF(B5="","",COUNTIF(Results!J:AB,B5))</f>
        <v>0</v>
      </c>
      <c r="G5">
        <f>IF(F5="","",COUNTIF(Results!G:G,B5))</f>
        <v>0</v>
      </c>
      <c r="H5">
        <f>IF(G5="","",COUNTIF(Results!H:I,B5))</f>
        <v>0</v>
      </c>
    </row>
    <row r="6" spans="1:8" x14ac:dyDescent="0.2">
      <c r="A6">
        <v>4</v>
      </c>
      <c r="B6" t="s">
        <v>7</v>
      </c>
      <c r="C6">
        <f>IF(B6="","",COUNTIF(Lineups!C:C,B6))</f>
        <v>3</v>
      </c>
      <c r="D6">
        <f>IF(B6="","",COUNTIF(Lineups!F:J,B6))</f>
        <v>10</v>
      </c>
      <c r="E6">
        <f>IF(B6="","",COUNTIF(Lineups!F:F,B6))</f>
        <v>1</v>
      </c>
      <c r="F6">
        <f>IF(B6="","",COUNTIF(Results!J:AB,B6))</f>
        <v>1</v>
      </c>
      <c r="G6">
        <f>IF(F6="","",COUNTIF(Results!G:G,B6))</f>
        <v>1</v>
      </c>
      <c r="H6">
        <f>IF(G6="","",COUNTIF(Results!H:I,B6))</f>
        <v>0</v>
      </c>
    </row>
    <row r="7" spans="1:8" x14ac:dyDescent="0.2">
      <c r="A7">
        <v>5</v>
      </c>
      <c r="B7" t="s">
        <v>2</v>
      </c>
      <c r="C7">
        <f>IF(B7="","",COUNTIF(Lineups!C:C,B7))</f>
        <v>4</v>
      </c>
      <c r="D7">
        <f>IF(B7="","",COUNTIF(Lineups!F:J,B7))</f>
        <v>10</v>
      </c>
      <c r="E7">
        <f>IF(B7="","",COUNTIF(Lineups!F:F,B7))</f>
        <v>2</v>
      </c>
      <c r="F7">
        <f>IF(B7="","",COUNTIF(Results!J:AB,B7))</f>
        <v>1</v>
      </c>
      <c r="G7">
        <f>IF(F7="","",COUNTIF(Results!G:G,B7))</f>
        <v>0</v>
      </c>
      <c r="H7">
        <f>IF(G7="","",COUNTIF(Results!H:I,B7))</f>
        <v>0</v>
      </c>
    </row>
    <row r="8" spans="1:8" x14ac:dyDescent="0.2">
      <c r="A8">
        <v>6</v>
      </c>
      <c r="B8" t="s">
        <v>42</v>
      </c>
      <c r="C8">
        <f>IF(B8="","",COUNTIF(Lineups!C:C,B8))</f>
        <v>3</v>
      </c>
      <c r="D8">
        <f>IF(B8="","",COUNTIF(Lineups!F:J,B8))</f>
        <v>8</v>
      </c>
      <c r="E8">
        <f>IF(B8="","",COUNTIF(Lineups!F:F,B8))</f>
        <v>1</v>
      </c>
      <c r="F8">
        <f>IF(B8="","",COUNTIF(Results!J:AB,B8))</f>
        <v>0</v>
      </c>
      <c r="G8">
        <f>IF(F8="","",COUNTIF(Results!G:G,B8))</f>
        <v>0</v>
      </c>
      <c r="H8">
        <f>IF(G8="","",COUNTIF(Results!H:I,B8))</f>
        <v>1</v>
      </c>
    </row>
    <row r="9" spans="1:8" x14ac:dyDescent="0.2">
      <c r="A9">
        <v>7</v>
      </c>
      <c r="B9" t="s">
        <v>33</v>
      </c>
      <c r="C9">
        <f>IF(B9="","",COUNTIF(Lineups!C:C,B9))</f>
        <v>3</v>
      </c>
      <c r="D9">
        <f>IF(B9="","",COUNTIF(Lineups!F:J,B9))</f>
        <v>12</v>
      </c>
      <c r="E9">
        <f>IF(B9="","",COUNTIF(Lineups!F:F,B9))</f>
        <v>1</v>
      </c>
      <c r="F9">
        <f>IF(B9="","",COUNTIF(Results!J:AB,B9))</f>
        <v>7</v>
      </c>
      <c r="G9">
        <f>IF(F9="","",COUNTIF(Results!G:G,B9))</f>
        <v>1</v>
      </c>
      <c r="H9">
        <f>IF(G9="","",COUNTIF(Results!H:I,B9))</f>
        <v>0</v>
      </c>
    </row>
    <row r="10" spans="1:8" x14ac:dyDescent="0.2">
      <c r="A10">
        <v>8</v>
      </c>
      <c r="B10" t="s">
        <v>34</v>
      </c>
      <c r="C10">
        <f>IF(B10="","",COUNTIF(Lineups!C:C,B10))</f>
        <v>4</v>
      </c>
      <c r="D10">
        <f>IF(B10="","",COUNTIF(Lineups!F:J,B10))</f>
        <v>13</v>
      </c>
      <c r="E10">
        <f>IF(B10="","",COUNTIF(Lineups!F:F,B10))</f>
        <v>1</v>
      </c>
      <c r="F10">
        <f>IF(B10="","",COUNTIF(Results!J:AB,B10))</f>
        <v>2</v>
      </c>
      <c r="G10">
        <f>IF(F10="","",COUNTIF(Results!G:G,B10))</f>
        <v>0</v>
      </c>
      <c r="H10">
        <f>IF(G10="","",COUNTIF(Results!H:I,B10))</f>
        <v>1</v>
      </c>
    </row>
    <row r="11" spans="1:8" x14ac:dyDescent="0.2">
      <c r="A11">
        <v>9</v>
      </c>
      <c r="B11" t="s">
        <v>43</v>
      </c>
      <c r="C11">
        <f>IF(B11="","",COUNTIF(Lineups!C:C,B11))</f>
        <v>2</v>
      </c>
      <c r="D11">
        <f>IF(B11="","",COUNTIF(Lineups!F:J,B11))</f>
        <v>4</v>
      </c>
      <c r="E11">
        <f>IF(B11="","",COUNTIF(Lineups!F:F,B11))</f>
        <v>1</v>
      </c>
      <c r="F11">
        <f>IF(B11="","",COUNTIF(Results!J:AB,B11))</f>
        <v>0</v>
      </c>
      <c r="G11">
        <f>IF(F11="","",COUNTIF(Results!G:G,B11))</f>
        <v>1</v>
      </c>
      <c r="H11">
        <f>IF(G11="","",COUNTIF(Results!H:I,B11))</f>
        <v>0</v>
      </c>
    </row>
    <row r="12" spans="1:8" x14ac:dyDescent="0.2">
      <c r="A12">
        <v>10</v>
      </c>
      <c r="B12" t="s">
        <v>9</v>
      </c>
      <c r="C12">
        <f>IF(B12="","",COUNTIF(Lineups!C:C,B12))</f>
        <v>2</v>
      </c>
      <c r="D12">
        <f>IF(B12="","",COUNTIF(Lineups!F:J,B12))</f>
        <v>5</v>
      </c>
      <c r="E12">
        <f>IF(B12="","",COUNTIF(Lineups!F:F,B12))</f>
        <v>2</v>
      </c>
      <c r="F12">
        <f>IF(B12="","",COUNTIF(Results!J:AB,B12))</f>
        <v>0</v>
      </c>
      <c r="G12">
        <f>IF(F12="","",COUNTIF(Results!G:G,B12))</f>
        <v>0</v>
      </c>
      <c r="H12">
        <f>IF(G12="","",COUNTIF(Results!H:I,B12))</f>
        <v>1</v>
      </c>
    </row>
    <row r="13" spans="1:8" x14ac:dyDescent="0.2">
      <c r="A13">
        <v>11</v>
      </c>
      <c r="B13" t="s">
        <v>1</v>
      </c>
      <c r="C13">
        <f>IF(B13="","",COUNTIF(Lineups!C:C,B13))</f>
        <v>4</v>
      </c>
      <c r="D13">
        <f>IF(B13="","",COUNTIF(Lineups!F:J,B13))</f>
        <v>11</v>
      </c>
      <c r="E13">
        <f>IF(B13="","",COUNTIF(Lineups!F:F,B13))</f>
        <v>1</v>
      </c>
      <c r="F13">
        <f>IF(B13="","",COUNTIF(Results!J:AB,B13))</f>
        <v>0</v>
      </c>
      <c r="G13">
        <f>IF(F13="","",COUNTIF(Results!G:G,B13))</f>
        <v>0</v>
      </c>
      <c r="H13">
        <f>IF(G13="","",COUNTIF(Results!H:I,B13))</f>
        <v>1</v>
      </c>
    </row>
    <row r="14" spans="1:8" x14ac:dyDescent="0.2">
      <c r="A14">
        <v>12</v>
      </c>
      <c r="B14" t="s">
        <v>10</v>
      </c>
      <c r="C14">
        <f>IF(B14="","",COUNTIF(Lineups!C:C,B14))</f>
        <v>4</v>
      </c>
      <c r="D14">
        <f>IF(B14="","",COUNTIF(Lineups!F:J,B14))</f>
        <v>11</v>
      </c>
      <c r="E14">
        <f>IF(B14="","",COUNTIF(Lineups!F:F,B14))</f>
        <v>1</v>
      </c>
      <c r="F14">
        <f>IF(B14="","",COUNTIF(Results!J:AB,B14))</f>
        <v>0</v>
      </c>
      <c r="G14">
        <f>IF(F14="","",COUNTIF(Results!G:G,B14))</f>
        <v>0</v>
      </c>
      <c r="H14">
        <f>IF(G14="","",COUNTIF(Results!H:I,B14))</f>
        <v>1</v>
      </c>
    </row>
    <row r="15" spans="1:8" x14ac:dyDescent="0.2">
      <c r="A15">
        <v>13</v>
      </c>
      <c r="B15" t="s">
        <v>57</v>
      </c>
      <c r="C15">
        <f>IF(B15="","",COUNTIF(Lineups!C:C,B15))</f>
        <v>2</v>
      </c>
      <c r="D15">
        <f>IF(B15="","",COUNTIF(Lineups!F:J,B15))</f>
        <v>6</v>
      </c>
      <c r="E15">
        <f>IF(B15="","",COUNTIF(Lineups!F:F,B15))</f>
        <v>1</v>
      </c>
      <c r="F15">
        <f>IF(B15="","",COUNTIF(Results!J:AB,B15))</f>
        <v>0</v>
      </c>
      <c r="G15">
        <f>IF(F15="","",COUNTIF(Results!G:G,B15))</f>
        <v>0</v>
      </c>
      <c r="H15">
        <f>IF(G15="","",COUNTIF(Results!H:I,B15))</f>
        <v>0</v>
      </c>
    </row>
    <row r="16" spans="1:8" x14ac:dyDescent="0.2">
      <c r="A16">
        <v>14</v>
      </c>
      <c r="C16" t="str">
        <f>IF(B16="","",COUNTIF(Lineups!C:C,B16))</f>
        <v/>
      </c>
      <c r="D16" t="str">
        <f>IF(B16="","",COUNTIF(Lineups!F:J,B16))</f>
        <v/>
      </c>
      <c r="E16" t="str">
        <f>IF(B16="","",COUNTIF(Lineups!F:F,B16))</f>
        <v/>
      </c>
      <c r="F16" t="str">
        <f>IF(B16="","",COUNTIF(Results!J:AB,B16))</f>
        <v/>
      </c>
      <c r="G16" t="str">
        <f>IF(F16="","",COUNTIF(Results!G:G,B16))</f>
        <v/>
      </c>
      <c r="H16" t="str">
        <f>IF(G16="","",COUNTIF(Results!H:I,B16))</f>
        <v/>
      </c>
    </row>
    <row r="17" spans="1:8" x14ac:dyDescent="0.2">
      <c r="A17">
        <v>15</v>
      </c>
      <c r="C17" t="str">
        <f>IF(B17="","",COUNTIF(Lineups!C:C,B17))</f>
        <v/>
      </c>
      <c r="D17" t="str">
        <f>IF(B17="","",COUNTIF(Lineups!F:J,B17))</f>
        <v/>
      </c>
      <c r="E17" t="str">
        <f>IF(B17="","",COUNTIF(Lineups!F:F,B17))</f>
        <v/>
      </c>
      <c r="F17" t="str">
        <f>IF(B17="","",COUNTIF(Results!J:AB,B17))</f>
        <v/>
      </c>
      <c r="G17" t="str">
        <f>IF(F17="","",COUNTIF(Results!G:G,B17))</f>
        <v/>
      </c>
      <c r="H17" t="str">
        <f>IF(G17="","",COUNTIF(Results!H:I,B17))</f>
        <v/>
      </c>
    </row>
    <row r="21" spans="1:8" x14ac:dyDescent="0.2">
      <c r="B21" s="4" t="s">
        <v>49</v>
      </c>
    </row>
    <row r="22" spans="1:8" x14ac:dyDescent="0.2">
      <c r="B22" s="4" t="s">
        <v>50</v>
      </c>
      <c r="C22">
        <f>COUNTIF(Results!D:D,"Win")</f>
        <v>1</v>
      </c>
    </row>
    <row r="23" spans="1:8" x14ac:dyDescent="0.2">
      <c r="B23" s="4" t="s">
        <v>51</v>
      </c>
      <c r="C23">
        <f>COUNTIF(Results!D:D,"Lost")</f>
        <v>3</v>
      </c>
    </row>
    <row r="24" spans="1:8" x14ac:dyDescent="0.2">
      <c r="B24" s="4" t="s">
        <v>52</v>
      </c>
      <c r="C24">
        <f>COUNTIF(Results!D:D,"Draw")</f>
        <v>0</v>
      </c>
    </row>
    <row r="25" spans="1:8" x14ac:dyDescent="0.2">
      <c r="B25" s="4"/>
    </row>
    <row r="26" spans="1:8" x14ac:dyDescent="0.2">
      <c r="B26" s="4" t="s">
        <v>37</v>
      </c>
      <c r="C26">
        <f>SUM(Results!E2:E100)</f>
        <v>13</v>
      </c>
    </row>
    <row r="27" spans="1:8" x14ac:dyDescent="0.2">
      <c r="B27" s="4" t="s">
        <v>38</v>
      </c>
      <c r="C27">
        <f>SUM(Results!F2:F100)</f>
        <v>27</v>
      </c>
    </row>
    <row r="28" spans="1:8" x14ac:dyDescent="0.2">
      <c r="B28" s="4" t="s">
        <v>53</v>
      </c>
      <c r="C28">
        <f>C26-C27</f>
        <v>-14</v>
      </c>
    </row>
  </sheetData>
  <sortState xmlns:xlrd2="http://schemas.microsoft.com/office/spreadsheetml/2017/richdata2" ref="B3:B15">
    <sortCondition ref="B3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Lineups</vt:lpstr>
      <vt:lpstr>9 a side</vt:lpstr>
      <vt:lpstr>10 a side</vt:lpstr>
      <vt:lpstr>11 a side</vt:lpstr>
      <vt:lpstr>12 a side</vt:lpstr>
      <vt:lpstr>Sheet1</vt:lpstr>
      <vt:lpstr>Results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Willingale</dc:creator>
  <dcterms:created xsi:type="dcterms:W3CDTF">2025-09-27T07:38:34Z</dcterms:created>
</cp:coreProperties>
</file>