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 (Personal)\My projects\scratchpad\apsny_ashkola\"/>
    </mc:Choice>
  </mc:AlternateContent>
  <xr:revisionPtr revIDLastSave="0" documentId="13_ncr:1_{22803DDF-573E-4D1B-A117-799173EF38FD}" xr6:coauthVersionLast="47" xr6:coauthVersionMax="47" xr10:uidLastSave="{00000000-0000-0000-0000-000000000000}"/>
  <bookViews>
    <workbookView xWindow="-120" yWindow="-120" windowWidth="29040" windowHeight="17520" xr2:uid="{2AE90C73-1BD2-4C06-ACB6-F330E9FC30E1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2" l="1"/>
  <c r="E38" i="2"/>
  <c r="L10" i="2"/>
  <c r="L9" i="2"/>
  <c r="L8" i="2"/>
  <c r="L7" i="2"/>
  <c r="L6" i="2"/>
  <c r="L5" i="2"/>
  <c r="L4" i="2"/>
  <c r="L3" i="2"/>
  <c r="K10" i="2"/>
  <c r="K9" i="2"/>
  <c r="K8" i="2"/>
  <c r="K7" i="2"/>
  <c r="K6" i="2"/>
  <c r="K5" i="2"/>
  <c r="K4" i="2"/>
  <c r="K3" i="2"/>
  <c r="D39" i="2"/>
  <c r="D38" i="2"/>
  <c r="D36" i="2"/>
  <c r="D35" i="2"/>
  <c r="F27" i="2"/>
  <c r="F26" i="2"/>
  <c r="E27" i="2"/>
  <c r="E26" i="2"/>
  <c r="G10" i="2"/>
  <c r="I10" i="2" s="1"/>
  <c r="D31" i="2"/>
  <c r="C39" i="2" s="1"/>
  <c r="D30" i="2"/>
  <c r="C38" i="2" s="1"/>
  <c r="F11" i="2"/>
  <c r="E11" i="2"/>
  <c r="D11" i="2"/>
  <c r="G6" i="2" l="1"/>
  <c r="I6" i="2" s="1"/>
  <c r="G8" i="2"/>
  <c r="I8" i="2" s="1"/>
  <c r="H6" i="2"/>
  <c r="J6" i="2" s="1"/>
  <c r="G7" i="2"/>
  <c r="I7" i="2" s="1"/>
  <c r="G9" i="2"/>
  <c r="I9" i="2" s="1"/>
  <c r="H7" i="2"/>
  <c r="J7" i="2" s="1"/>
  <c r="H8" i="2"/>
  <c r="J8" i="2" s="1"/>
  <c r="H9" i="2"/>
  <c r="J9" i="2" s="1"/>
  <c r="G3" i="2"/>
  <c r="H10" i="2"/>
  <c r="J10" i="2" s="1"/>
  <c r="G4" i="2"/>
  <c r="I4" i="2" s="1"/>
  <c r="G5" i="2"/>
  <c r="I5" i="2" s="1"/>
  <c r="H3" i="2"/>
  <c r="H4" i="2"/>
  <c r="J4" i="2" s="1"/>
  <c r="H5" i="2"/>
  <c r="J5" i="2" s="1"/>
  <c r="G11" i="2" l="1"/>
  <c r="I3" i="2"/>
  <c r="H11" i="2"/>
  <c r="J3" i="2"/>
</calcChain>
</file>

<file path=xl/sharedStrings.xml><?xml version="1.0" encoding="utf-8"?>
<sst xmlns="http://schemas.openxmlformats.org/spreadsheetml/2006/main" count="48" uniqueCount="45">
  <si>
    <t>ақ. Аҟәа</t>
  </si>
  <si>
    <t>Гагратәи ар-н</t>
  </si>
  <si>
    <t>Гәдоуҭатәи ар-н</t>
  </si>
  <si>
    <t>Аҟәатәи ар-н</t>
  </si>
  <si>
    <t>Очамчыратәи ар-н</t>
  </si>
  <si>
    <t>Тҟәарчалтәи ар-н</t>
  </si>
  <si>
    <t>Галтәи ар-н</t>
  </si>
  <si>
    <t>Гәылрыԥшьтәи ар-н</t>
  </si>
  <si>
    <t>ქ. სოხუმი</t>
  </si>
  <si>
    <t>სოხუმის რ-ნი</t>
  </si>
  <si>
    <t>გუდაუთის რ-ნი</t>
  </si>
  <si>
    <t>გაგრის რ-ნი</t>
  </si>
  <si>
    <t>ოჩამჩირის რ-ნი</t>
  </si>
  <si>
    <t>ტყვარჩელის რ-ნი</t>
  </si>
  <si>
    <t>გალის რ-ნი</t>
  </si>
  <si>
    <t>გულრიფშის რ-ნი</t>
  </si>
  <si>
    <t>აღწერა, 2011</t>
  </si>
  <si>
    <t>შეფასება, 2022</t>
  </si>
  <si>
    <t>შეფასება, იანვ. 2022</t>
  </si>
  <si>
    <t>მოსწავლეთა რ-ნობა, 2023</t>
  </si>
  <si>
    <t>6-9</t>
  </si>
  <si>
    <t>10-14</t>
  </si>
  <si>
    <t>15-17</t>
  </si>
  <si>
    <t>მოსწავლეები</t>
  </si>
  <si>
    <t>წილი, მოსწავლეები</t>
  </si>
  <si>
    <t>წილი, შეფასება</t>
  </si>
  <si>
    <t>აფხაზები</t>
  </si>
  <si>
    <t>სხვები</t>
  </si>
  <si>
    <t>დანარჩენი საქართველო, 6-17</t>
  </si>
  <si>
    <t>დანარჩენი საქართველო, 6-18</t>
  </si>
  <si>
    <t>15-18</t>
  </si>
  <si>
    <t>აფხაზეთი, 6-17</t>
  </si>
  <si>
    <t>აფხაზეთი, 6-18</t>
  </si>
  <si>
    <t>აფხაზეთი, სრული (6-17-ის მიხედვით შეფასება)</t>
  </si>
  <si>
    <t>აფხაზეთი, სრული (6-18 ის მიხედვით შეფასება)</t>
  </si>
  <si>
    <t>შეფასება 6-17 კოჰორტის მიხედვით</t>
  </si>
  <si>
    <t>შეფასება 6-18 კოჰორტის მიხედვით</t>
  </si>
  <si>
    <t>სხვაობა შეფასებასთან, 6-17 კოჰორტის მიხედვით</t>
  </si>
  <si>
    <t>სხვაობა შეფასებასთან, 6-18 კოჰორტის მიხედვით</t>
  </si>
  <si>
    <t>აფხაზეთი, აღწერა</t>
  </si>
  <si>
    <t>აფხაზეთი, შეფასება</t>
  </si>
  <si>
    <t>რ-ნობა</t>
  </si>
  <si>
    <t>სხვაობა</t>
  </si>
  <si>
    <t>6-17 კოჰორტის მიხედვით შეფასება აფხ. სტატ. კომ.-თან შედარებით</t>
  </si>
  <si>
    <t>6-18 კოჰორტის მიხედვით შეფასება აფხ. სტატ. კომ.-თან შედარებით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</si>
</sst>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_-;\-* #,##0_-;_-* &quot;-&quot;??_-;_-@_-"/>
    <numFmt numFmtId="165" formatCode="0\ 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quotePrefix="1" applyBorder="1"/>
    <xf numFmtId="1" fontId="0" fillId="0" borderId="1" xfId="0" applyNumberFormat="1" applyBorder="1"/>
    <xf numFmtId="0" fontId="0" fillId="0" borderId="1" xfId="0" applyBorder="1"/>
    <xf numFmtId="9" fontId="0" fillId="0" borderId="1" xfId="2" applyFont="1" applyBorder="1"/>
    <xf numFmtId="164" fontId="0" fillId="0" borderId="1" xfId="1" applyNumberFormat="1" applyFont="1" applyBorder="1"/>
    <xf numFmtId="1" fontId="0" fillId="0" borderId="0" xfId="0" applyNumberFormat="1"/>
    <xf numFmtId="0" fontId="0" fillId="0" borderId="1" xfId="0" applyBorder="1" applyAlignment="1">
      <alignment horizontal="center" vertical="center" wrapText="1"/>
    </xf>
    <xf numFmtId="3" fontId="0" fillId="0" borderId="1" xfId="0" applyNumberFormat="1" applyBorder="1"/>
    <xf numFmtId="0" fontId="0" fillId="0" borderId="2" xfId="0" quotePrefix="1" applyBorder="1"/>
    <xf numFmtId="43" fontId="0" fillId="0" borderId="0" xfId="1" applyFont="1" applyAlignment="1">
      <alignment horizontal="right"/>
    </xf>
    <xf numFmtId="0" fontId="0" fillId="0" borderId="1" xfId="1" applyNumberFormat="1" applyFont="1" applyBorder="1" applyAlignment="1">
      <alignment horizontal="right"/>
    </xf>
    <xf numFmtId="1" fontId="0" fillId="0" borderId="1" xfId="1" applyNumberFormat="1" applyFont="1" applyBorder="1" applyAlignment="1">
      <alignment horizontal="right"/>
    </xf>
    <xf numFmtId="165" fontId="0" fillId="0" borderId="1" xfId="0" applyNumberFormat="1" applyBorder="1"/>
    <xf numFmtId="4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Sheet2!$E$2</c:f>
              <c:strCache>
                <c:ptCount val="1"/>
                <c:pt idx="0">
                  <c:v>შეფასება, იანვ. 2022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FiraGO" panose="020B0503050000020004" pitchFamily="34" charset="0"/>
                    <a:ea typeface="+mn-ea"/>
                    <a:cs typeface="FiraGO" panose="020B05030500000200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Sheet2!$C$3:$C$10</c:f>
              <c:strCache>
                <c:ptCount val="8"/>
                <c:pt idx="0">
                  <c:v>ქ. სოხუმი</c:v>
                </c:pt>
                <c:pt idx="1">
                  <c:v>სოხუმის რ-ნი</c:v>
                </c:pt>
                <c:pt idx="2">
                  <c:v>გუდაუთის რ-ნი</c:v>
                </c:pt>
                <c:pt idx="3">
                  <c:v>გაგრის რ-ნი</c:v>
                </c:pt>
                <c:pt idx="4">
                  <c:v>ოჩამჩირის რ-ნი</c:v>
                </c:pt>
                <c:pt idx="5">
                  <c:v>ტყვარჩელის რ-ნი</c:v>
                </c:pt>
                <c:pt idx="6">
                  <c:v>გალის რ-ნი</c:v>
                </c:pt>
                <c:pt idx="7">
                  <c:v>გულრიფშის რ-ნი</c:v>
                </c:pt>
              </c:strCache>
            </c:strRef>
          </c:cat>
          <c:val>
            <c:numRef>
              <c:f>Sheet2!$E$3:$E$10</c:f>
              <c:numCache>
                <c:formatCode>0\ 000</c:formatCode>
                <c:ptCount val="8"/>
                <c:pt idx="0">
                  <c:v>65146</c:v>
                </c:pt>
                <c:pt idx="1">
                  <c:v>11326</c:v>
                </c:pt>
                <c:pt idx="2">
                  <c:v>38626</c:v>
                </c:pt>
                <c:pt idx="3">
                  <c:v>38799</c:v>
                </c:pt>
                <c:pt idx="4">
                  <c:v>25946</c:v>
                </c:pt>
                <c:pt idx="5">
                  <c:v>16431</c:v>
                </c:pt>
                <c:pt idx="6">
                  <c:v>30273</c:v>
                </c:pt>
                <c:pt idx="7">
                  <c:v>17689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C-4E42-9F45-323789B06151}"/>
            </c:ext>
          </c:extLst>
        </c:ser>
        <c:ser>
          <c:idx val="2"/>
          <c:order val="1"/>
          <c:tx>
            <c:strRef>
              <c:f>Sheet2!$G$2</c:f>
              <c:strCache>
                <c:ptCount val="1"/>
                <c:pt idx="0">
                  <c:v>შეფასება 6-17 კოჰორტის მიხედვით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94BEE5C-5C9B-4FAD-BD43-56D9623CB36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8427EE10-D776-41EF-80DE-180438AE5FB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4887-4D9F-9689-74824AF8B7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F824D53-D93B-40FA-B9AB-F0508E86A3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26E915D-A833-4336-8819-EC21169CBA7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4887-4D9F-9689-74824AF8B7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3400E1-1E68-42E8-983E-ABE78C6FB7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E607B92-E12F-47E0-B024-D21A0387D7C2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4887-4D9F-9689-74824AF8B7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36C5C1A2-9962-4FDB-99CC-BD1B86ABF16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043A51C-B193-4FDC-8B9D-40C00B3268CF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887-4D9F-9689-74824AF8B7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ECDE2CA-25C2-4D57-ACC9-C3D25CB2E51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428579D-A775-41A7-8F3E-D4ED3435BB24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887-4D9F-9689-74824AF8B7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26C2112B-F728-438E-B489-D4FB297A04A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68DAF43-9D99-4690-83EE-6013A2707BA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887-4D9F-9689-74824AF8B7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2469C20-5089-44E9-9CAA-DD8CA473FF5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9D366E1-3D62-4FC6-B483-ADF7FCB20D5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4887-4D9F-9689-74824AF8B7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D0A29CE-F7A8-4898-A89D-061E06190F1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06BE329-24D2-4502-943D-B58C2E0D105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4887-4D9F-9689-74824AF8B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FiraGO" panose="020B0503050000020004" pitchFamily="34" charset="0"/>
                    <a:ea typeface="+mn-ea"/>
                    <a:cs typeface="FiraGO" panose="020B05030500000200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Sheet2!$C$3:$C$10</c:f>
              <c:strCache>
                <c:ptCount val="8"/>
                <c:pt idx="0">
                  <c:v>ქ. სოხუმი</c:v>
                </c:pt>
                <c:pt idx="1">
                  <c:v>სოხუმის რ-ნი</c:v>
                </c:pt>
                <c:pt idx="2">
                  <c:v>გუდაუთის რ-ნი</c:v>
                </c:pt>
                <c:pt idx="3">
                  <c:v>გაგრის რ-ნი</c:v>
                </c:pt>
                <c:pt idx="4">
                  <c:v>ოჩამჩირის რ-ნი</c:v>
                </c:pt>
                <c:pt idx="5">
                  <c:v>ტყვარჩელის რ-ნი</c:v>
                </c:pt>
                <c:pt idx="6">
                  <c:v>გალის რ-ნი</c:v>
                </c:pt>
                <c:pt idx="7">
                  <c:v>გულრიფშის რ-ნი</c:v>
                </c:pt>
              </c:strCache>
            </c:strRef>
          </c:cat>
          <c:val>
            <c:numRef>
              <c:f>Sheet2!$G$3:$G$10</c:f>
              <c:numCache>
                <c:formatCode>0\ 000</c:formatCode>
                <c:ptCount val="8"/>
                <c:pt idx="0">
                  <c:v>61911.066151929772</c:v>
                </c:pt>
                <c:pt idx="1">
                  <c:v>2874.464199487009</c:v>
                </c:pt>
                <c:pt idx="2">
                  <c:v>26512.345329311029</c:v>
                </c:pt>
                <c:pt idx="3">
                  <c:v>32401.938997621644</c:v>
                </c:pt>
                <c:pt idx="4">
                  <c:v>16109.231279678259</c:v>
                </c:pt>
                <c:pt idx="5">
                  <c:v>9815.98944718436</c:v>
                </c:pt>
                <c:pt idx="6">
                  <c:v>16934.875251871337</c:v>
                </c:pt>
                <c:pt idx="7">
                  <c:v>11601.826779631609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Sheet2!$K$3:$K$10</c15:f>
                <c15:dlblRangeCache>
                  <c:ptCount val="8"/>
                  <c:pt idx="0">
                    <c:v>95%</c:v>
                  </c:pt>
                  <c:pt idx="1">
                    <c:v>25%</c:v>
                  </c:pt>
                  <c:pt idx="2">
                    <c:v>69%</c:v>
                  </c:pt>
                  <c:pt idx="3">
                    <c:v>84%</c:v>
                  </c:pt>
                  <c:pt idx="4">
                    <c:v>62%</c:v>
                  </c:pt>
                  <c:pt idx="5">
                    <c:v>60%</c:v>
                  </c:pt>
                  <c:pt idx="6">
                    <c:v>56%</c:v>
                  </c:pt>
                  <c:pt idx="7">
                    <c:v>66%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2-3EAC-4E42-9F45-323789B06151}"/>
            </c:ext>
          </c:extLst>
        </c:ser>
        <c:ser>
          <c:idx val="3"/>
          <c:order val="2"/>
          <c:tx>
            <c:strRef>
              <c:f>Sheet2!$H$2</c:f>
              <c:strCache>
                <c:ptCount val="1"/>
                <c:pt idx="0">
                  <c:v>შეფასება 6-18 კოჰორტის მიხედვით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B9A8129-C979-437D-B6EE-6D6E8E7B23F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9A0CD5A-90DD-4AE0-9302-E0EBA67BAE2D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887-4D9F-9689-74824AF8B7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15B7401-DB42-490E-9948-E66F473859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4D0CE2E-BB1B-4122-8196-638677A5EDC7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887-4D9F-9689-74824AF8B7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434B8C-4BB3-4908-BAD8-5ADD85E97D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61F70FE-BAA6-4A54-8679-0333A2EE8180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4887-4D9F-9689-74824AF8B70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66DFD6-3DFA-47E2-8579-BC36EF7AE9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BF5F91A-120D-4E26-876D-15E60076391A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887-4D9F-9689-74824AF8B7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57E2CC-1EAB-4A2D-9863-60C5180B06D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C7F71CAF-EF9E-4203-823C-31630BC2C861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4887-4D9F-9689-74824AF8B70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D2B0D0E8-D3F0-45AC-BC24-783E3555C63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C32E5F8-5C3B-4BCC-AB28-810792EDE0C8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887-4D9F-9689-74824AF8B70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95AF995-D361-4F7B-BE11-31F8A19F24F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FA26318D-0D83-4F47-99CE-42A3BAE7C1E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4887-4D9F-9689-74824AF8B701}"/>
                </c:ext>
              </c:extLst>
            </c:dLbl>
            <c:dLbl>
              <c:idx val="7"/>
              <c:layout>
                <c:manualLayout>
                  <c:x val="0"/>
                  <c:y val="-2.2759598308023984E-2"/>
                </c:manualLayout>
              </c:layout>
              <c:tx>
                <c:rich>
                  <a:bodyPr/>
                  <a:lstStyle/>
                  <a:p>
                    <a:fld id="{5784F8AA-9E29-47E1-8B4F-33CE66B5418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29887A33-ABCC-43B8-9C7A-6F54AF7FBABB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87-4D9F-9689-74824AF8B70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FiraGO" panose="020B0503050000020004" pitchFamily="34" charset="0"/>
                    <a:ea typeface="+mn-ea"/>
                    <a:cs typeface="FiraGO" panose="020B0503050000020004" pitchFamily="34" charset="0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Sheet2!$C$3:$C$10</c:f>
              <c:strCache>
                <c:ptCount val="8"/>
                <c:pt idx="0">
                  <c:v>ქ. სოხუმი</c:v>
                </c:pt>
                <c:pt idx="1">
                  <c:v>სოხუმის რ-ნი</c:v>
                </c:pt>
                <c:pt idx="2">
                  <c:v>გუდაუთის რ-ნი</c:v>
                </c:pt>
                <c:pt idx="3">
                  <c:v>გაგრის რ-ნი</c:v>
                </c:pt>
                <c:pt idx="4">
                  <c:v>ოჩამჩირის რ-ნი</c:v>
                </c:pt>
                <c:pt idx="5">
                  <c:v>ტყვარჩელის რ-ნი</c:v>
                </c:pt>
                <c:pt idx="6">
                  <c:v>გალის რ-ნი</c:v>
                </c:pt>
                <c:pt idx="7">
                  <c:v>გულრიფშის რ-ნი</c:v>
                </c:pt>
              </c:strCache>
            </c:strRef>
          </c:cat>
          <c:val>
            <c:numRef>
              <c:f>Sheet2!$H$3:$H$10</c:f>
              <c:numCache>
                <c:formatCode>0\ 000</c:formatCode>
                <c:ptCount val="8"/>
                <c:pt idx="0">
                  <c:v>57998.322314771933</c:v>
                </c:pt>
                <c:pt idx="1">
                  <c:v>2692.7997123325899</c:v>
                </c:pt>
                <c:pt idx="2">
                  <c:v>24836.780325450592</c:v>
                </c:pt>
                <c:pt idx="3">
                  <c:v>30354.155055187366</c:v>
                </c:pt>
                <c:pt idx="4">
                  <c:v>15091.137111242642</c:v>
                </c:pt>
                <c:pt idx="5">
                  <c:v>9195.6245495612911</c:v>
                </c:pt>
                <c:pt idx="6">
                  <c:v>15864.600858402004</c:v>
                </c:pt>
                <c:pt idx="7">
                  <c:v>10868.597987861538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Sheet2!$L$3:$L$10</c15:f>
                <c15:dlblRangeCache>
                  <c:ptCount val="8"/>
                  <c:pt idx="0">
                    <c:v>89%</c:v>
                  </c:pt>
                  <c:pt idx="1">
                    <c:v>24%</c:v>
                  </c:pt>
                  <c:pt idx="2">
                    <c:v>64%</c:v>
                  </c:pt>
                  <c:pt idx="3">
                    <c:v>78%</c:v>
                  </c:pt>
                  <c:pt idx="4">
                    <c:v>58%</c:v>
                  </c:pt>
                  <c:pt idx="5">
                    <c:v>56%</c:v>
                  </c:pt>
                  <c:pt idx="6">
                    <c:v>52%</c:v>
                  </c:pt>
                  <c:pt idx="7">
                    <c:v>61%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3EAC-4E42-9F45-323789B06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72620000"/>
        <c:axId val="1568441984"/>
      </c:barChart>
      <c:catAx>
        <c:axId val="117262000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1" i="0" u="none" strike="noStrike" kern="1200" baseline="0">
                <a:solidFill>
                  <a:schemeClr val="tx1"/>
                </a:solidFill>
                <a:latin typeface="FiraGO" panose="020B0503050000020004" pitchFamily="34" charset="0"/>
                <a:ea typeface="+mn-ea"/>
                <a:cs typeface="FiraGO" panose="020B0503050000020004" pitchFamily="34" charset="0"/>
              </a:defRPr>
            </a:pPr>
            <a:endParaRPr lang="en-US"/>
          </a:p>
        </c:txPr>
        <c:crossAx val="1568441984"/>
        <c:crosses val="autoZero"/>
        <c:auto val="1"/>
        <c:lblAlgn val="ctr"/>
        <c:lblOffset val="100"/>
        <c:noMultiLvlLbl val="0"/>
      </c:catAx>
      <c:valAx>
        <c:axId val="1568441984"/>
        <c:scaling>
          <c:orientation val="minMax"/>
        </c:scaling>
        <c:delete val="1"/>
        <c:axPos val="t"/>
        <c:numFmt formatCode="0\ 000" sourceLinked="1"/>
        <c:majorTickMark val="none"/>
        <c:minorTickMark val="none"/>
        <c:tickLblPos val="nextTo"/>
        <c:crossAx val="117262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FiraGO" panose="020B0503050000020004" pitchFamily="34" charset="0"/>
              <a:ea typeface="+mn-ea"/>
              <a:cs typeface="FiraGO" panose="020B05030500000200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FiraGO" panose="020B0503050000020004" pitchFamily="34" charset="0"/>
          <a:cs typeface="FiraGO" panose="020B05030500000200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41</xdr:row>
      <xdr:rowOff>33335</xdr:rowOff>
    </xdr:from>
    <xdr:to>
      <xdr:col>7</xdr:col>
      <xdr:colOff>1152525</xdr:colOff>
      <xdr:row>75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AC9104-FB7D-C49A-50ED-32B85A31B9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46FF8-E508-4CCD-BDEE-F724E9813032}">
  <dimension ref="B2:L39"/>
  <sheetViews>
    <sheetView tabSelected="1" topLeftCell="A31" workbookViewId="0">
      <selection activeCell="I67" sqref="I67"/>
    </sheetView>
  </sheetViews>
  <sheetFormatPr defaultRowHeight="15" x14ac:dyDescent="0.25"/>
  <cols>
    <col min="2" max="2" width="48.42578125" bestFit="1" customWidth="1"/>
    <col min="3" max="3" width="19.42578125" bestFit="1" customWidth="1"/>
    <col min="4" max="4" width="21.140625" bestFit="1" customWidth="1"/>
    <col min="5" max="5" width="20.42578125" bestFit="1" customWidth="1"/>
    <col min="6" max="6" width="26.7109375" bestFit="1" customWidth="1"/>
    <col min="7" max="7" width="19.140625" customWidth="1"/>
    <col min="8" max="8" width="17.5703125" customWidth="1"/>
    <col min="9" max="9" width="27.42578125" customWidth="1"/>
    <col min="10" max="10" width="19.140625" customWidth="1"/>
    <col min="11" max="12" width="15" customWidth="1"/>
    <col min="13" max="13" width="48.42578125" bestFit="1" customWidth="1"/>
    <col min="14" max="14" width="14.28515625" bestFit="1" customWidth="1"/>
    <col min="15" max="15" width="15" bestFit="1" customWidth="1"/>
    <col min="16" max="16" width="20.85546875" bestFit="1" customWidth="1"/>
    <col min="17" max="17" width="16.42578125" bestFit="1" customWidth="1"/>
  </cols>
  <sheetData>
    <row r="2" spans="2:12" ht="105" x14ac:dyDescent="0.25">
      <c r="D2" s="7" t="s">
        <v>16</v>
      </c>
      <c r="E2" s="7" t="s">
        <v>18</v>
      </c>
      <c r="F2" s="7" t="s">
        <v>19</v>
      </c>
      <c r="G2" s="7" t="s">
        <v>35</v>
      </c>
      <c r="H2" s="7" t="s">
        <v>36</v>
      </c>
      <c r="I2" s="7" t="s">
        <v>37</v>
      </c>
      <c r="J2" s="7" t="s">
        <v>38</v>
      </c>
      <c r="K2" s="7" t="s">
        <v>43</v>
      </c>
      <c r="L2" s="7" t="s">
        <v>44</v>
      </c>
    </row>
    <row r="3" spans="2:12" x14ac:dyDescent="0.25">
      <c r="B3" s="3" t="s">
        <v>0</v>
      </c>
      <c r="C3" s="3" t="s">
        <v>8</v>
      </c>
      <c r="D3" s="13">
        <v>62914</v>
      </c>
      <c r="E3" s="13">
        <v>65146</v>
      </c>
      <c r="F3" s="13">
        <v>10123</v>
      </c>
      <c r="G3" s="13">
        <f t="shared" ref="G3:G10" si="0">F3/D$30</f>
        <v>61911.066151929772</v>
      </c>
      <c r="H3" s="13">
        <f t="shared" ref="H3:H10" si="1">F3/D$31</f>
        <v>57998.322314771933</v>
      </c>
      <c r="I3" s="2">
        <f>G3-E3</f>
        <v>-3234.9338480702281</v>
      </c>
      <c r="J3" s="2">
        <f>H3-E3</f>
        <v>-7147.6776852280673</v>
      </c>
      <c r="K3" s="4">
        <f>G3/E3</f>
        <v>0.95034332348770101</v>
      </c>
      <c r="L3" s="4">
        <f>H3/E3</f>
        <v>0.8902821710430715</v>
      </c>
    </row>
    <row r="4" spans="2:12" x14ac:dyDescent="0.25">
      <c r="B4" s="3" t="s">
        <v>3</v>
      </c>
      <c r="C4" s="3" t="s">
        <v>9</v>
      </c>
      <c r="D4" s="13">
        <v>11531</v>
      </c>
      <c r="E4" s="13">
        <v>11326</v>
      </c>
      <c r="F4" s="13">
        <v>470</v>
      </c>
      <c r="G4" s="13">
        <f t="shared" si="0"/>
        <v>2874.464199487009</v>
      </c>
      <c r="H4" s="13">
        <f t="shared" si="1"/>
        <v>2692.7997123325899</v>
      </c>
      <c r="I4" s="2">
        <f t="shared" ref="I4:I10" si="2">G4-E4</f>
        <v>-8451.535800512991</v>
      </c>
      <c r="J4" s="2">
        <f t="shared" ref="J4:J10" si="3">H4-E4</f>
        <v>-8633.2002876674105</v>
      </c>
      <c r="K4" s="4">
        <f t="shared" ref="K4:K10" si="4">G4/E4</f>
        <v>0.25379341333983835</v>
      </c>
      <c r="L4" s="4">
        <f t="shared" ref="L4:L10" si="5">H4/E4</f>
        <v>0.2377538153216131</v>
      </c>
    </row>
    <row r="5" spans="2:12" x14ac:dyDescent="0.25">
      <c r="B5" s="3" t="s">
        <v>2</v>
      </c>
      <c r="C5" s="3" t="s">
        <v>10</v>
      </c>
      <c r="D5" s="13">
        <v>36775</v>
      </c>
      <c r="E5" s="13">
        <v>38626</v>
      </c>
      <c r="F5" s="13">
        <v>4335</v>
      </c>
      <c r="G5" s="13">
        <f t="shared" si="0"/>
        <v>26512.345329311029</v>
      </c>
      <c r="H5" s="13">
        <f t="shared" si="1"/>
        <v>24836.780325450592</v>
      </c>
      <c r="I5" s="2">
        <f t="shared" si="2"/>
        <v>-12113.654670688971</v>
      </c>
      <c r="J5" s="2">
        <f t="shared" si="3"/>
        <v>-13789.219674549408</v>
      </c>
      <c r="K5" s="4">
        <f t="shared" si="4"/>
        <v>0.68638599206003803</v>
      </c>
      <c r="L5" s="4">
        <f t="shared" si="5"/>
        <v>0.64300679142159667</v>
      </c>
    </row>
    <row r="6" spans="2:12" x14ac:dyDescent="0.25">
      <c r="B6" s="3" t="s">
        <v>1</v>
      </c>
      <c r="C6" s="3" t="s">
        <v>11</v>
      </c>
      <c r="D6" s="13">
        <v>40217</v>
      </c>
      <c r="E6" s="13">
        <v>38799</v>
      </c>
      <c r="F6" s="13">
        <v>5298</v>
      </c>
      <c r="G6" s="13">
        <f t="shared" si="0"/>
        <v>32401.938997621644</v>
      </c>
      <c r="H6" s="13">
        <f t="shared" si="1"/>
        <v>30354.155055187366</v>
      </c>
      <c r="I6" s="2">
        <f t="shared" si="2"/>
        <v>-6397.0610023783556</v>
      </c>
      <c r="J6" s="2">
        <f t="shared" si="3"/>
        <v>-8444.8449448126339</v>
      </c>
      <c r="K6" s="4">
        <f t="shared" si="4"/>
        <v>0.83512304434706164</v>
      </c>
      <c r="L6" s="4">
        <f t="shared" si="5"/>
        <v>0.78234374739522583</v>
      </c>
    </row>
    <row r="7" spans="2:12" x14ac:dyDescent="0.25">
      <c r="B7" s="3" t="s">
        <v>4</v>
      </c>
      <c r="C7" s="3" t="s">
        <v>12</v>
      </c>
      <c r="D7" s="13">
        <v>24868</v>
      </c>
      <c r="E7" s="13">
        <v>25946</v>
      </c>
      <c r="F7" s="13">
        <v>2634</v>
      </c>
      <c r="G7" s="13">
        <f t="shared" si="0"/>
        <v>16109.231279678259</v>
      </c>
      <c r="H7" s="13">
        <f t="shared" si="1"/>
        <v>15091.137111242642</v>
      </c>
      <c r="I7" s="2">
        <f t="shared" si="2"/>
        <v>-9836.7687203217411</v>
      </c>
      <c r="J7" s="2">
        <f t="shared" si="3"/>
        <v>-10854.862888757358</v>
      </c>
      <c r="K7" s="4">
        <f t="shared" si="4"/>
        <v>0.62087532874733131</v>
      </c>
      <c r="L7" s="4">
        <f t="shared" si="5"/>
        <v>0.58163636442005096</v>
      </c>
    </row>
    <row r="8" spans="2:12" x14ac:dyDescent="0.25">
      <c r="B8" s="3" t="s">
        <v>5</v>
      </c>
      <c r="C8" s="3" t="s">
        <v>13</v>
      </c>
      <c r="D8" s="13">
        <v>16012</v>
      </c>
      <c r="E8" s="13">
        <v>16431</v>
      </c>
      <c r="F8" s="13">
        <v>1605</v>
      </c>
      <c r="G8" s="13">
        <f t="shared" si="0"/>
        <v>9815.98944718436</v>
      </c>
      <c r="H8" s="13">
        <f t="shared" si="1"/>
        <v>9195.6245495612911</v>
      </c>
      <c r="I8" s="2">
        <f t="shared" si="2"/>
        <v>-6615.01055281564</v>
      </c>
      <c r="J8" s="2">
        <f t="shared" si="3"/>
        <v>-7235.3754504387089</v>
      </c>
      <c r="K8" s="4">
        <f t="shared" si="4"/>
        <v>0.59740669753419506</v>
      </c>
      <c r="L8" s="4">
        <f t="shared" si="5"/>
        <v>0.55965093722605386</v>
      </c>
    </row>
    <row r="9" spans="2:12" x14ac:dyDescent="0.25">
      <c r="B9" s="3" t="s">
        <v>6</v>
      </c>
      <c r="C9" s="3" t="s">
        <v>14</v>
      </c>
      <c r="D9" s="13">
        <v>30356</v>
      </c>
      <c r="E9" s="13">
        <v>30273</v>
      </c>
      <c r="F9" s="13">
        <v>2769</v>
      </c>
      <c r="G9" s="13">
        <f t="shared" si="0"/>
        <v>16934.875251871337</v>
      </c>
      <c r="H9" s="13">
        <f t="shared" si="1"/>
        <v>15864.600858402004</v>
      </c>
      <c r="I9" s="2">
        <f t="shared" si="2"/>
        <v>-13338.124748128663</v>
      </c>
      <c r="J9" s="2">
        <f t="shared" si="3"/>
        <v>-14408.399141597996</v>
      </c>
      <c r="K9" s="4">
        <f t="shared" si="4"/>
        <v>0.55940525391838725</v>
      </c>
      <c r="L9" s="4">
        <f t="shared" si="5"/>
        <v>0.52405116302982868</v>
      </c>
    </row>
    <row r="10" spans="2:12" x14ac:dyDescent="0.25">
      <c r="B10" s="3" t="s">
        <v>7</v>
      </c>
      <c r="C10" s="3" t="s">
        <v>15</v>
      </c>
      <c r="D10" s="13">
        <v>18032</v>
      </c>
      <c r="E10" s="13">
        <v>17689</v>
      </c>
      <c r="F10" s="13">
        <v>1897</v>
      </c>
      <c r="G10" s="13">
        <f t="shared" si="0"/>
        <v>11601.826779631609</v>
      </c>
      <c r="H10" s="13">
        <f t="shared" si="1"/>
        <v>10868.597987861538</v>
      </c>
      <c r="I10" s="2">
        <f t="shared" si="2"/>
        <v>-6087.1732203683914</v>
      </c>
      <c r="J10" s="2">
        <f t="shared" si="3"/>
        <v>-6820.4020121384619</v>
      </c>
      <c r="K10" s="4">
        <f t="shared" si="4"/>
        <v>0.65587804735324828</v>
      </c>
      <c r="L10" s="4">
        <f t="shared" si="5"/>
        <v>0.61442693130541792</v>
      </c>
    </row>
    <row r="11" spans="2:12" x14ac:dyDescent="0.25">
      <c r="D11" s="3">
        <f>SUM(D3:D10)</f>
        <v>240705</v>
      </c>
      <c r="E11" s="3">
        <f>SUM(E3:E10)</f>
        <v>244236</v>
      </c>
      <c r="F11" s="3">
        <f>SUM(F3:F10)</f>
        <v>29131</v>
      </c>
      <c r="G11" s="2">
        <f>SUM(G3:G10)</f>
        <v>178161.73743671502</v>
      </c>
      <c r="H11" s="2">
        <f>SUM(H3:H10)</f>
        <v>166902.01791480996</v>
      </c>
      <c r="I11" s="6"/>
      <c r="J11" s="6"/>
    </row>
    <row r="14" spans="2:12" x14ac:dyDescent="0.25">
      <c r="D14" s="3" t="s">
        <v>39</v>
      </c>
    </row>
    <row r="15" spans="2:12" x14ac:dyDescent="0.25">
      <c r="C15" s="1" t="s">
        <v>20</v>
      </c>
      <c r="D15" s="2">
        <v>9318.4</v>
      </c>
    </row>
    <row r="16" spans="2:12" x14ac:dyDescent="0.25">
      <c r="C16" s="1" t="s">
        <v>21</v>
      </c>
      <c r="D16" s="2">
        <v>14122</v>
      </c>
    </row>
    <row r="17" spans="2:6" x14ac:dyDescent="0.25">
      <c r="C17" s="3" t="s">
        <v>22</v>
      </c>
      <c r="D17" s="2">
        <v>9119.4000000000015</v>
      </c>
    </row>
    <row r="19" spans="2:6" x14ac:dyDescent="0.25">
      <c r="D19" s="3" t="s">
        <v>40</v>
      </c>
    </row>
    <row r="20" spans="2:6" x14ac:dyDescent="0.25">
      <c r="C20" s="9" t="s">
        <v>20</v>
      </c>
      <c r="D20" s="2">
        <v>9318.4</v>
      </c>
    </row>
    <row r="21" spans="2:6" x14ac:dyDescent="0.25">
      <c r="C21" s="1" t="s">
        <v>21</v>
      </c>
      <c r="D21" s="2">
        <v>14122</v>
      </c>
    </row>
    <row r="22" spans="2:6" x14ac:dyDescent="0.25">
      <c r="C22" s="3" t="s">
        <v>30</v>
      </c>
      <c r="D22" s="2">
        <v>12159.2</v>
      </c>
    </row>
    <row r="25" spans="2:6" x14ac:dyDescent="0.25">
      <c r="C25" s="3" t="s">
        <v>23</v>
      </c>
      <c r="D25" s="3" t="s">
        <v>17</v>
      </c>
      <c r="E25" s="3" t="s">
        <v>24</v>
      </c>
      <c r="F25" s="3" t="s">
        <v>25</v>
      </c>
    </row>
    <row r="26" spans="2:6" x14ac:dyDescent="0.25">
      <c r="B26" s="3" t="s">
        <v>26</v>
      </c>
      <c r="C26" s="3">
        <v>13750</v>
      </c>
      <c r="D26" s="3">
        <v>125434</v>
      </c>
      <c r="E26" s="4">
        <f>C26/SUM($C$26:$C$27)</f>
        <v>0.47374586549062847</v>
      </c>
      <c r="F26" s="4">
        <f>D26/SUM($D$26:$D$27)</f>
        <v>0.51357703205096705</v>
      </c>
    </row>
    <row r="27" spans="2:6" x14ac:dyDescent="0.25">
      <c r="B27" s="3" t="s">
        <v>27</v>
      </c>
      <c r="C27" s="3">
        <v>15274</v>
      </c>
      <c r="D27" s="3">
        <v>118802</v>
      </c>
      <c r="E27" s="4">
        <f>C27/SUM($C$26:$C$27)</f>
        <v>0.52625413450937153</v>
      </c>
      <c r="F27" s="4">
        <f t="shared" ref="F27" si="6">D27/SUM($D$26:$D$27)</f>
        <v>0.48642296794903289</v>
      </c>
    </row>
    <row r="30" spans="2:6" x14ac:dyDescent="0.25">
      <c r="B30" s="3" t="s">
        <v>28</v>
      </c>
      <c r="C30" s="8">
        <v>610927</v>
      </c>
      <c r="D30" s="3">
        <f>C30/$C$32</f>
        <v>0.16350873323935589</v>
      </c>
    </row>
    <row r="31" spans="2:6" x14ac:dyDescent="0.25">
      <c r="B31" s="3" t="s">
        <v>29</v>
      </c>
      <c r="C31" s="8">
        <v>652142</v>
      </c>
      <c r="D31" s="3">
        <f>C31/$C$32</f>
        <v>0.17453953142057893</v>
      </c>
    </row>
    <row r="32" spans="2:6" x14ac:dyDescent="0.25">
      <c r="C32" s="3">
        <v>3736357</v>
      </c>
    </row>
    <row r="34" spans="2:5" x14ac:dyDescent="0.25">
      <c r="C34" t="s">
        <v>41</v>
      </c>
      <c r="D34" t="s">
        <v>42</v>
      </c>
    </row>
    <row r="35" spans="2:5" x14ac:dyDescent="0.25">
      <c r="B35" s="3" t="s">
        <v>31</v>
      </c>
      <c r="C35" s="5">
        <v>32560</v>
      </c>
      <c r="D35" s="11">
        <f>$C$37-C35</f>
        <v>-3429</v>
      </c>
    </row>
    <row r="36" spans="2:5" x14ac:dyDescent="0.25">
      <c r="B36" s="3" t="s">
        <v>32</v>
      </c>
      <c r="C36" s="5">
        <v>35600</v>
      </c>
      <c r="D36" s="11">
        <f>$C$37-C36</f>
        <v>-6469</v>
      </c>
    </row>
    <row r="37" spans="2:5" x14ac:dyDescent="0.25">
      <c r="B37" s="3" t="s">
        <v>23</v>
      </c>
      <c r="C37" s="5">
        <v>29131</v>
      </c>
      <c r="D37" s="10"/>
    </row>
    <row r="38" spans="2:5" x14ac:dyDescent="0.25">
      <c r="B38" s="3" t="s">
        <v>33</v>
      </c>
      <c r="C38" s="5">
        <f>C37/D30</f>
        <v>178161.73743671502</v>
      </c>
      <c r="D38" s="12">
        <f>$C$38-E11</f>
        <v>-66074.262563284981</v>
      </c>
      <c r="E38" s="14">
        <f>C38/$E$11</f>
        <v>0.72946550646389152</v>
      </c>
    </row>
    <row r="39" spans="2:5" x14ac:dyDescent="0.25">
      <c r="B39" s="3" t="s">
        <v>34</v>
      </c>
      <c r="C39" s="5">
        <f>C37/D31</f>
        <v>166902.01791480996</v>
      </c>
      <c r="D39" s="12">
        <f>C39-E11</f>
        <v>-77333.982085190044</v>
      </c>
      <c r="E39" s="14">
        <f>C39/$E$11</f>
        <v>0.6833637052474244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Sichinava</dc:creator>
  <cp:lastModifiedBy>David Sichinava</cp:lastModifiedBy>
  <dcterms:created xsi:type="dcterms:W3CDTF">2023-09-03T14:24:58Z</dcterms:created>
  <dcterms:modified xsi:type="dcterms:W3CDTF">2023-09-03T16:49:02Z</dcterms:modified>
</cp:coreProperties>
</file>