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C:\Users\Nnasrashvili\Dropbox\R\Georgia\Data\"/>
    </mc:Choice>
  </mc:AlternateContent>
  <xr:revisionPtr revIDLastSave="0" documentId="13_ncr:1_{83335687-75E3-4695-BDD7-758F8E3FA8A2}" xr6:coauthVersionLast="36" xr6:coauthVersionMax="45" xr10:uidLastSave="{00000000-0000-0000-0000-000000000000}"/>
  <bookViews>
    <workbookView xWindow="-120" yWindow="-120" windowWidth="20730" windowHeight="11310" tabRatio="672" activeTab="3" xr2:uid="{00000000-000D-0000-FFFF-FFFF00000000}"/>
  </bookViews>
  <sheets>
    <sheet name="total" sheetId="7" r:id="rId1"/>
    <sheet name="detailed" sheetId="14" r:id="rId2"/>
    <sheet name="regions" sheetId="10" r:id="rId3"/>
    <sheet name="hospitalization" sheetId="9" r:id="rId4"/>
    <sheet name="reg-pop" sheetId="12" r:id="rId5"/>
  </sheets>
  <definedNames>
    <definedName name="cases">total!$B:$B</definedName>
    <definedName name="date">total!$A$1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9" l="1"/>
  <c r="D125" i="9"/>
  <c r="F125" i="9"/>
  <c r="O161" i="10"/>
  <c r="H361" i="14"/>
  <c r="G361" i="14"/>
  <c r="F361" i="14"/>
  <c r="E361" i="14"/>
  <c r="U361" i="7"/>
  <c r="S361" i="7"/>
  <c r="R361" i="7"/>
  <c r="Q361" i="7"/>
  <c r="P361" i="7"/>
  <c r="N361" i="7"/>
  <c r="M361" i="7"/>
  <c r="L361" i="7"/>
  <c r="K361" i="7"/>
  <c r="J361" i="7"/>
  <c r="I361" i="7"/>
  <c r="H361" i="7"/>
  <c r="D361" i="7"/>
  <c r="C361" i="7"/>
  <c r="O361" i="7"/>
  <c r="V361" i="7"/>
  <c r="W361" i="7"/>
  <c r="X361" i="7"/>
  <c r="C124" i="9" l="1"/>
  <c r="D124" i="9"/>
  <c r="F124" i="9"/>
  <c r="O160" i="10"/>
  <c r="H360" i="14"/>
  <c r="G360" i="14"/>
  <c r="F360" i="14"/>
  <c r="E360" i="14"/>
  <c r="U360" i="7"/>
  <c r="S360" i="7"/>
  <c r="R360" i="7"/>
  <c r="Q360" i="7"/>
  <c r="P360" i="7"/>
  <c r="N360" i="7"/>
  <c r="M360" i="7"/>
  <c r="L360" i="7"/>
  <c r="K360" i="7"/>
  <c r="J360" i="7"/>
  <c r="I360" i="7"/>
  <c r="D360" i="7"/>
  <c r="C360" i="7"/>
  <c r="H360" i="7"/>
  <c r="O360" i="7"/>
  <c r="V360" i="7"/>
  <c r="W360" i="7"/>
  <c r="X360" i="7"/>
  <c r="F123" i="9" l="1"/>
  <c r="C123" i="9"/>
  <c r="D123" i="9"/>
  <c r="O159" i="10"/>
  <c r="H359" i="14"/>
  <c r="G359" i="14"/>
  <c r="F359" i="14"/>
  <c r="E359" i="14"/>
  <c r="U359" i="7"/>
  <c r="S359" i="7"/>
  <c r="R359" i="7"/>
  <c r="Q359" i="7"/>
  <c r="P359" i="7"/>
  <c r="N359" i="7"/>
  <c r="M359" i="7"/>
  <c r="L359" i="7"/>
  <c r="K359" i="7"/>
  <c r="J359" i="7"/>
  <c r="I359" i="7"/>
  <c r="H359" i="7"/>
  <c r="D359" i="7"/>
  <c r="C359" i="7"/>
  <c r="O359" i="7"/>
  <c r="V359" i="7"/>
  <c r="W359" i="7"/>
  <c r="X359" i="7"/>
  <c r="C122" i="9" l="1"/>
  <c r="D122" i="9"/>
  <c r="F122" i="9"/>
  <c r="O158" i="10"/>
  <c r="H358" i="14"/>
  <c r="G358" i="14"/>
  <c r="F358" i="14"/>
  <c r="E358" i="14"/>
  <c r="W358" i="7"/>
  <c r="U358" i="7"/>
  <c r="S358" i="7"/>
  <c r="R358" i="7"/>
  <c r="Q358" i="7"/>
  <c r="P358" i="7"/>
  <c r="N358" i="7"/>
  <c r="M358" i="7"/>
  <c r="L358" i="7"/>
  <c r="K358" i="7"/>
  <c r="J358" i="7"/>
  <c r="I358" i="7"/>
  <c r="D358" i="7"/>
  <c r="C358" i="7"/>
  <c r="H358" i="7"/>
  <c r="O358" i="7"/>
  <c r="V358" i="7"/>
  <c r="X358" i="7"/>
  <c r="O157" i="10" l="1"/>
  <c r="F121" i="9"/>
  <c r="C121" i="9"/>
  <c r="D121" i="9"/>
  <c r="U357" i="7"/>
  <c r="S357" i="7"/>
  <c r="R357" i="7"/>
  <c r="Q357" i="7"/>
  <c r="P357" i="7"/>
  <c r="N357" i="7"/>
  <c r="M357" i="7"/>
  <c r="L357" i="7"/>
  <c r="K357" i="7"/>
  <c r="J357" i="7"/>
  <c r="I357" i="7"/>
  <c r="D357" i="7"/>
  <c r="C357" i="7"/>
  <c r="H357" i="7"/>
  <c r="O357" i="7"/>
  <c r="H357" i="14"/>
  <c r="G357" i="14"/>
  <c r="F357" i="14"/>
  <c r="E357" i="14"/>
  <c r="V357" i="7"/>
  <c r="W357" i="7"/>
  <c r="X357" i="7"/>
  <c r="C120" i="9" l="1"/>
  <c r="D120" i="9"/>
  <c r="F120" i="9"/>
  <c r="O156" i="10"/>
  <c r="H356" i="14"/>
  <c r="G356" i="14"/>
  <c r="F356" i="14"/>
  <c r="E356" i="14"/>
  <c r="Q356" i="7"/>
  <c r="I356" i="7"/>
  <c r="H356" i="7"/>
  <c r="K356" i="7" s="1"/>
  <c r="O356" i="7"/>
  <c r="V356" i="7"/>
  <c r="W356" i="7"/>
  <c r="X356" i="7"/>
  <c r="C119" i="9"/>
  <c r="D119" i="9"/>
  <c r="F119" i="9"/>
  <c r="O155" i="10"/>
  <c r="H355" i="14"/>
  <c r="G355" i="14"/>
  <c r="F355" i="14"/>
  <c r="E355" i="14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4" i="7"/>
  <c r="V85" i="7"/>
  <c r="V86" i="7"/>
  <c r="V87" i="7"/>
  <c r="V88" i="7"/>
  <c r="V89" i="7"/>
  <c r="V90" i="7"/>
  <c r="V91" i="7"/>
  <c r="V92" i="7"/>
  <c r="V93" i="7"/>
  <c r="V94" i="7"/>
  <c r="V95" i="7"/>
  <c r="V98" i="7"/>
  <c r="V99" i="7"/>
  <c r="V100" i="7"/>
  <c r="V101" i="7"/>
  <c r="V102" i="7"/>
  <c r="V103" i="7"/>
  <c r="V104" i="7"/>
  <c r="V105" i="7"/>
  <c r="V106" i="7"/>
  <c r="V107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1" i="7"/>
  <c r="V172" i="7"/>
  <c r="V173" i="7"/>
  <c r="V174" i="7"/>
  <c r="V175" i="7"/>
  <c r="V176" i="7"/>
  <c r="V177" i="7"/>
  <c r="V180" i="7"/>
  <c r="V181" i="7"/>
  <c r="V182" i="7"/>
  <c r="V184" i="7"/>
  <c r="V185" i="7"/>
  <c r="V186" i="7"/>
  <c r="V188" i="7"/>
  <c r="V189" i="7"/>
  <c r="V190" i="7"/>
  <c r="V192" i="7"/>
  <c r="V193" i="7"/>
  <c r="V197" i="7"/>
  <c r="V198" i="7"/>
  <c r="V199" i="7"/>
  <c r="V200" i="7"/>
  <c r="V201" i="7"/>
  <c r="V202" i="7"/>
  <c r="V203" i="7"/>
  <c r="V204" i="7"/>
  <c r="V206" i="7"/>
  <c r="V207" i="7"/>
  <c r="V208" i="7"/>
  <c r="V209" i="7"/>
  <c r="V210" i="7"/>
  <c r="V211" i="7"/>
  <c r="V212" i="7"/>
  <c r="V213" i="7"/>
  <c r="V214" i="7"/>
  <c r="V215" i="7"/>
  <c r="V216" i="7"/>
  <c r="V218" i="7"/>
  <c r="V219" i="7"/>
  <c r="V220" i="7"/>
  <c r="V222" i="7"/>
  <c r="V223" i="7"/>
  <c r="V225" i="7"/>
  <c r="V226" i="7"/>
  <c r="V227" i="7"/>
  <c r="V228" i="7"/>
  <c r="V229" i="7"/>
  <c r="V231" i="7"/>
  <c r="V232" i="7"/>
  <c r="V233" i="7"/>
  <c r="V234" i="7"/>
  <c r="V236" i="7"/>
  <c r="V237" i="7"/>
  <c r="V238" i="7"/>
  <c r="V239" i="7"/>
  <c r="V240" i="7"/>
  <c r="V241" i="7"/>
  <c r="V242" i="7"/>
  <c r="V244" i="7"/>
  <c r="V246" i="7"/>
  <c r="V247" i="7"/>
  <c r="V248" i="7"/>
  <c r="V250" i="7"/>
  <c r="V251" i="7"/>
  <c r="V253" i="7"/>
  <c r="V254" i="7"/>
  <c r="V255" i="7"/>
  <c r="V256" i="7"/>
  <c r="V257" i="7"/>
  <c r="V263" i="7"/>
  <c r="V265" i="7"/>
  <c r="V267" i="7"/>
  <c r="V268" i="7"/>
  <c r="V270" i="7"/>
  <c r="V272" i="7"/>
  <c r="V275" i="7"/>
  <c r="V278" i="7"/>
  <c r="V279" i="7"/>
  <c r="V280" i="7"/>
  <c r="V282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2" i="7"/>
  <c r="M355" i="7"/>
  <c r="L355" i="7"/>
  <c r="I355" i="7"/>
  <c r="H355" i="7"/>
  <c r="K355" i="7" s="1"/>
  <c r="W355" i="7"/>
  <c r="X355" i="7"/>
  <c r="O355" i="7"/>
  <c r="C118" i="9"/>
  <c r="D118" i="9"/>
  <c r="F118" i="9"/>
  <c r="H354" i="14"/>
  <c r="G354" i="14"/>
  <c r="F354" i="14"/>
  <c r="E354" i="14"/>
  <c r="O154" i="10"/>
  <c r="M35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74" i="7"/>
  <c r="L75" i="7"/>
  <c r="L76" i="7"/>
  <c r="L77" i="7"/>
  <c r="L78" i="7"/>
  <c r="L79" i="7"/>
  <c r="L80" i="7"/>
  <c r="L81" i="7"/>
  <c r="L83" i="7"/>
  <c r="L84" i="7"/>
  <c r="L85" i="7"/>
  <c r="L86" i="7"/>
  <c r="L87" i="7"/>
  <c r="L88" i="7"/>
  <c r="L101" i="7"/>
  <c r="L102" i="7"/>
  <c r="L103" i="7"/>
  <c r="L104" i="7"/>
  <c r="L105" i="7"/>
  <c r="L106" i="7"/>
  <c r="L108" i="7"/>
  <c r="L109" i="7"/>
  <c r="L110" i="7"/>
  <c r="L111" i="7"/>
  <c r="L112" i="7"/>
  <c r="L113" i="7"/>
  <c r="L114" i="7"/>
  <c r="L115" i="7"/>
  <c r="L116" i="7"/>
  <c r="L118" i="7"/>
  <c r="L119" i="7"/>
  <c r="L121" i="7"/>
  <c r="L122" i="7"/>
  <c r="L135" i="7"/>
  <c r="L167" i="7"/>
  <c r="L171" i="7"/>
  <c r="L172" i="7"/>
  <c r="L176" i="7"/>
  <c r="L179" i="7"/>
  <c r="L180" i="7"/>
  <c r="L181" i="7"/>
  <c r="L182" i="7"/>
  <c r="L183" i="7"/>
  <c r="L184" i="7"/>
  <c r="L186" i="7"/>
  <c r="L188" i="7"/>
  <c r="L190" i="7"/>
  <c r="L191" i="7"/>
  <c r="L192" i="7"/>
  <c r="L193" i="7"/>
  <c r="L195" i="7"/>
  <c r="L196" i="7"/>
  <c r="L198" i="7"/>
  <c r="L199" i="7"/>
  <c r="L200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20" i="7"/>
  <c r="L222" i="7"/>
  <c r="L225" i="7"/>
  <c r="L226" i="7"/>
  <c r="L231" i="7"/>
  <c r="L232" i="7"/>
  <c r="L233" i="7"/>
  <c r="L234" i="7"/>
  <c r="L236" i="7"/>
  <c r="L237" i="7"/>
  <c r="L241" i="7"/>
  <c r="L244" i="7"/>
  <c r="L246" i="7"/>
  <c r="L247" i="7"/>
  <c r="L248" i="7"/>
  <c r="L250" i="7"/>
  <c r="L283" i="7"/>
  <c r="L284" i="7"/>
  <c r="L285" i="7"/>
  <c r="L286" i="7"/>
  <c r="L311" i="7"/>
  <c r="L354" i="7"/>
  <c r="L2" i="7"/>
  <c r="I354" i="7"/>
  <c r="H354" i="7"/>
  <c r="Q354" i="7" s="1"/>
  <c r="O354" i="7"/>
  <c r="W354" i="7"/>
  <c r="X354" i="7"/>
  <c r="X348" i="7"/>
  <c r="X349" i="7"/>
  <c r="X350" i="7"/>
  <c r="X351" i="7"/>
  <c r="X352" i="7"/>
  <c r="X353" i="7"/>
  <c r="Q355" i="7" l="1"/>
  <c r="L356" i="7"/>
  <c r="M356" i="7"/>
  <c r="K354" i="7"/>
  <c r="C117" i="9"/>
  <c r="D117" i="9"/>
  <c r="F117" i="9"/>
  <c r="O153" i="10"/>
  <c r="H353" i="14"/>
  <c r="G353" i="14"/>
  <c r="F353" i="14"/>
  <c r="E353" i="14"/>
  <c r="H353" i="7"/>
  <c r="O353" i="7"/>
  <c r="W353" i="7"/>
  <c r="I353" i="7" l="1"/>
  <c r="L353" i="7"/>
  <c r="K353" i="7"/>
  <c r="M353" i="7"/>
  <c r="Q353" i="7"/>
  <c r="F116" i="9"/>
  <c r="C116" i="9"/>
  <c r="D116" i="9"/>
  <c r="O152" i="10"/>
  <c r="H352" i="14"/>
  <c r="G352" i="14"/>
  <c r="F352" i="14"/>
  <c r="E352" i="14"/>
  <c r="O352" i="7"/>
  <c r="H352" i="7"/>
  <c r="W352" i="7"/>
  <c r="M352" i="7" l="1"/>
  <c r="L352" i="7"/>
  <c r="I352" i="7"/>
  <c r="Q352" i="7"/>
  <c r="K352" i="7"/>
  <c r="C115" i="9"/>
  <c r="D115" i="9"/>
  <c r="F115" i="9"/>
  <c r="O151" i="10"/>
  <c r="H351" i="14"/>
  <c r="G351" i="14"/>
  <c r="F351" i="14"/>
  <c r="E351" i="14"/>
  <c r="Q351" i="7"/>
  <c r="O351" i="7"/>
  <c r="K351" i="7"/>
  <c r="I351" i="7"/>
  <c r="H351" i="7"/>
  <c r="W351" i="7"/>
  <c r="M351" i="7" l="1"/>
  <c r="L351" i="7"/>
  <c r="C114" i="9"/>
  <c r="D114" i="9"/>
  <c r="F114" i="9"/>
  <c r="O150" i="10"/>
  <c r="H350" i="14"/>
  <c r="G350" i="14"/>
  <c r="F350" i="14"/>
  <c r="E350" i="14"/>
  <c r="H350" i="7"/>
  <c r="O350" i="7"/>
  <c r="W350" i="7"/>
  <c r="K350" i="7" l="1"/>
  <c r="R356" i="7"/>
  <c r="P356" i="7"/>
  <c r="L350" i="7"/>
  <c r="M350" i="7"/>
  <c r="Q350" i="7"/>
  <c r="I350" i="7"/>
  <c r="O149" i="10"/>
  <c r="C113" i="9"/>
  <c r="D113" i="9"/>
  <c r="F113" i="9"/>
  <c r="H349" i="14"/>
  <c r="G349" i="14"/>
  <c r="F349" i="14"/>
  <c r="E349" i="14"/>
  <c r="W349" i="7"/>
  <c r="H349" i="7"/>
  <c r="O349" i="7"/>
  <c r="C112" i="9"/>
  <c r="D112" i="9"/>
  <c r="F112" i="9"/>
  <c r="O148" i="10"/>
  <c r="H348" i="14"/>
  <c r="G348" i="14"/>
  <c r="F348" i="14"/>
  <c r="E348" i="14"/>
  <c r="M348" i="7"/>
  <c r="H348" i="7"/>
  <c r="O348" i="7"/>
  <c r="W348" i="7"/>
  <c r="C111" i="9"/>
  <c r="D111" i="9"/>
  <c r="F111" i="9"/>
  <c r="O147" i="10"/>
  <c r="H347" i="14"/>
  <c r="G347" i="14"/>
  <c r="F347" i="14"/>
  <c r="E347" i="14"/>
  <c r="H347" i="7"/>
  <c r="O347" i="7"/>
  <c r="X347" i="7"/>
  <c r="W347" i="7"/>
  <c r="M347" i="7" l="1"/>
  <c r="L347" i="7"/>
  <c r="Q348" i="7"/>
  <c r="P354" i="7"/>
  <c r="L348" i="7"/>
  <c r="R354" i="7"/>
  <c r="Q349" i="7"/>
  <c r="P355" i="7"/>
  <c r="R355" i="7"/>
  <c r="L349" i="7"/>
  <c r="K349" i="7"/>
  <c r="I349" i="7"/>
  <c r="I348" i="7"/>
  <c r="M349" i="7"/>
  <c r="R353" i="7"/>
  <c r="P353" i="7"/>
  <c r="I347" i="7"/>
  <c r="Q347" i="7"/>
  <c r="K347" i="7"/>
  <c r="K348" i="7"/>
  <c r="C110" i="9"/>
  <c r="D110" i="9"/>
  <c r="F110" i="9"/>
  <c r="O146" i="10"/>
  <c r="H346" i="14"/>
  <c r="G346" i="14"/>
  <c r="F346" i="14"/>
  <c r="E346" i="14"/>
  <c r="H346" i="7"/>
  <c r="O346" i="7"/>
  <c r="X346" i="7"/>
  <c r="W346" i="7"/>
  <c r="K346" i="7" l="1"/>
  <c r="L346" i="7"/>
  <c r="M346" i="7"/>
  <c r="I346" i="7"/>
  <c r="P352" i="7"/>
  <c r="R352" i="7"/>
  <c r="Q346" i="7"/>
  <c r="O145" i="10"/>
  <c r="F109" i="9"/>
  <c r="C109" i="9"/>
  <c r="D109" i="9"/>
  <c r="H345" i="7"/>
  <c r="O345" i="7"/>
  <c r="X345" i="7"/>
  <c r="W345" i="7"/>
  <c r="H345" i="14"/>
  <c r="G345" i="14"/>
  <c r="F345" i="14"/>
  <c r="E345" i="14"/>
  <c r="Q345" i="7" l="1"/>
  <c r="L345" i="7"/>
  <c r="K345" i="7"/>
  <c r="M345" i="7"/>
  <c r="P351" i="7"/>
  <c r="R351" i="7"/>
  <c r="I345" i="7"/>
  <c r="C108" i="9"/>
  <c r="D108" i="9"/>
  <c r="F108" i="9"/>
  <c r="O144" i="10"/>
  <c r="H344" i="14"/>
  <c r="G344" i="14"/>
  <c r="F344" i="14"/>
  <c r="E344" i="14"/>
  <c r="H344" i="7"/>
  <c r="O344" i="7"/>
  <c r="X344" i="7"/>
  <c r="W344" i="7"/>
  <c r="M344" i="7" l="1"/>
  <c r="L344" i="7"/>
  <c r="Q344" i="7"/>
  <c r="K344" i="7"/>
  <c r="P350" i="7"/>
  <c r="R350" i="7"/>
  <c r="I344" i="7"/>
  <c r="O143" i="10"/>
  <c r="C107" i="9"/>
  <c r="D107" i="9"/>
  <c r="F107" i="9"/>
  <c r="H343" i="14"/>
  <c r="G343" i="14"/>
  <c r="F343" i="14"/>
  <c r="E343" i="14"/>
  <c r="O343" i="7"/>
  <c r="H343" i="7"/>
  <c r="X343" i="7"/>
  <c r="W343" i="7"/>
  <c r="Q343" i="7" l="1"/>
  <c r="L343" i="7"/>
  <c r="M343" i="7"/>
  <c r="P349" i="7"/>
  <c r="R349" i="7"/>
  <c r="I343" i="7"/>
  <c r="K343" i="7"/>
  <c r="C106" i="9"/>
  <c r="D106" i="9"/>
  <c r="F106" i="9"/>
  <c r="O142" i="10"/>
  <c r="H342" i="14"/>
  <c r="G342" i="14"/>
  <c r="F342" i="14"/>
  <c r="E342" i="14"/>
  <c r="X342" i="7"/>
  <c r="M342" i="7"/>
  <c r="H342" i="7"/>
  <c r="O342" i="7"/>
  <c r="W342" i="7"/>
  <c r="K342" i="7" l="1"/>
  <c r="L342" i="7"/>
  <c r="P348" i="7"/>
  <c r="R348" i="7"/>
  <c r="Q342" i="7"/>
  <c r="I342" i="7"/>
  <c r="C105" i="9"/>
  <c r="D105" i="9"/>
  <c r="F105" i="9"/>
  <c r="H341" i="14"/>
  <c r="G341" i="14"/>
  <c r="F341" i="14"/>
  <c r="E341" i="14"/>
  <c r="O141" i="10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4" i="7"/>
  <c r="W85" i="7"/>
  <c r="W86" i="7"/>
  <c r="W87" i="7"/>
  <c r="W88" i="7"/>
  <c r="W89" i="7"/>
  <c r="W90" i="7"/>
  <c r="W91" i="7"/>
  <c r="W92" i="7"/>
  <c r="W93" i="7"/>
  <c r="W94" i="7"/>
  <c r="W95" i="7"/>
  <c r="W98" i="7"/>
  <c r="W99" i="7"/>
  <c r="W100" i="7"/>
  <c r="W101" i="7"/>
  <c r="W102" i="7"/>
  <c r="W103" i="7"/>
  <c r="W104" i="7"/>
  <c r="W105" i="7"/>
  <c r="W106" i="7"/>
  <c r="W107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1" i="7"/>
  <c r="W172" i="7"/>
  <c r="W173" i="7"/>
  <c r="W174" i="7"/>
  <c r="W175" i="7"/>
  <c r="W176" i="7"/>
  <c r="W177" i="7"/>
  <c r="W180" i="7"/>
  <c r="W181" i="7"/>
  <c r="W182" i="7"/>
  <c r="W184" i="7"/>
  <c r="W185" i="7"/>
  <c r="W186" i="7"/>
  <c r="W188" i="7"/>
  <c r="W189" i="7"/>
  <c r="W190" i="7"/>
  <c r="W192" i="7"/>
  <c r="W193" i="7"/>
  <c r="W197" i="7"/>
  <c r="W198" i="7"/>
  <c r="W199" i="7"/>
  <c r="W200" i="7"/>
  <c r="W201" i="7"/>
  <c r="W202" i="7"/>
  <c r="W203" i="7"/>
  <c r="W204" i="7"/>
  <c r="W206" i="7"/>
  <c r="W207" i="7"/>
  <c r="W208" i="7"/>
  <c r="W209" i="7"/>
  <c r="W210" i="7"/>
  <c r="W211" i="7"/>
  <c r="W212" i="7"/>
  <c r="W213" i="7"/>
  <c r="W214" i="7"/>
  <c r="W215" i="7"/>
  <c r="W216" i="7"/>
  <c r="W218" i="7"/>
  <c r="W219" i="7"/>
  <c r="W220" i="7"/>
  <c r="W222" i="7"/>
  <c r="W223" i="7"/>
  <c r="W225" i="7"/>
  <c r="W226" i="7"/>
  <c r="W227" i="7"/>
  <c r="W228" i="7"/>
  <c r="W229" i="7"/>
  <c r="W231" i="7"/>
  <c r="W232" i="7"/>
  <c r="W233" i="7"/>
  <c r="W234" i="7"/>
  <c r="W236" i="7"/>
  <c r="W237" i="7"/>
  <c r="W238" i="7"/>
  <c r="W239" i="7"/>
  <c r="W240" i="7"/>
  <c r="W241" i="7"/>
  <c r="W242" i="7"/>
  <c r="W244" i="7"/>
  <c r="W246" i="7"/>
  <c r="W247" i="7"/>
  <c r="W248" i="7"/>
  <c r="W250" i="7"/>
  <c r="W251" i="7"/>
  <c r="W253" i="7"/>
  <c r="W254" i="7"/>
  <c r="W255" i="7"/>
  <c r="W256" i="7"/>
  <c r="W257" i="7"/>
  <c r="W263" i="7"/>
  <c r="W265" i="7"/>
  <c r="W267" i="7"/>
  <c r="W268" i="7"/>
  <c r="W270" i="7"/>
  <c r="W272" i="7"/>
  <c r="W275" i="7"/>
  <c r="W278" i="7"/>
  <c r="W279" i="7"/>
  <c r="W280" i="7"/>
  <c r="W282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X341" i="7"/>
  <c r="W341" i="7"/>
  <c r="H341" i="7"/>
  <c r="O341" i="7"/>
  <c r="I341" i="7" l="1"/>
  <c r="L341" i="7"/>
  <c r="R347" i="7"/>
  <c r="P347" i="7"/>
  <c r="K341" i="7"/>
  <c r="Q341" i="7"/>
  <c r="M341" i="7"/>
  <c r="O140" i="10"/>
  <c r="C104" i="9"/>
  <c r="D104" i="9"/>
  <c r="F104" i="9"/>
  <c r="H340" i="14"/>
  <c r="G340" i="14"/>
  <c r="F340" i="14"/>
  <c r="E340" i="14"/>
  <c r="O340" i="7"/>
  <c r="H340" i="7"/>
  <c r="L340" i="7" s="1"/>
  <c r="X340" i="7"/>
  <c r="K340" i="7" l="1"/>
  <c r="M340" i="7"/>
  <c r="P346" i="7"/>
  <c r="R346" i="7"/>
  <c r="I340" i="7"/>
  <c r="Q340" i="7"/>
  <c r="C103" i="9"/>
  <c r="D103" i="9"/>
  <c r="F103" i="9"/>
  <c r="O139" i="10"/>
  <c r="H338" i="14"/>
  <c r="H339" i="14"/>
  <c r="G339" i="14"/>
  <c r="F339" i="14"/>
  <c r="E339" i="14"/>
  <c r="X339" i="7"/>
  <c r="H339" i="7"/>
  <c r="O339" i="7"/>
  <c r="Q339" i="7" l="1"/>
  <c r="L339" i="7"/>
  <c r="K339" i="7"/>
  <c r="P345" i="7"/>
  <c r="R345" i="7"/>
  <c r="M339" i="7"/>
  <c r="I339" i="7"/>
  <c r="O138" i="10"/>
  <c r="F102" i="9"/>
  <c r="C102" i="9"/>
  <c r="D102" i="9"/>
  <c r="G338" i="14"/>
  <c r="E338" i="14"/>
  <c r="F338" i="14"/>
  <c r="H338" i="7"/>
  <c r="O338" i="7"/>
  <c r="X338" i="7"/>
  <c r="M338" i="7" l="1"/>
  <c r="L338" i="7"/>
  <c r="K338" i="7"/>
  <c r="I338" i="7"/>
  <c r="P344" i="7"/>
  <c r="R344" i="7"/>
  <c r="Q338" i="7"/>
  <c r="T264" i="7"/>
  <c r="T265" i="7"/>
  <c r="T266" i="7"/>
  <c r="T267" i="7"/>
  <c r="T268" i="7"/>
  <c r="T269" i="7"/>
  <c r="T279" i="7"/>
  <c r="T280" i="7"/>
  <c r="T281" i="7"/>
  <c r="T282" i="7"/>
  <c r="T283" i="7"/>
  <c r="T284" i="7"/>
  <c r="O137" i="10"/>
  <c r="C101" i="9"/>
  <c r="D101" i="9"/>
  <c r="F101" i="9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7" i="14"/>
  <c r="H337" i="14" s="1"/>
  <c r="F336" i="14"/>
  <c r="G337" i="14"/>
  <c r="E337" i="14"/>
  <c r="H337" i="7"/>
  <c r="L337" i="7" s="1"/>
  <c r="O337" i="7"/>
  <c r="X337" i="7"/>
  <c r="R343" i="7" l="1"/>
  <c r="P343" i="7"/>
  <c r="K337" i="7"/>
  <c r="M337" i="7"/>
  <c r="Q337" i="7"/>
  <c r="I337" i="7"/>
  <c r="I14" i="12" l="1"/>
  <c r="I13" i="12"/>
  <c r="I12" i="12"/>
  <c r="I11" i="12"/>
  <c r="I10" i="12"/>
  <c r="I8" i="12"/>
  <c r="I7" i="12"/>
  <c r="I6" i="12"/>
  <c r="I5" i="12"/>
  <c r="I4" i="12"/>
  <c r="I3" i="12"/>
  <c r="O136" i="10" l="1"/>
  <c r="H336" i="7"/>
  <c r="L336" i="7" s="1"/>
  <c r="O336" i="7"/>
  <c r="X336" i="7"/>
  <c r="H336" i="14"/>
  <c r="G336" i="14"/>
  <c r="E336" i="14"/>
  <c r="F100" i="9"/>
  <c r="C100" i="9"/>
  <c r="D100" i="9"/>
  <c r="R342" i="7" l="1"/>
  <c r="P342" i="7"/>
  <c r="M336" i="7"/>
  <c r="K336" i="7"/>
  <c r="I336" i="7"/>
  <c r="Q336" i="7"/>
  <c r="C99" i="9"/>
  <c r="D99" i="9"/>
  <c r="F99" i="9"/>
  <c r="O135" i="10"/>
  <c r="H335" i="14"/>
  <c r="G335" i="14"/>
  <c r="E335" i="14"/>
  <c r="H335" i="7"/>
  <c r="L335" i="7" s="1"/>
  <c r="E335" i="7"/>
  <c r="O335" i="7"/>
  <c r="X335" i="7"/>
  <c r="P341" i="7" l="1"/>
  <c r="R341" i="7"/>
  <c r="M335" i="7"/>
  <c r="Q335" i="7"/>
  <c r="I335" i="7"/>
  <c r="K335" i="7"/>
  <c r="M283" i="7"/>
  <c r="M286" i="7"/>
  <c r="M311" i="7"/>
  <c r="O134" i="10"/>
  <c r="C98" i="9"/>
  <c r="D98" i="9"/>
  <c r="F98" i="9"/>
  <c r="H334" i="14"/>
  <c r="G334" i="14"/>
  <c r="E334" i="14"/>
  <c r="H334" i="7"/>
  <c r="L334" i="7" s="1"/>
  <c r="O334" i="7"/>
  <c r="X334" i="7"/>
  <c r="P340" i="7" l="1"/>
  <c r="R340" i="7"/>
  <c r="Q334" i="7"/>
  <c r="I334" i="7"/>
  <c r="K334" i="7"/>
  <c r="M334" i="7"/>
  <c r="O133" i="10"/>
  <c r="C97" i="9"/>
  <c r="D97" i="9"/>
  <c r="F97" i="9"/>
  <c r="H333" i="14"/>
  <c r="G333" i="14"/>
  <c r="E333" i="14"/>
  <c r="X333" i="7"/>
  <c r="O333" i="7"/>
  <c r="H333" i="7"/>
  <c r="L333" i="7" s="1"/>
  <c r="M333" i="7" l="1"/>
  <c r="R339" i="7"/>
  <c r="P339" i="7"/>
  <c r="K333" i="7"/>
  <c r="I333" i="7"/>
  <c r="Q333" i="7"/>
  <c r="O132" i="10"/>
  <c r="C96" i="9"/>
  <c r="D96" i="9"/>
  <c r="F96" i="9"/>
  <c r="H332" i="14"/>
  <c r="G332" i="14"/>
  <c r="E332" i="14"/>
  <c r="H332" i="7"/>
  <c r="L332" i="7" s="1"/>
  <c r="O332" i="7"/>
  <c r="X332" i="7"/>
  <c r="M332" i="7" l="1"/>
  <c r="P338" i="7"/>
  <c r="R338" i="7"/>
  <c r="I332" i="7"/>
  <c r="K332" i="7"/>
  <c r="Q332" i="7"/>
  <c r="C95" i="9" l="1"/>
  <c r="D95" i="9"/>
  <c r="F95" i="9"/>
  <c r="O131" i="10"/>
  <c r="H331" i="14"/>
  <c r="G331" i="14"/>
  <c r="E331" i="14"/>
  <c r="H331" i="7"/>
  <c r="O331" i="7"/>
  <c r="X331" i="7"/>
  <c r="K331" i="7" l="1"/>
  <c r="L331" i="7"/>
  <c r="P337" i="7"/>
  <c r="R337" i="7"/>
  <c r="M331" i="7"/>
  <c r="Q331" i="7"/>
  <c r="I331" i="7"/>
  <c r="C94" i="9"/>
  <c r="D94" i="9"/>
  <c r="F94" i="9"/>
  <c r="O130" i="10"/>
  <c r="H330" i="14"/>
  <c r="G330" i="14"/>
  <c r="E330" i="14"/>
  <c r="H330" i="7"/>
  <c r="O330" i="7"/>
  <c r="X330" i="7"/>
  <c r="O129" i="10"/>
  <c r="C93" i="9"/>
  <c r="D93" i="9"/>
  <c r="F93" i="9"/>
  <c r="H329" i="14"/>
  <c r="G329" i="14"/>
  <c r="E329" i="14"/>
  <c r="H329" i="7"/>
  <c r="O329" i="7"/>
  <c r="X329" i="7"/>
  <c r="K329" i="7" l="1"/>
  <c r="L329" i="7"/>
  <c r="I330" i="7"/>
  <c r="L330" i="7"/>
  <c r="K330" i="7"/>
  <c r="I329" i="7"/>
  <c r="R335" i="7"/>
  <c r="P335" i="7"/>
  <c r="M329" i="7"/>
  <c r="Q329" i="7"/>
  <c r="R336" i="7"/>
  <c r="P336" i="7"/>
  <c r="M330" i="7"/>
  <c r="Q330" i="7"/>
  <c r="O128" i="10"/>
  <c r="F92" i="9"/>
  <c r="C92" i="9"/>
  <c r="D92" i="9"/>
  <c r="H328" i="14"/>
  <c r="G328" i="14"/>
  <c r="E328" i="14"/>
  <c r="H328" i="7"/>
  <c r="O328" i="7"/>
  <c r="X328" i="7"/>
  <c r="K328" i="7" l="1"/>
  <c r="L328" i="7"/>
  <c r="I328" i="7"/>
  <c r="M328" i="7"/>
  <c r="P334" i="7"/>
  <c r="R334" i="7"/>
  <c r="Q328" i="7"/>
  <c r="O127" i="10"/>
  <c r="H327" i="7"/>
  <c r="L327" i="7" s="1"/>
  <c r="O327" i="7"/>
  <c r="X327" i="7"/>
  <c r="H327" i="14"/>
  <c r="G327" i="14"/>
  <c r="E327" i="14"/>
  <c r="C91" i="9"/>
  <c r="D91" i="9"/>
  <c r="F91" i="9"/>
  <c r="K327" i="7" l="1"/>
  <c r="M327" i="7"/>
  <c r="R333" i="7"/>
  <c r="P333" i="7"/>
  <c r="Q327" i="7"/>
  <c r="I327" i="7"/>
  <c r="O126" i="10"/>
  <c r="F90" i="9"/>
  <c r="C90" i="9"/>
  <c r="D90" i="9"/>
  <c r="H326" i="14"/>
  <c r="G326" i="14"/>
  <c r="E326" i="14"/>
  <c r="O326" i="7"/>
  <c r="H326" i="7"/>
  <c r="L326" i="7" s="1"/>
  <c r="X326" i="7"/>
  <c r="M326" i="7" l="1"/>
  <c r="P332" i="7"/>
  <c r="R332" i="7"/>
  <c r="Q326" i="7"/>
  <c r="I326" i="7"/>
  <c r="K326" i="7"/>
  <c r="C89" i="9"/>
  <c r="D89" i="9"/>
  <c r="F89" i="9"/>
  <c r="O125" i="10"/>
  <c r="H325" i="14"/>
  <c r="G325" i="14"/>
  <c r="E325" i="14"/>
  <c r="H325" i="7"/>
  <c r="L325" i="7" s="1"/>
  <c r="O325" i="7"/>
  <c r="X325" i="7"/>
  <c r="Q325" i="7" l="1"/>
  <c r="M325" i="7"/>
  <c r="R331" i="7"/>
  <c r="P331" i="7"/>
  <c r="K325" i="7"/>
  <c r="I325" i="7"/>
  <c r="C88" i="9"/>
  <c r="D88" i="9"/>
  <c r="F88" i="9"/>
  <c r="O124" i="10"/>
  <c r="H324" i="14"/>
  <c r="G324" i="14"/>
  <c r="E324" i="14"/>
  <c r="H324" i="7"/>
  <c r="L324" i="7" s="1"/>
  <c r="O324" i="7"/>
  <c r="X324" i="7"/>
  <c r="M324" i="7" l="1"/>
  <c r="P330" i="7"/>
  <c r="R330" i="7"/>
  <c r="Q324" i="7"/>
  <c r="K324" i="7"/>
  <c r="I324" i="7"/>
  <c r="C87" i="9"/>
  <c r="D87" i="9"/>
  <c r="F87" i="9"/>
  <c r="O123" i="10"/>
  <c r="H323" i="14"/>
  <c r="G323" i="14"/>
  <c r="E323" i="14"/>
  <c r="H323" i="7"/>
  <c r="L323" i="7" s="1"/>
  <c r="O323" i="7"/>
  <c r="X323" i="7"/>
  <c r="K323" i="7" l="1"/>
  <c r="M323" i="7"/>
  <c r="P329" i="7"/>
  <c r="R329" i="7"/>
  <c r="Q323" i="7"/>
  <c r="I323" i="7"/>
  <c r="C86" i="9"/>
  <c r="D86" i="9"/>
  <c r="F86" i="9"/>
  <c r="O122" i="10"/>
  <c r="H322" i="14"/>
  <c r="G322" i="14"/>
  <c r="E322" i="14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4" i="7"/>
  <c r="X85" i="7"/>
  <c r="X86" i="7"/>
  <c r="X87" i="7"/>
  <c r="X88" i="7"/>
  <c r="X89" i="7"/>
  <c r="X90" i="7"/>
  <c r="X91" i="7"/>
  <c r="X92" i="7"/>
  <c r="X93" i="7"/>
  <c r="X94" i="7"/>
  <c r="X95" i="7"/>
  <c r="X98" i="7"/>
  <c r="X99" i="7"/>
  <c r="X100" i="7"/>
  <c r="X101" i="7"/>
  <c r="X102" i="7"/>
  <c r="X103" i="7"/>
  <c r="X104" i="7"/>
  <c r="X105" i="7"/>
  <c r="X106" i="7"/>
  <c r="X107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1" i="7"/>
  <c r="X172" i="7"/>
  <c r="X173" i="7"/>
  <c r="X174" i="7"/>
  <c r="X175" i="7"/>
  <c r="X176" i="7"/>
  <c r="X177" i="7"/>
  <c r="X180" i="7"/>
  <c r="X181" i="7"/>
  <c r="X182" i="7"/>
  <c r="X184" i="7"/>
  <c r="X185" i="7"/>
  <c r="X186" i="7"/>
  <c r="X188" i="7"/>
  <c r="X189" i="7"/>
  <c r="X190" i="7"/>
  <c r="X192" i="7"/>
  <c r="X193" i="7"/>
  <c r="X197" i="7"/>
  <c r="X198" i="7"/>
  <c r="X199" i="7"/>
  <c r="X200" i="7"/>
  <c r="X201" i="7"/>
  <c r="X202" i="7"/>
  <c r="X203" i="7"/>
  <c r="X204" i="7"/>
  <c r="X206" i="7"/>
  <c r="X207" i="7"/>
  <c r="X208" i="7"/>
  <c r="X209" i="7"/>
  <c r="X210" i="7"/>
  <c r="X211" i="7"/>
  <c r="X212" i="7"/>
  <c r="X213" i="7"/>
  <c r="X214" i="7"/>
  <c r="X215" i="7"/>
  <c r="X216" i="7"/>
  <c r="X218" i="7"/>
  <c r="X219" i="7"/>
  <c r="X220" i="7"/>
  <c r="X222" i="7"/>
  <c r="X223" i="7"/>
  <c r="X225" i="7"/>
  <c r="X226" i="7"/>
  <c r="X227" i="7"/>
  <c r="X228" i="7"/>
  <c r="X229" i="7"/>
  <c r="X231" i="7"/>
  <c r="X232" i="7"/>
  <c r="X233" i="7"/>
  <c r="X234" i="7"/>
  <c r="X236" i="7"/>
  <c r="X237" i="7"/>
  <c r="X238" i="7"/>
  <c r="X239" i="7"/>
  <c r="X240" i="7"/>
  <c r="X241" i="7"/>
  <c r="X242" i="7"/>
  <c r="X244" i="7"/>
  <c r="X246" i="7"/>
  <c r="X247" i="7"/>
  <c r="X248" i="7"/>
  <c r="X250" i="7"/>
  <c r="X251" i="7"/>
  <c r="X253" i="7"/>
  <c r="X254" i="7"/>
  <c r="X255" i="7"/>
  <c r="X256" i="7"/>
  <c r="X257" i="7"/>
  <c r="X263" i="7"/>
  <c r="X265" i="7"/>
  <c r="X267" i="7"/>
  <c r="X268" i="7"/>
  <c r="X270" i="7"/>
  <c r="X272" i="7"/>
  <c r="X275" i="7"/>
  <c r="X278" i="7"/>
  <c r="X279" i="7"/>
  <c r="X280" i="7"/>
  <c r="X282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H322" i="7"/>
  <c r="L322" i="7" s="1"/>
  <c r="O322" i="7"/>
  <c r="Q322" i="7" l="1"/>
  <c r="M322" i="7"/>
  <c r="P328" i="7"/>
  <c r="R328" i="7"/>
  <c r="K322" i="7"/>
  <c r="I322" i="7"/>
  <c r="C85" i="9"/>
  <c r="D85" i="9"/>
  <c r="F85" i="9"/>
  <c r="O121" i="10"/>
  <c r="H321" i="14"/>
  <c r="G321" i="14"/>
  <c r="E321" i="14"/>
  <c r="O321" i="7"/>
  <c r="H321" i="7"/>
  <c r="L321" i="7" s="1"/>
  <c r="C84" i="9"/>
  <c r="D84" i="9"/>
  <c r="F84" i="9"/>
  <c r="O120" i="10"/>
  <c r="H320" i="14"/>
  <c r="G320" i="14"/>
  <c r="E320" i="14"/>
  <c r="H320" i="7"/>
  <c r="O320" i="7"/>
  <c r="C83" i="9"/>
  <c r="D83" i="9"/>
  <c r="F83" i="9"/>
  <c r="O119" i="10"/>
  <c r="H319" i="14"/>
  <c r="G319" i="14"/>
  <c r="E319" i="14"/>
  <c r="H319" i="7"/>
  <c r="L319" i="7" s="1"/>
  <c r="O319" i="7"/>
  <c r="C82" i="9"/>
  <c r="D82" i="9"/>
  <c r="F82" i="9"/>
  <c r="O118" i="10"/>
  <c r="H318" i="14"/>
  <c r="G318" i="14"/>
  <c r="E318" i="14"/>
  <c r="O318" i="7"/>
  <c r="H318" i="7"/>
  <c r="C81" i="9"/>
  <c r="D81" i="9"/>
  <c r="F81" i="9"/>
  <c r="O117" i="10"/>
  <c r="H317" i="14"/>
  <c r="G317" i="14"/>
  <c r="E317" i="14"/>
  <c r="H317" i="7"/>
  <c r="L317" i="7" s="1"/>
  <c r="O317" i="7"/>
  <c r="C80" i="9"/>
  <c r="D80" i="9"/>
  <c r="F80" i="9"/>
  <c r="O116" i="10"/>
  <c r="H316" i="14"/>
  <c r="G316" i="14"/>
  <c r="E316" i="14"/>
  <c r="H316" i="7"/>
  <c r="O316" i="7"/>
  <c r="M320" i="7" l="1"/>
  <c r="L320" i="7"/>
  <c r="M316" i="7"/>
  <c r="L316" i="7"/>
  <c r="M318" i="7"/>
  <c r="L318" i="7"/>
  <c r="K318" i="7"/>
  <c r="Q318" i="7"/>
  <c r="M319" i="7"/>
  <c r="M317" i="7"/>
  <c r="I318" i="7"/>
  <c r="M321" i="7"/>
  <c r="R327" i="7"/>
  <c r="P327" i="7"/>
  <c r="K317" i="7"/>
  <c r="I321" i="7"/>
  <c r="R325" i="7"/>
  <c r="P325" i="7"/>
  <c r="I319" i="7"/>
  <c r="Q319" i="7"/>
  <c r="R326" i="7"/>
  <c r="P326" i="7"/>
  <c r="R322" i="7"/>
  <c r="P322" i="7"/>
  <c r="Q316" i="7"/>
  <c r="I320" i="7"/>
  <c r="Q320" i="7"/>
  <c r="K319" i="7"/>
  <c r="P323" i="7"/>
  <c r="R323" i="7"/>
  <c r="I317" i="7"/>
  <c r="Q317" i="7"/>
  <c r="R324" i="7"/>
  <c r="P324" i="7"/>
  <c r="Q321" i="7"/>
  <c r="I316" i="7"/>
  <c r="K316" i="7"/>
  <c r="K320" i="7"/>
  <c r="K321" i="7"/>
  <c r="O115" i="10"/>
  <c r="F79" i="9"/>
  <c r="H315" i="7"/>
  <c r="L315" i="7" s="1"/>
  <c r="O315" i="7"/>
  <c r="H315" i="14"/>
  <c r="G315" i="14"/>
  <c r="E315" i="14"/>
  <c r="C79" i="9"/>
  <c r="D79" i="9"/>
  <c r="F78" i="9"/>
  <c r="D78" i="9"/>
  <c r="C78" i="9"/>
  <c r="M315" i="7" l="1"/>
  <c r="R321" i="7"/>
  <c r="P321" i="7"/>
  <c r="I315" i="7"/>
  <c r="K315" i="7"/>
  <c r="Q315" i="7"/>
  <c r="O114" i="10"/>
  <c r="H314" i="14"/>
  <c r="G314" i="14"/>
  <c r="E314" i="14"/>
  <c r="H314" i="7"/>
  <c r="L314" i="7" s="1"/>
  <c r="O314" i="7"/>
  <c r="F77" i="9"/>
  <c r="C77" i="9"/>
  <c r="D77" i="9"/>
  <c r="O113" i="10"/>
  <c r="H313" i="14"/>
  <c r="G313" i="14"/>
  <c r="E313" i="14"/>
  <c r="H313" i="7"/>
  <c r="O313" i="7"/>
  <c r="F76" i="9"/>
  <c r="C76" i="9"/>
  <c r="D76" i="9"/>
  <c r="H312" i="14"/>
  <c r="G312" i="14"/>
  <c r="E312" i="14"/>
  <c r="O112" i="10"/>
  <c r="H312" i="7"/>
  <c r="O312" i="7"/>
  <c r="M312" i="7" l="1"/>
  <c r="L312" i="7"/>
  <c r="M313" i="7"/>
  <c r="L313" i="7"/>
  <c r="K314" i="7"/>
  <c r="M314" i="7"/>
  <c r="P318" i="7"/>
  <c r="R317" i="7"/>
  <c r="P317" i="7"/>
  <c r="R318" i="7"/>
  <c r="R320" i="7"/>
  <c r="P320" i="7"/>
  <c r="Q313" i="7"/>
  <c r="Q312" i="7"/>
  <c r="K312" i="7"/>
  <c r="I313" i="7"/>
  <c r="I312" i="7"/>
  <c r="Q314" i="7"/>
  <c r="R319" i="7"/>
  <c r="P319" i="7"/>
  <c r="I314" i="7"/>
  <c r="K313" i="7"/>
  <c r="O111" i="10"/>
  <c r="F75" i="9"/>
  <c r="C75" i="9"/>
  <c r="D75" i="9"/>
  <c r="H311" i="14"/>
  <c r="G311" i="14"/>
  <c r="E311" i="14"/>
  <c r="Q311" i="7"/>
  <c r="K311" i="7"/>
  <c r="I311" i="7"/>
  <c r="O311" i="7"/>
  <c r="F74" i="9"/>
  <c r="C74" i="9"/>
  <c r="D74" i="9"/>
  <c r="H310" i="14"/>
  <c r="G310" i="14"/>
  <c r="E310" i="14"/>
  <c r="O110" i="10"/>
  <c r="H310" i="7"/>
  <c r="L310" i="7" s="1"/>
  <c r="O310" i="7"/>
  <c r="Q310" i="7" l="1"/>
  <c r="M310" i="7"/>
  <c r="I310" i="7"/>
  <c r="P316" i="7"/>
  <c r="R316" i="7"/>
  <c r="K310" i="7"/>
  <c r="O109" i="10"/>
  <c r="F73" i="9"/>
  <c r="D73" i="9"/>
  <c r="C73" i="9"/>
  <c r="H309" i="14"/>
  <c r="G309" i="14"/>
  <c r="E309" i="14"/>
  <c r="H309" i="7"/>
  <c r="L309" i="7" s="1"/>
  <c r="O309" i="7"/>
  <c r="M309" i="7" l="1"/>
  <c r="K309" i="7"/>
  <c r="P315" i="7"/>
  <c r="R315" i="7"/>
  <c r="I309" i="7"/>
  <c r="Q309" i="7"/>
  <c r="O108" i="10"/>
  <c r="F72" i="9"/>
  <c r="H308" i="14"/>
  <c r="G308" i="14"/>
  <c r="E308" i="14"/>
  <c r="C72" i="9"/>
  <c r="D72" i="9"/>
  <c r="H308" i="7"/>
  <c r="L308" i="7" s="1"/>
  <c r="O308" i="7"/>
  <c r="M308" i="7" l="1"/>
  <c r="K308" i="7"/>
  <c r="R314" i="7"/>
  <c r="P314" i="7"/>
  <c r="Q308" i="7"/>
  <c r="I308" i="7"/>
  <c r="H14" i="12" l="1"/>
  <c r="H13" i="12"/>
  <c r="H12" i="12"/>
  <c r="H11" i="12"/>
  <c r="H10" i="12"/>
  <c r="H8" i="12"/>
  <c r="H7" i="12"/>
  <c r="H6" i="12"/>
  <c r="H5" i="12"/>
  <c r="H4" i="12"/>
  <c r="H3" i="12"/>
  <c r="O107" i="10"/>
  <c r="C71" i="9"/>
  <c r="D71" i="9"/>
  <c r="F71" i="9"/>
  <c r="H307" i="14"/>
  <c r="G307" i="14"/>
  <c r="E307" i="14"/>
  <c r="H307" i="7"/>
  <c r="O307" i="7"/>
  <c r="M307" i="7" l="1"/>
  <c r="L307" i="7"/>
  <c r="K307" i="7"/>
  <c r="R313" i="7"/>
  <c r="P313" i="7"/>
  <c r="I307" i="7"/>
  <c r="Q307" i="7"/>
  <c r="J10" i="12"/>
  <c r="K10" i="12" s="1"/>
  <c r="L10" i="12"/>
  <c r="J8" i="12"/>
  <c r="K8" i="12" s="1"/>
  <c r="L8" i="12"/>
  <c r="J12" i="12"/>
  <c r="K12" i="12" s="1"/>
  <c r="L12" i="12"/>
  <c r="J6" i="12"/>
  <c r="K6" i="12" s="1"/>
  <c r="L6" i="12"/>
  <c r="J4" i="12"/>
  <c r="K4" i="12" s="1"/>
  <c r="L4" i="12"/>
  <c r="J7" i="12"/>
  <c r="K7" i="12" s="1"/>
  <c r="L7" i="12"/>
  <c r="J13" i="12"/>
  <c r="K13" i="12" s="1"/>
  <c r="L13" i="12"/>
  <c r="J11" i="12"/>
  <c r="K11" i="12" s="1"/>
  <c r="L11" i="12"/>
  <c r="J5" i="12"/>
  <c r="K5" i="12" s="1"/>
  <c r="L5" i="12"/>
  <c r="J14" i="12"/>
  <c r="K14" i="12" s="1"/>
  <c r="L14" i="12"/>
  <c r="J3" i="12"/>
  <c r="K3" i="12" s="1"/>
  <c r="L3" i="12"/>
  <c r="H306" i="14"/>
  <c r="G306" i="14"/>
  <c r="E306" i="14"/>
  <c r="F70" i="9"/>
  <c r="C70" i="9"/>
  <c r="D70" i="9"/>
  <c r="O106" i="10"/>
  <c r="H306" i="7"/>
  <c r="O306" i="7"/>
  <c r="H305" i="14"/>
  <c r="G305" i="14"/>
  <c r="E305" i="14"/>
  <c r="F69" i="9"/>
  <c r="C69" i="9"/>
  <c r="D69" i="9"/>
  <c r="O105" i="10"/>
  <c r="O305" i="7"/>
  <c r="H305" i="7"/>
  <c r="L305" i="7" s="1"/>
  <c r="M306" i="7" l="1"/>
  <c r="L306" i="7"/>
  <c r="Q305" i="7"/>
  <c r="M305" i="7"/>
  <c r="K306" i="7"/>
  <c r="I305" i="7"/>
  <c r="R312" i="7"/>
  <c r="P312" i="7"/>
  <c r="I306" i="7"/>
  <c r="Q306" i="7"/>
  <c r="R311" i="7"/>
  <c r="P311" i="7"/>
  <c r="K305" i="7"/>
  <c r="H304" i="14"/>
  <c r="G304" i="14"/>
  <c r="E304" i="14"/>
  <c r="F68" i="9"/>
  <c r="C68" i="9"/>
  <c r="D68" i="9"/>
  <c r="O104" i="10"/>
  <c r="H304" i="7"/>
  <c r="L304" i="7" s="1"/>
  <c r="O304" i="7"/>
  <c r="K304" i="7" l="1"/>
  <c r="M304" i="7"/>
  <c r="R310" i="7"/>
  <c r="P310" i="7"/>
  <c r="I304" i="7"/>
  <c r="Q304" i="7"/>
  <c r="F67" i="9"/>
  <c r="C67" i="9"/>
  <c r="D67" i="9"/>
  <c r="O103" i="10"/>
  <c r="H303" i="7"/>
  <c r="O303" i="7"/>
  <c r="H303" i="14"/>
  <c r="G303" i="14"/>
  <c r="E303" i="14"/>
  <c r="M303" i="7" l="1"/>
  <c r="L303" i="7"/>
  <c r="R309" i="7"/>
  <c r="P309" i="7"/>
  <c r="I303" i="7"/>
  <c r="Q303" i="7"/>
  <c r="K303" i="7"/>
  <c r="F66" i="9"/>
  <c r="C66" i="9"/>
  <c r="D66" i="9"/>
  <c r="O102" i="10"/>
  <c r="O302" i="7"/>
  <c r="H302" i="7"/>
  <c r="L302" i="7" s="1"/>
  <c r="H302" i="14"/>
  <c r="G302" i="14"/>
  <c r="E302" i="14"/>
  <c r="K302" i="7" l="1"/>
  <c r="M302" i="7"/>
  <c r="R308" i="7"/>
  <c r="P308" i="7"/>
  <c r="I302" i="7"/>
  <c r="Q302" i="7"/>
  <c r="H301" i="14"/>
  <c r="G301" i="14"/>
  <c r="E301" i="14"/>
  <c r="F65" i="9"/>
  <c r="C65" i="9"/>
  <c r="D65" i="9"/>
  <c r="O101" i="10"/>
  <c r="H301" i="7"/>
  <c r="L301" i="7" s="1"/>
  <c r="O301" i="7"/>
  <c r="M301" i="7" l="1"/>
  <c r="K301" i="7"/>
  <c r="R307" i="7"/>
  <c r="P307" i="7"/>
  <c r="I301" i="7"/>
  <c r="Q301" i="7"/>
  <c r="O100" i="10"/>
  <c r="F64" i="9"/>
  <c r="C64" i="9"/>
  <c r="D64" i="9"/>
  <c r="H300" i="14"/>
  <c r="G300" i="14"/>
  <c r="E300" i="14"/>
  <c r="H300" i="7"/>
  <c r="O300" i="7"/>
  <c r="M300" i="7" l="1"/>
  <c r="L300" i="7"/>
  <c r="R306" i="7"/>
  <c r="P306" i="7"/>
  <c r="I300" i="7"/>
  <c r="Q300" i="7"/>
  <c r="K300" i="7"/>
  <c r="E299" i="14"/>
  <c r="H299" i="14" s="1"/>
  <c r="G299" i="14"/>
  <c r="C63" i="9"/>
  <c r="D63" i="9"/>
  <c r="F63" i="9"/>
  <c r="O99" i="10"/>
  <c r="H299" i="7"/>
  <c r="O299" i="7"/>
  <c r="M299" i="7" l="1"/>
  <c r="L299" i="7"/>
  <c r="Q299" i="7"/>
  <c r="R305" i="7"/>
  <c r="P305" i="7"/>
  <c r="I299" i="7"/>
  <c r="K299" i="7"/>
  <c r="F3" i="14"/>
  <c r="F4" i="14"/>
  <c r="H8" i="14"/>
  <c r="H16" i="14"/>
  <c r="H24" i="14"/>
  <c r="H32" i="14"/>
  <c r="H40" i="14"/>
  <c r="H48" i="14"/>
  <c r="H56" i="14"/>
  <c r="H64" i="14"/>
  <c r="H72" i="14"/>
  <c r="H80" i="14"/>
  <c r="H88" i="14"/>
  <c r="H96" i="14"/>
  <c r="H104" i="14"/>
  <c r="H112" i="14"/>
  <c r="H120" i="14"/>
  <c r="H128" i="14"/>
  <c r="H136" i="14"/>
  <c r="H144" i="14"/>
  <c r="H152" i="14"/>
  <c r="H160" i="14"/>
  <c r="H168" i="14"/>
  <c r="H176" i="14"/>
  <c r="H184" i="14"/>
  <c r="H192" i="14"/>
  <c r="H200" i="14"/>
  <c r="H208" i="14"/>
  <c r="H216" i="14"/>
  <c r="H224" i="14"/>
  <c r="H232" i="14"/>
  <c r="H240" i="14"/>
  <c r="H248" i="14"/>
  <c r="H256" i="14"/>
  <c r="H264" i="14"/>
  <c r="H272" i="14"/>
  <c r="H280" i="14"/>
  <c r="H288" i="14"/>
  <c r="H296" i="14"/>
  <c r="F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0" i="14"/>
  <c r="H31" i="14"/>
  <c r="H33" i="14"/>
  <c r="H34" i="14"/>
  <c r="H35" i="14"/>
  <c r="H36" i="14"/>
  <c r="H37" i="14"/>
  <c r="H38" i="14"/>
  <c r="H39" i="14"/>
  <c r="H41" i="14"/>
  <c r="H42" i="14"/>
  <c r="H43" i="14"/>
  <c r="H44" i="14"/>
  <c r="H45" i="14"/>
  <c r="H46" i="14"/>
  <c r="H47" i="14"/>
  <c r="H49" i="14"/>
  <c r="H50" i="14"/>
  <c r="H51" i="14"/>
  <c r="H52" i="14"/>
  <c r="H53" i="14"/>
  <c r="H54" i="14"/>
  <c r="H55" i="14"/>
  <c r="H57" i="14"/>
  <c r="H58" i="14"/>
  <c r="H59" i="14"/>
  <c r="H60" i="14"/>
  <c r="H61" i="14"/>
  <c r="H62" i="14"/>
  <c r="H63" i="14"/>
  <c r="H65" i="14"/>
  <c r="H66" i="14"/>
  <c r="H67" i="14"/>
  <c r="H68" i="14"/>
  <c r="H69" i="14"/>
  <c r="H70" i="14"/>
  <c r="H71" i="14"/>
  <c r="H73" i="14"/>
  <c r="H74" i="14"/>
  <c r="H75" i="14"/>
  <c r="H76" i="14"/>
  <c r="H77" i="14"/>
  <c r="H78" i="14"/>
  <c r="H79" i="14"/>
  <c r="H81" i="14"/>
  <c r="H82" i="14"/>
  <c r="H83" i="14"/>
  <c r="H84" i="14"/>
  <c r="H85" i="14"/>
  <c r="H86" i="14"/>
  <c r="H87" i="14"/>
  <c r="H89" i="14"/>
  <c r="H90" i="14"/>
  <c r="H91" i="14"/>
  <c r="H92" i="14"/>
  <c r="H93" i="14"/>
  <c r="H94" i="14"/>
  <c r="H95" i="14"/>
  <c r="H97" i="14"/>
  <c r="H98" i="14"/>
  <c r="H99" i="14"/>
  <c r="H100" i="14"/>
  <c r="H101" i="14"/>
  <c r="H102" i="14"/>
  <c r="H103" i="14"/>
  <c r="H105" i="14"/>
  <c r="H106" i="14"/>
  <c r="H107" i="14"/>
  <c r="H108" i="14"/>
  <c r="H109" i="14"/>
  <c r="H110" i="14"/>
  <c r="H111" i="14"/>
  <c r="H113" i="14"/>
  <c r="H114" i="14"/>
  <c r="H115" i="14"/>
  <c r="H116" i="14"/>
  <c r="H117" i="14"/>
  <c r="H118" i="14"/>
  <c r="H119" i="14"/>
  <c r="H121" i="14"/>
  <c r="H122" i="14"/>
  <c r="H123" i="14"/>
  <c r="H124" i="14"/>
  <c r="H125" i="14"/>
  <c r="H126" i="14"/>
  <c r="H127" i="14"/>
  <c r="H129" i="14"/>
  <c r="H130" i="14"/>
  <c r="H131" i="14"/>
  <c r="H132" i="14"/>
  <c r="H133" i="14"/>
  <c r="H134" i="14"/>
  <c r="H135" i="14"/>
  <c r="H137" i="14"/>
  <c r="H138" i="14"/>
  <c r="H139" i="14"/>
  <c r="H140" i="14"/>
  <c r="H141" i="14"/>
  <c r="H142" i="14"/>
  <c r="H143" i="14"/>
  <c r="H145" i="14"/>
  <c r="H146" i="14"/>
  <c r="H147" i="14"/>
  <c r="H148" i="14"/>
  <c r="H149" i="14"/>
  <c r="H150" i="14"/>
  <c r="H151" i="14"/>
  <c r="H153" i="14"/>
  <c r="H154" i="14"/>
  <c r="H155" i="14"/>
  <c r="H156" i="14"/>
  <c r="H157" i="14"/>
  <c r="H158" i="14"/>
  <c r="H159" i="14"/>
  <c r="H161" i="14"/>
  <c r="H162" i="14"/>
  <c r="H163" i="14"/>
  <c r="H164" i="14"/>
  <c r="H165" i="14"/>
  <c r="H166" i="14"/>
  <c r="H167" i="14"/>
  <c r="H169" i="14"/>
  <c r="H170" i="14"/>
  <c r="H171" i="14"/>
  <c r="H172" i="14"/>
  <c r="H173" i="14"/>
  <c r="H174" i="14"/>
  <c r="H175" i="14"/>
  <c r="H177" i="14"/>
  <c r="H178" i="14"/>
  <c r="H179" i="14"/>
  <c r="H180" i="14"/>
  <c r="H181" i="14"/>
  <c r="H182" i="14"/>
  <c r="H183" i="14"/>
  <c r="H185" i="14"/>
  <c r="H186" i="14"/>
  <c r="H187" i="14"/>
  <c r="H188" i="14"/>
  <c r="H189" i="14"/>
  <c r="H190" i="14"/>
  <c r="H191" i="14"/>
  <c r="H193" i="14"/>
  <c r="H194" i="14"/>
  <c r="H195" i="14"/>
  <c r="H196" i="14"/>
  <c r="H197" i="14"/>
  <c r="H198" i="14"/>
  <c r="H199" i="14"/>
  <c r="H201" i="14"/>
  <c r="H202" i="14"/>
  <c r="H203" i="14"/>
  <c r="H204" i="14"/>
  <c r="H205" i="14"/>
  <c r="H206" i="14"/>
  <c r="H207" i="14"/>
  <c r="H209" i="14"/>
  <c r="H210" i="14"/>
  <c r="H211" i="14"/>
  <c r="H212" i="14"/>
  <c r="H213" i="14"/>
  <c r="H214" i="14"/>
  <c r="H215" i="14"/>
  <c r="H217" i="14"/>
  <c r="H218" i="14"/>
  <c r="H219" i="14"/>
  <c r="H220" i="14"/>
  <c r="H221" i="14"/>
  <c r="H222" i="14"/>
  <c r="H223" i="14"/>
  <c r="H225" i="14"/>
  <c r="H226" i="14"/>
  <c r="H227" i="14"/>
  <c r="H228" i="14"/>
  <c r="H229" i="14"/>
  <c r="H230" i="14"/>
  <c r="H231" i="14"/>
  <c r="H233" i="14"/>
  <c r="H234" i="14"/>
  <c r="H235" i="14"/>
  <c r="H236" i="14"/>
  <c r="H237" i="14"/>
  <c r="H238" i="14"/>
  <c r="H239" i="14"/>
  <c r="H241" i="14"/>
  <c r="H242" i="14"/>
  <c r="H243" i="14"/>
  <c r="H244" i="14"/>
  <c r="H245" i="14"/>
  <c r="H246" i="14"/>
  <c r="H247" i="14"/>
  <c r="H249" i="14"/>
  <c r="H250" i="14"/>
  <c r="H251" i="14"/>
  <c r="H252" i="14"/>
  <c r="H253" i="14"/>
  <c r="H254" i="14"/>
  <c r="H255" i="14"/>
  <c r="H257" i="14"/>
  <c r="H258" i="14"/>
  <c r="H259" i="14"/>
  <c r="H260" i="14"/>
  <c r="H261" i="14"/>
  <c r="H262" i="14"/>
  <c r="H263" i="14"/>
  <c r="H265" i="14"/>
  <c r="H266" i="14"/>
  <c r="H267" i="14"/>
  <c r="H268" i="14"/>
  <c r="H269" i="14"/>
  <c r="H270" i="14"/>
  <c r="H271" i="14"/>
  <c r="H273" i="14"/>
  <c r="H274" i="14"/>
  <c r="H275" i="14"/>
  <c r="H276" i="14"/>
  <c r="H277" i="14"/>
  <c r="H278" i="14"/>
  <c r="H279" i="14"/>
  <c r="H281" i="14"/>
  <c r="H282" i="14"/>
  <c r="H283" i="14"/>
  <c r="H284" i="14"/>
  <c r="H285" i="14"/>
  <c r="H286" i="14"/>
  <c r="H287" i="14"/>
  <c r="H289" i="14"/>
  <c r="H290" i="14"/>
  <c r="H291" i="14"/>
  <c r="H292" i="14"/>
  <c r="H293" i="14"/>
  <c r="H294" i="14"/>
  <c r="H295" i="14"/>
  <c r="H297" i="14"/>
  <c r="H298" i="14"/>
  <c r="H2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3" i="14"/>
  <c r="G4" i="14"/>
  <c r="G5" i="14"/>
  <c r="G6" i="14"/>
  <c r="G7" i="14"/>
  <c r="G8" i="14"/>
  <c r="G9" i="14"/>
  <c r="G10" i="14"/>
  <c r="G11" i="14"/>
  <c r="G2" i="14"/>
  <c r="E298" i="14"/>
  <c r="F62" i="9"/>
  <c r="C62" i="9"/>
  <c r="D62" i="9"/>
  <c r="O98" i="10"/>
  <c r="O298" i="7"/>
  <c r="H298" i="7"/>
  <c r="L298" i="7" s="1"/>
  <c r="Q298" i="7" l="1"/>
  <c r="M298" i="7"/>
  <c r="K298" i="7"/>
  <c r="I298" i="7"/>
  <c r="R304" i="7"/>
  <c r="P304" i="7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12" i="14"/>
  <c r="E13" i="14"/>
  <c r="E14" i="14"/>
  <c r="E4" i="14"/>
  <c r="E5" i="14"/>
  <c r="E6" i="14"/>
  <c r="E7" i="14"/>
  <c r="E8" i="14"/>
  <c r="E9" i="14"/>
  <c r="E10" i="14"/>
  <c r="E11" i="14"/>
  <c r="E3" i="14"/>
  <c r="E2" i="14"/>
  <c r="O97" i="10" l="1"/>
  <c r="H297" i="7"/>
  <c r="O297" i="7"/>
  <c r="F61" i="9"/>
  <c r="C61" i="9"/>
  <c r="D61" i="9"/>
  <c r="M297" i="7" l="1"/>
  <c r="L297" i="7"/>
  <c r="P303" i="7"/>
  <c r="R303" i="7"/>
  <c r="K297" i="7"/>
  <c r="Q297" i="7"/>
  <c r="I297" i="7"/>
  <c r="F60" i="9"/>
  <c r="C60" i="9"/>
  <c r="D60" i="9"/>
  <c r="H296" i="7"/>
  <c r="O296" i="7"/>
  <c r="M296" i="7" l="1"/>
  <c r="L296" i="7"/>
  <c r="P96" i="10"/>
  <c r="O96" i="10" s="1"/>
  <c r="R302" i="7"/>
  <c r="P302" i="7"/>
  <c r="I296" i="7"/>
  <c r="Q296" i="7"/>
  <c r="K296" i="7"/>
  <c r="F5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2" i="9"/>
  <c r="C59" i="9"/>
  <c r="D59" i="9"/>
  <c r="O95" i="10"/>
  <c r="H295" i="7"/>
  <c r="O295" i="7"/>
  <c r="M295" i="7" l="1"/>
  <c r="L295" i="7"/>
  <c r="R301" i="7"/>
  <c r="P301" i="7"/>
  <c r="I295" i="7"/>
  <c r="Q295" i="7"/>
  <c r="K295" i="7"/>
  <c r="C58" i="9"/>
  <c r="D58" i="9"/>
  <c r="O94" i="10"/>
  <c r="H294" i="7"/>
  <c r="O294" i="7"/>
  <c r="M294" i="7" l="1"/>
  <c r="L294" i="7"/>
  <c r="K294" i="7"/>
  <c r="P300" i="7"/>
  <c r="R300" i="7"/>
  <c r="Q294" i="7"/>
  <c r="I294" i="7"/>
  <c r="C57" i="9"/>
  <c r="D57" i="9"/>
  <c r="O93" i="10"/>
  <c r="H293" i="7"/>
  <c r="L293" i="7" s="1"/>
  <c r="E293" i="7"/>
  <c r="K293" i="7" s="1"/>
  <c r="O293" i="7"/>
  <c r="M293" i="7" l="1"/>
  <c r="Q293" i="7"/>
  <c r="P299" i="7"/>
  <c r="R299" i="7"/>
  <c r="I293" i="7"/>
  <c r="C56" i="9"/>
  <c r="D56" i="9"/>
  <c r="O92" i="10"/>
  <c r="E292" i="7"/>
  <c r="H292" i="7"/>
  <c r="O292" i="7"/>
  <c r="M292" i="7" l="1"/>
  <c r="L292" i="7"/>
  <c r="P298" i="7"/>
  <c r="R298" i="7"/>
  <c r="K292" i="7"/>
  <c r="Q292" i="7"/>
  <c r="I292" i="7"/>
  <c r="C55" i="9"/>
  <c r="D55" i="9"/>
  <c r="O91" i="10"/>
  <c r="H291" i="7"/>
  <c r="O291" i="7"/>
  <c r="M291" i="7" l="1"/>
  <c r="L291" i="7"/>
  <c r="R297" i="7"/>
  <c r="P297" i="7"/>
  <c r="K291" i="7"/>
  <c r="I291" i="7"/>
  <c r="Q291" i="7"/>
  <c r="C54" i="9"/>
  <c r="D54" i="9"/>
  <c r="O90" i="10"/>
  <c r="H290" i="7"/>
  <c r="O290" i="7"/>
  <c r="M290" i="7" l="1"/>
  <c r="L290" i="7"/>
  <c r="K290" i="7"/>
  <c r="R296" i="7"/>
  <c r="P296" i="7"/>
  <c r="Q290" i="7"/>
  <c r="I290" i="7"/>
  <c r="C53" i="9"/>
  <c r="D53" i="9"/>
  <c r="O89" i="10"/>
  <c r="O289" i="7"/>
  <c r="H289" i="7"/>
  <c r="M289" i="7" l="1"/>
  <c r="L289" i="7"/>
  <c r="R295" i="7"/>
  <c r="P295" i="7"/>
  <c r="I289" i="7"/>
  <c r="Q289" i="7"/>
  <c r="K289" i="7"/>
  <c r="O88" i="10"/>
  <c r="O288" i="7"/>
  <c r="C288" i="7"/>
  <c r="D288" i="7"/>
  <c r="C52" i="9"/>
  <c r="D52" i="9"/>
  <c r="H288" i="7"/>
  <c r="M288" i="7" l="1"/>
  <c r="L288" i="7"/>
  <c r="K288" i="7"/>
  <c r="R294" i="7"/>
  <c r="P294" i="7"/>
  <c r="N288" i="7"/>
  <c r="T288" i="7" s="1"/>
  <c r="D289" i="7"/>
  <c r="S288" i="7"/>
  <c r="C289" i="7"/>
  <c r="J288" i="7"/>
  <c r="I288" i="7"/>
  <c r="Q288" i="7"/>
  <c r="C51" i="9"/>
  <c r="D51" i="9"/>
  <c r="O87" i="10"/>
  <c r="O287" i="7"/>
  <c r="K283" i="7"/>
  <c r="K286" i="7"/>
  <c r="C290" i="7" l="1"/>
  <c r="S289" i="7"/>
  <c r="D290" i="7"/>
  <c r="J289" i="7"/>
  <c r="N289" i="7"/>
  <c r="T289" i="7" s="1"/>
  <c r="C50" i="9"/>
  <c r="D50" i="9"/>
  <c r="O86" i="10"/>
  <c r="I283" i="7"/>
  <c r="I286" i="7"/>
  <c r="Q286" i="7"/>
  <c r="D291" i="7" l="1"/>
  <c r="N290" i="7"/>
  <c r="T290" i="7" s="1"/>
  <c r="J290" i="7"/>
  <c r="C291" i="7"/>
  <c r="S290" i="7"/>
  <c r="C49" i="9"/>
  <c r="D49" i="9"/>
  <c r="O85" i="10"/>
  <c r="Q285" i="7"/>
  <c r="C292" i="7" l="1"/>
  <c r="S291" i="7"/>
  <c r="J291" i="7"/>
  <c r="D292" i="7"/>
  <c r="N291" i="7"/>
  <c r="T291" i="7" s="1"/>
  <c r="C48" i="9"/>
  <c r="D48" i="9"/>
  <c r="O84" i="10"/>
  <c r="C284" i="7"/>
  <c r="Q284" i="7"/>
  <c r="D284" i="7"/>
  <c r="D293" i="7" l="1"/>
  <c r="D294" i="7" s="1"/>
  <c r="D295" i="7" s="1"/>
  <c r="N292" i="7"/>
  <c r="T292" i="7" s="1"/>
  <c r="J292" i="7"/>
  <c r="C293" i="7"/>
  <c r="S292" i="7"/>
  <c r="D285" i="7"/>
  <c r="E285" i="7" s="1"/>
  <c r="M285" i="7" s="1"/>
  <c r="C285" i="7"/>
  <c r="C47" i="9"/>
  <c r="D47" i="9"/>
  <c r="O83" i="10"/>
  <c r="Q283" i="7"/>
  <c r="B283" i="7"/>
  <c r="W283" i="7" l="1"/>
  <c r="V283" i="7"/>
  <c r="B284" i="7"/>
  <c r="X283" i="7"/>
  <c r="D296" i="7"/>
  <c r="J295" i="7"/>
  <c r="N295" i="7"/>
  <c r="T295" i="7" s="1"/>
  <c r="J294" i="7"/>
  <c r="N294" i="7"/>
  <c r="T294" i="7" s="1"/>
  <c r="S293" i="7"/>
  <c r="C294" i="7"/>
  <c r="N285" i="7"/>
  <c r="T285" i="7" s="1"/>
  <c r="J293" i="7"/>
  <c r="N293" i="7"/>
  <c r="T293" i="7" s="1"/>
  <c r="D286" i="7"/>
  <c r="N286" i="7" s="1"/>
  <c r="T286" i="7" s="1"/>
  <c r="K285" i="7"/>
  <c r="I285" i="7"/>
  <c r="B285" i="7"/>
  <c r="C286" i="7"/>
  <c r="G285" i="7"/>
  <c r="O283" i="7"/>
  <c r="S283" i="7"/>
  <c r="E2" i="7"/>
  <c r="M2" i="7" s="1"/>
  <c r="E3" i="7"/>
  <c r="M3" i="7" s="1"/>
  <c r="E4" i="7"/>
  <c r="M4" i="7" s="1"/>
  <c r="E5" i="7"/>
  <c r="M5" i="7" s="1"/>
  <c r="E220" i="7"/>
  <c r="M220" i="7" s="1"/>
  <c r="E222" i="7"/>
  <c r="M222" i="7" s="1"/>
  <c r="E225" i="7"/>
  <c r="M225" i="7" s="1"/>
  <c r="E226" i="7"/>
  <c r="M226" i="7" s="1"/>
  <c r="E228" i="7"/>
  <c r="E229" i="7"/>
  <c r="E230" i="7"/>
  <c r="E231" i="7"/>
  <c r="M231" i="7" s="1"/>
  <c r="E232" i="7"/>
  <c r="M232" i="7" s="1"/>
  <c r="E233" i="7"/>
  <c r="M233" i="7" s="1"/>
  <c r="E234" i="7"/>
  <c r="M234" i="7" s="1"/>
  <c r="E236" i="7"/>
  <c r="M236" i="7" s="1"/>
  <c r="E237" i="7"/>
  <c r="M237" i="7" s="1"/>
  <c r="E241" i="7"/>
  <c r="M241" i="7" s="1"/>
  <c r="E242" i="7"/>
  <c r="E244" i="7"/>
  <c r="M244" i="7" s="1"/>
  <c r="E246" i="7"/>
  <c r="M246" i="7" s="1"/>
  <c r="E247" i="7"/>
  <c r="M247" i="7" s="1"/>
  <c r="E248" i="7"/>
  <c r="M248" i="7" s="1"/>
  <c r="E250" i="7"/>
  <c r="M250" i="7" s="1"/>
  <c r="E253" i="7"/>
  <c r="E258" i="7"/>
  <c r="E267" i="7"/>
  <c r="E274" i="7"/>
  <c r="U189" i="7"/>
  <c r="G6" i="7"/>
  <c r="U6" i="7" s="1"/>
  <c r="G7" i="7"/>
  <c r="E7" i="7" s="1"/>
  <c r="M7" i="7" s="1"/>
  <c r="G8" i="7"/>
  <c r="E8" i="7" s="1"/>
  <c r="M8" i="7" s="1"/>
  <c r="G9" i="7"/>
  <c r="E9" i="7" s="1"/>
  <c r="M9" i="7" s="1"/>
  <c r="G10" i="7"/>
  <c r="E10" i="7" s="1"/>
  <c r="M10" i="7" s="1"/>
  <c r="G11" i="7"/>
  <c r="E11" i="7" s="1"/>
  <c r="M11" i="7" s="1"/>
  <c r="G12" i="7"/>
  <c r="E12" i="7" s="1"/>
  <c r="M12" i="7" s="1"/>
  <c r="G13" i="7"/>
  <c r="E13" i="7" s="1"/>
  <c r="M13" i="7" s="1"/>
  <c r="G14" i="7"/>
  <c r="E14" i="7" s="1"/>
  <c r="M14" i="7" s="1"/>
  <c r="G15" i="7"/>
  <c r="E15" i="7" s="1"/>
  <c r="M15" i="7" s="1"/>
  <c r="G16" i="7"/>
  <c r="E16" i="7" s="1"/>
  <c r="M16" i="7" s="1"/>
  <c r="G17" i="7"/>
  <c r="E17" i="7" s="1"/>
  <c r="M17" i="7" s="1"/>
  <c r="G18" i="7"/>
  <c r="E18" i="7" s="1"/>
  <c r="M18" i="7" s="1"/>
  <c r="G19" i="7"/>
  <c r="E19" i="7" s="1"/>
  <c r="M19" i="7" s="1"/>
  <c r="G20" i="7"/>
  <c r="E20" i="7" s="1"/>
  <c r="M20" i="7" s="1"/>
  <c r="G21" i="7"/>
  <c r="E21" i="7" s="1"/>
  <c r="M21" i="7" s="1"/>
  <c r="G22" i="7"/>
  <c r="E22" i="7" s="1"/>
  <c r="M22" i="7" s="1"/>
  <c r="G23" i="7"/>
  <c r="E23" i="7" s="1"/>
  <c r="M23" i="7" s="1"/>
  <c r="G24" i="7"/>
  <c r="E24" i="7" s="1"/>
  <c r="M24" i="7" s="1"/>
  <c r="G25" i="7"/>
  <c r="E25" i="7" s="1"/>
  <c r="M25" i="7" s="1"/>
  <c r="G26" i="7"/>
  <c r="E26" i="7" s="1"/>
  <c r="M26" i="7" s="1"/>
  <c r="G27" i="7"/>
  <c r="E27" i="7" s="1"/>
  <c r="M27" i="7" s="1"/>
  <c r="G28" i="7"/>
  <c r="E28" i="7" s="1"/>
  <c r="M28" i="7" s="1"/>
  <c r="G29" i="7"/>
  <c r="E29" i="7" s="1"/>
  <c r="M29" i="7" s="1"/>
  <c r="G30" i="7"/>
  <c r="E30" i="7" s="1"/>
  <c r="M30" i="7" s="1"/>
  <c r="G31" i="7"/>
  <c r="E31" i="7" s="1"/>
  <c r="M31" i="7" s="1"/>
  <c r="G32" i="7"/>
  <c r="E32" i="7" s="1"/>
  <c r="M32" i="7" s="1"/>
  <c r="G33" i="7"/>
  <c r="E33" i="7" s="1"/>
  <c r="M33" i="7" s="1"/>
  <c r="G34" i="7"/>
  <c r="E34" i="7" s="1"/>
  <c r="M34" i="7" s="1"/>
  <c r="G35" i="7"/>
  <c r="E35" i="7" s="1"/>
  <c r="M35" i="7" s="1"/>
  <c r="G36" i="7"/>
  <c r="E36" i="7" s="1"/>
  <c r="M36" i="7" s="1"/>
  <c r="G37" i="7"/>
  <c r="E37" i="7" s="1"/>
  <c r="M37" i="7" s="1"/>
  <c r="G38" i="7"/>
  <c r="E38" i="7" s="1"/>
  <c r="M38" i="7" s="1"/>
  <c r="G39" i="7"/>
  <c r="E39" i="7" s="1"/>
  <c r="M39" i="7" s="1"/>
  <c r="G40" i="7"/>
  <c r="E40" i="7" s="1"/>
  <c r="M40" i="7" s="1"/>
  <c r="G41" i="7"/>
  <c r="E41" i="7" s="1"/>
  <c r="M41" i="7" s="1"/>
  <c r="G42" i="7"/>
  <c r="E42" i="7" s="1"/>
  <c r="M42" i="7" s="1"/>
  <c r="G43" i="7"/>
  <c r="E43" i="7" s="1"/>
  <c r="M43" i="7" s="1"/>
  <c r="G44" i="7"/>
  <c r="E44" i="7" s="1"/>
  <c r="M44" i="7" s="1"/>
  <c r="G45" i="7"/>
  <c r="E45" i="7" s="1"/>
  <c r="M45" i="7" s="1"/>
  <c r="G46" i="7"/>
  <c r="E46" i="7" s="1"/>
  <c r="M46" i="7" s="1"/>
  <c r="G47" i="7"/>
  <c r="E47" i="7" s="1"/>
  <c r="M47" i="7" s="1"/>
  <c r="G48" i="7"/>
  <c r="E48" i="7" s="1"/>
  <c r="M48" i="7" s="1"/>
  <c r="G49" i="7"/>
  <c r="E49" i="7" s="1"/>
  <c r="M49" i="7" s="1"/>
  <c r="G50" i="7"/>
  <c r="E50" i="7" s="1"/>
  <c r="M50" i="7" s="1"/>
  <c r="G51" i="7"/>
  <c r="E51" i="7" s="1"/>
  <c r="M51" i="7" s="1"/>
  <c r="G52" i="7"/>
  <c r="E52" i="7" s="1"/>
  <c r="M52" i="7" s="1"/>
  <c r="G53" i="7"/>
  <c r="E53" i="7" s="1"/>
  <c r="M53" i="7" s="1"/>
  <c r="G54" i="7"/>
  <c r="E54" i="7" s="1"/>
  <c r="M54" i="7" s="1"/>
  <c r="G55" i="7"/>
  <c r="E55" i="7" s="1"/>
  <c r="M55" i="7" s="1"/>
  <c r="G56" i="7"/>
  <c r="E56" i="7" s="1"/>
  <c r="M56" i="7" s="1"/>
  <c r="G57" i="7"/>
  <c r="E57" i="7" s="1"/>
  <c r="M57" i="7" s="1"/>
  <c r="G58" i="7"/>
  <c r="E58" i="7" s="1"/>
  <c r="G59" i="7"/>
  <c r="E59" i="7" s="1"/>
  <c r="G60" i="7"/>
  <c r="E60" i="7" s="1"/>
  <c r="G61" i="7"/>
  <c r="E61" i="7" s="1"/>
  <c r="G62" i="7"/>
  <c r="E62" i="7" s="1"/>
  <c r="G63" i="7"/>
  <c r="E63" i="7" s="1"/>
  <c r="G64" i="7"/>
  <c r="E64" i="7" s="1"/>
  <c r="G65" i="7"/>
  <c r="E65" i="7" s="1"/>
  <c r="G66" i="7"/>
  <c r="E66" i="7" s="1"/>
  <c r="G67" i="7"/>
  <c r="E67" i="7" s="1"/>
  <c r="G68" i="7"/>
  <c r="E68" i="7" s="1"/>
  <c r="G69" i="7"/>
  <c r="E69" i="7" s="1"/>
  <c r="G70" i="7"/>
  <c r="E70" i="7" s="1"/>
  <c r="G71" i="7"/>
  <c r="E71" i="7" s="1"/>
  <c r="G72" i="7"/>
  <c r="E72" i="7" s="1"/>
  <c r="G73" i="7"/>
  <c r="E73" i="7" s="1"/>
  <c r="G74" i="7"/>
  <c r="E74" i="7" s="1"/>
  <c r="M74" i="7" s="1"/>
  <c r="G75" i="7"/>
  <c r="E75" i="7" s="1"/>
  <c r="M75" i="7" s="1"/>
  <c r="G76" i="7"/>
  <c r="E76" i="7" s="1"/>
  <c r="M76" i="7" s="1"/>
  <c r="G77" i="7"/>
  <c r="E77" i="7" s="1"/>
  <c r="M77" i="7" s="1"/>
  <c r="G78" i="7"/>
  <c r="E78" i="7" s="1"/>
  <c r="M78" i="7" s="1"/>
  <c r="G79" i="7"/>
  <c r="E79" i="7" s="1"/>
  <c r="M79" i="7" s="1"/>
  <c r="G80" i="7"/>
  <c r="E80" i="7" s="1"/>
  <c r="M80" i="7" s="1"/>
  <c r="G81" i="7"/>
  <c r="E81" i="7" s="1"/>
  <c r="M81" i="7" s="1"/>
  <c r="G82" i="7"/>
  <c r="G83" i="7"/>
  <c r="E83" i="7" s="1"/>
  <c r="M83" i="7" s="1"/>
  <c r="G84" i="7"/>
  <c r="E84" i="7" s="1"/>
  <c r="M84" i="7" s="1"/>
  <c r="G85" i="7"/>
  <c r="E85" i="7" s="1"/>
  <c r="M85" i="7" s="1"/>
  <c r="G86" i="7"/>
  <c r="E86" i="7" s="1"/>
  <c r="M86" i="7" s="1"/>
  <c r="G87" i="7"/>
  <c r="E87" i="7" s="1"/>
  <c r="M87" i="7" s="1"/>
  <c r="G88" i="7"/>
  <c r="E88" i="7" s="1"/>
  <c r="M88" i="7" s="1"/>
  <c r="G89" i="7"/>
  <c r="G90" i="7"/>
  <c r="E90" i="7" s="1"/>
  <c r="G91" i="7"/>
  <c r="E91" i="7" s="1"/>
  <c r="G92" i="7"/>
  <c r="E92" i="7" s="1"/>
  <c r="G93" i="7"/>
  <c r="E93" i="7" s="1"/>
  <c r="G94" i="7"/>
  <c r="E94" i="7" s="1"/>
  <c r="G95" i="7"/>
  <c r="E95" i="7" s="1"/>
  <c r="G96" i="7"/>
  <c r="E96" i="7" s="1"/>
  <c r="G97" i="7"/>
  <c r="E97" i="7" s="1"/>
  <c r="G98" i="7"/>
  <c r="G99" i="7"/>
  <c r="G100" i="7"/>
  <c r="G101" i="7"/>
  <c r="E101" i="7" s="1"/>
  <c r="M101" i="7" s="1"/>
  <c r="G102" i="7"/>
  <c r="E102" i="7" s="1"/>
  <c r="M102" i="7" s="1"/>
  <c r="G103" i="7"/>
  <c r="E103" i="7" s="1"/>
  <c r="M103" i="7" s="1"/>
  <c r="G104" i="7"/>
  <c r="E104" i="7" s="1"/>
  <c r="M104" i="7" s="1"/>
  <c r="G105" i="7"/>
  <c r="E105" i="7" s="1"/>
  <c r="M105" i="7" s="1"/>
  <c r="G106" i="7"/>
  <c r="E106" i="7" s="1"/>
  <c r="M106" i="7" s="1"/>
  <c r="G107" i="7"/>
  <c r="G108" i="7"/>
  <c r="E108" i="7" s="1"/>
  <c r="M108" i="7" s="1"/>
  <c r="G109" i="7"/>
  <c r="E109" i="7" s="1"/>
  <c r="M109" i="7" s="1"/>
  <c r="G110" i="7"/>
  <c r="E110" i="7" s="1"/>
  <c r="M110" i="7" s="1"/>
  <c r="G111" i="7"/>
  <c r="E111" i="7" s="1"/>
  <c r="M111" i="7" s="1"/>
  <c r="G112" i="7"/>
  <c r="E112" i="7" s="1"/>
  <c r="M112" i="7" s="1"/>
  <c r="G113" i="7"/>
  <c r="E113" i="7" s="1"/>
  <c r="M113" i="7" s="1"/>
  <c r="G114" i="7"/>
  <c r="E114" i="7" s="1"/>
  <c r="M114" i="7" s="1"/>
  <c r="G115" i="7"/>
  <c r="E115" i="7" s="1"/>
  <c r="M115" i="7" s="1"/>
  <c r="G116" i="7"/>
  <c r="E116" i="7" s="1"/>
  <c r="M116" i="7" s="1"/>
  <c r="G117" i="7"/>
  <c r="G118" i="7"/>
  <c r="E118" i="7" s="1"/>
  <c r="M118" i="7" s="1"/>
  <c r="G119" i="7"/>
  <c r="E119" i="7" s="1"/>
  <c r="M119" i="7" s="1"/>
  <c r="G120" i="7"/>
  <c r="G121" i="7"/>
  <c r="E121" i="7" s="1"/>
  <c r="M121" i="7" s="1"/>
  <c r="G122" i="7"/>
  <c r="E122" i="7" s="1"/>
  <c r="M122" i="7" s="1"/>
  <c r="G123" i="7"/>
  <c r="G124" i="7"/>
  <c r="E124" i="7" s="1"/>
  <c r="G125" i="7"/>
  <c r="E125" i="7" s="1"/>
  <c r="G126" i="7"/>
  <c r="G127" i="7"/>
  <c r="G128" i="7"/>
  <c r="E128" i="7" s="1"/>
  <c r="G129" i="7"/>
  <c r="E129" i="7" s="1"/>
  <c r="G130" i="7"/>
  <c r="E130" i="7" s="1"/>
  <c r="G131" i="7"/>
  <c r="E131" i="7" s="1"/>
  <c r="G132" i="7"/>
  <c r="E132" i="7" s="1"/>
  <c r="G133" i="7"/>
  <c r="E133" i="7" s="1"/>
  <c r="G134" i="7"/>
  <c r="E134" i="7" s="1"/>
  <c r="G135" i="7"/>
  <c r="E135" i="7" s="1"/>
  <c r="M135" i="7" s="1"/>
  <c r="G136" i="7"/>
  <c r="E136" i="7" s="1"/>
  <c r="G137" i="7"/>
  <c r="E137" i="7" s="1"/>
  <c r="G138" i="7"/>
  <c r="E138" i="7" s="1"/>
  <c r="G139" i="7"/>
  <c r="E139" i="7" s="1"/>
  <c r="G140" i="7"/>
  <c r="E140" i="7" s="1"/>
  <c r="G141" i="7"/>
  <c r="E141" i="7" s="1"/>
  <c r="G142" i="7"/>
  <c r="G143" i="7"/>
  <c r="E143" i="7" s="1"/>
  <c r="G144" i="7"/>
  <c r="E144" i="7" s="1"/>
  <c r="G145" i="7"/>
  <c r="E145" i="7" s="1"/>
  <c r="G146" i="7"/>
  <c r="G147" i="7"/>
  <c r="E147" i="7" s="1"/>
  <c r="G148" i="7"/>
  <c r="E148" i="7" s="1"/>
  <c r="G149" i="7"/>
  <c r="E149" i="7" s="1"/>
  <c r="G150" i="7"/>
  <c r="E150" i="7" s="1"/>
  <c r="G151" i="7"/>
  <c r="E151" i="7" s="1"/>
  <c r="G152" i="7"/>
  <c r="E152" i="7" s="1"/>
  <c r="G153" i="7"/>
  <c r="E153" i="7" s="1"/>
  <c r="G154" i="7"/>
  <c r="E154" i="7" s="1"/>
  <c r="G155" i="7"/>
  <c r="E155" i="7" s="1"/>
  <c r="G156" i="7"/>
  <c r="E156" i="7" s="1"/>
  <c r="G157" i="7"/>
  <c r="E157" i="7" s="1"/>
  <c r="G158" i="7"/>
  <c r="E158" i="7" s="1"/>
  <c r="G159" i="7"/>
  <c r="E159" i="7" s="1"/>
  <c r="G160" i="7"/>
  <c r="E160" i="7" s="1"/>
  <c r="G161" i="7"/>
  <c r="E161" i="7" s="1"/>
  <c r="G162" i="7"/>
  <c r="E162" i="7" s="1"/>
  <c r="G163" i="7"/>
  <c r="E163" i="7" s="1"/>
  <c r="G164" i="7"/>
  <c r="E164" i="7" s="1"/>
  <c r="G165" i="7"/>
  <c r="G166" i="7"/>
  <c r="G167" i="7"/>
  <c r="E167" i="7" s="1"/>
  <c r="M167" i="7" s="1"/>
  <c r="G168" i="7"/>
  <c r="E168" i="7" s="1"/>
  <c r="G169" i="7"/>
  <c r="E169" i="7" s="1"/>
  <c r="G170" i="7"/>
  <c r="E170" i="7" s="1"/>
  <c r="G171" i="7"/>
  <c r="E171" i="7" s="1"/>
  <c r="M171" i="7" s="1"/>
  <c r="G172" i="7"/>
  <c r="E172" i="7" s="1"/>
  <c r="M172" i="7" s="1"/>
  <c r="G173" i="7"/>
  <c r="G174" i="7"/>
  <c r="E174" i="7" s="1"/>
  <c r="G175" i="7"/>
  <c r="E175" i="7" s="1"/>
  <c r="G176" i="7"/>
  <c r="E176" i="7" s="1"/>
  <c r="M176" i="7" s="1"/>
  <c r="G177" i="7"/>
  <c r="E177" i="7" s="1"/>
  <c r="G178" i="7"/>
  <c r="E178" i="7" s="1"/>
  <c r="G179" i="7"/>
  <c r="E179" i="7" s="1"/>
  <c r="M179" i="7" s="1"/>
  <c r="G180" i="7"/>
  <c r="E180" i="7" s="1"/>
  <c r="M180" i="7" s="1"/>
  <c r="G181" i="7"/>
  <c r="E181" i="7" s="1"/>
  <c r="M181" i="7" s="1"/>
  <c r="G182" i="7"/>
  <c r="E182" i="7" s="1"/>
  <c r="M182" i="7" s="1"/>
  <c r="G183" i="7"/>
  <c r="E183" i="7" s="1"/>
  <c r="M183" i="7" s="1"/>
  <c r="G184" i="7"/>
  <c r="E184" i="7" s="1"/>
  <c r="M184" i="7" s="1"/>
  <c r="G185" i="7"/>
  <c r="G186" i="7"/>
  <c r="E186" i="7" s="1"/>
  <c r="M186" i="7" s="1"/>
  <c r="G187" i="7"/>
  <c r="G188" i="7"/>
  <c r="E188" i="7" s="1"/>
  <c r="M188" i="7" s="1"/>
  <c r="G189" i="7"/>
  <c r="G191" i="7"/>
  <c r="E191" i="7" s="1"/>
  <c r="M191" i="7" s="1"/>
  <c r="G192" i="7"/>
  <c r="E192" i="7" s="1"/>
  <c r="M192" i="7" s="1"/>
  <c r="G193" i="7"/>
  <c r="E193" i="7" s="1"/>
  <c r="M193" i="7" s="1"/>
  <c r="G194" i="7"/>
  <c r="G195" i="7"/>
  <c r="E195" i="7" s="1"/>
  <c r="M195" i="7" s="1"/>
  <c r="G196" i="7"/>
  <c r="E196" i="7" s="1"/>
  <c r="M196" i="7" s="1"/>
  <c r="G197" i="7"/>
  <c r="G198" i="7"/>
  <c r="E198" i="7" s="1"/>
  <c r="M198" i="7" s="1"/>
  <c r="G199" i="7"/>
  <c r="E199" i="7" s="1"/>
  <c r="M199" i="7" s="1"/>
  <c r="G200" i="7"/>
  <c r="E200" i="7" s="1"/>
  <c r="M200" i="7" s="1"/>
  <c r="G201" i="7"/>
  <c r="E201" i="7" s="1"/>
  <c r="G202" i="7"/>
  <c r="E202" i="7" s="1"/>
  <c r="G203" i="7"/>
  <c r="E203" i="7" s="1"/>
  <c r="G204" i="7"/>
  <c r="E204" i="7" s="1"/>
  <c r="M204" i="7" s="1"/>
  <c r="G205" i="7"/>
  <c r="E205" i="7" s="1"/>
  <c r="M205" i="7" s="1"/>
  <c r="G206" i="7"/>
  <c r="E206" i="7" s="1"/>
  <c r="M206" i="7" s="1"/>
  <c r="G207" i="7"/>
  <c r="E207" i="7" s="1"/>
  <c r="M207" i="7" s="1"/>
  <c r="G208" i="7"/>
  <c r="E208" i="7" s="1"/>
  <c r="M208" i="7" s="1"/>
  <c r="G209" i="7"/>
  <c r="E209" i="7" s="1"/>
  <c r="M209" i="7" s="1"/>
  <c r="G210" i="7"/>
  <c r="E210" i="7" s="1"/>
  <c r="M210" i="7" s="1"/>
  <c r="G211" i="7"/>
  <c r="E211" i="7" s="1"/>
  <c r="M211" i="7" s="1"/>
  <c r="G212" i="7"/>
  <c r="E212" i="7" s="1"/>
  <c r="M212" i="7" s="1"/>
  <c r="G213" i="7"/>
  <c r="E213" i="7" s="1"/>
  <c r="M213" i="7" s="1"/>
  <c r="G214" i="7"/>
  <c r="E214" i="7" s="1"/>
  <c r="M214" i="7" s="1"/>
  <c r="G215" i="7"/>
  <c r="E215" i="7" s="1"/>
  <c r="M215" i="7" s="1"/>
  <c r="G216" i="7"/>
  <c r="E216" i="7" s="1"/>
  <c r="M216" i="7" s="1"/>
  <c r="G217" i="7"/>
  <c r="E217" i="7" s="1"/>
  <c r="M217" i="7" s="1"/>
  <c r="G218" i="7"/>
  <c r="E218" i="7" s="1"/>
  <c r="M218" i="7" s="1"/>
  <c r="G219" i="7"/>
  <c r="E219" i="7" s="1"/>
  <c r="G190" i="7"/>
  <c r="E190" i="7" s="1"/>
  <c r="M190" i="7" s="1"/>
  <c r="U282" i="7"/>
  <c r="W284" i="7" l="1"/>
  <c r="V284" i="7"/>
  <c r="W285" i="7"/>
  <c r="V285" i="7"/>
  <c r="O284" i="7"/>
  <c r="S284" i="7"/>
  <c r="J285" i="7"/>
  <c r="X285" i="7"/>
  <c r="J284" i="7"/>
  <c r="X284" i="7"/>
  <c r="S294" i="7"/>
  <c r="C295" i="7"/>
  <c r="D297" i="7"/>
  <c r="D298" i="7" s="1"/>
  <c r="J296" i="7"/>
  <c r="N296" i="7"/>
  <c r="T296" i="7" s="1"/>
  <c r="E287" i="7"/>
  <c r="N287" i="7"/>
  <c r="T287" i="7" s="1"/>
  <c r="J287" i="7"/>
  <c r="S287" i="7"/>
  <c r="F287" i="7"/>
  <c r="B286" i="7"/>
  <c r="S285" i="7"/>
  <c r="O285" i="7"/>
  <c r="U7" i="7"/>
  <c r="U281" i="7"/>
  <c r="U283" i="7"/>
  <c r="U190" i="7"/>
  <c r="E6" i="7"/>
  <c r="M6" i="7" s="1"/>
  <c r="K6" i="7"/>
  <c r="K3" i="7"/>
  <c r="K4" i="7"/>
  <c r="K5" i="7"/>
  <c r="K2" i="7"/>
  <c r="S282" i="7"/>
  <c r="F282" i="7"/>
  <c r="L282" i="7" s="1"/>
  <c r="D282" i="7"/>
  <c r="J282" i="7" s="1"/>
  <c r="O82" i="10"/>
  <c r="C46" i="9"/>
  <c r="D46" i="9"/>
  <c r="O282" i="7"/>
  <c r="Q282" i="7"/>
  <c r="W286" i="7" l="1"/>
  <c r="V286" i="7"/>
  <c r="X286" i="7"/>
  <c r="N298" i="7"/>
  <c r="T298" i="7" s="1"/>
  <c r="D299" i="7"/>
  <c r="J298" i="7"/>
  <c r="J297" i="7"/>
  <c r="N297" i="7"/>
  <c r="T297" i="7" s="1"/>
  <c r="C296" i="7"/>
  <c r="S295" i="7"/>
  <c r="H287" i="7"/>
  <c r="L287" i="7" s="1"/>
  <c r="O286" i="7"/>
  <c r="J286" i="7"/>
  <c r="G287" i="7"/>
  <c r="D283" i="7"/>
  <c r="S286" i="7"/>
  <c r="U8" i="7"/>
  <c r="U280" i="7"/>
  <c r="U191" i="7"/>
  <c r="E282" i="7"/>
  <c r="M282" i="7" s="1"/>
  <c r="R289" i="7" l="1"/>
  <c r="M287" i="7"/>
  <c r="D300" i="7"/>
  <c r="N299" i="7"/>
  <c r="T299" i="7" s="1"/>
  <c r="J299" i="7"/>
  <c r="C297" i="7"/>
  <c r="S296" i="7"/>
  <c r="K287" i="7"/>
  <c r="R293" i="7"/>
  <c r="P293" i="7"/>
  <c r="R292" i="7"/>
  <c r="P292" i="7"/>
  <c r="R291" i="7"/>
  <c r="P291" i="7"/>
  <c r="R290" i="7"/>
  <c r="P290" i="7"/>
  <c r="P289" i="7"/>
  <c r="I287" i="7"/>
  <c r="R288" i="7"/>
  <c r="P288" i="7"/>
  <c r="E284" i="7"/>
  <c r="M284" i="7" s="1"/>
  <c r="J283" i="7"/>
  <c r="K282" i="7"/>
  <c r="I282" i="7"/>
  <c r="R287" i="7"/>
  <c r="P287" i="7"/>
  <c r="Q287" i="7"/>
  <c r="U279" i="7"/>
  <c r="U192" i="7"/>
  <c r="U9" i="7"/>
  <c r="D281" i="7"/>
  <c r="S297" i="7" l="1"/>
  <c r="C298" i="7"/>
  <c r="D301" i="7"/>
  <c r="N300" i="7"/>
  <c r="T300" i="7" s="1"/>
  <c r="J300" i="7"/>
  <c r="K284" i="7"/>
  <c r="I284" i="7"/>
  <c r="G284" i="7"/>
  <c r="U284" i="7" s="1"/>
  <c r="U285" i="7" s="1"/>
  <c r="U286" i="7" s="1"/>
  <c r="U287" i="7" s="1"/>
  <c r="U288" i="7" s="1"/>
  <c r="U289" i="7" s="1"/>
  <c r="U290" i="7" s="1"/>
  <c r="U291" i="7" s="1"/>
  <c r="U292" i="7" s="1"/>
  <c r="U293" i="7" s="1"/>
  <c r="U294" i="7" s="1"/>
  <c r="U295" i="7" s="1"/>
  <c r="U296" i="7" s="1"/>
  <c r="U297" i="7" s="1"/>
  <c r="U298" i="7" s="1"/>
  <c r="U299" i="7" s="1"/>
  <c r="U300" i="7" s="1"/>
  <c r="U301" i="7" s="1"/>
  <c r="U302" i="7" s="1"/>
  <c r="U303" i="7" s="1"/>
  <c r="U304" i="7" s="1"/>
  <c r="U305" i="7" s="1"/>
  <c r="U306" i="7" s="1"/>
  <c r="U307" i="7" s="1"/>
  <c r="U308" i="7" s="1"/>
  <c r="U309" i="7" s="1"/>
  <c r="U310" i="7" s="1"/>
  <c r="U311" i="7" s="1"/>
  <c r="U312" i="7" s="1"/>
  <c r="U313" i="7" s="1"/>
  <c r="U314" i="7" s="1"/>
  <c r="U315" i="7" s="1"/>
  <c r="U316" i="7" s="1"/>
  <c r="U317" i="7" s="1"/>
  <c r="U318" i="7" s="1"/>
  <c r="U319" i="7" s="1"/>
  <c r="U320" i="7" s="1"/>
  <c r="U321" i="7" s="1"/>
  <c r="U322" i="7" s="1"/>
  <c r="U323" i="7" s="1"/>
  <c r="U324" i="7" s="1"/>
  <c r="U325" i="7" s="1"/>
  <c r="U326" i="7" s="1"/>
  <c r="U327" i="7" s="1"/>
  <c r="U328" i="7" s="1"/>
  <c r="U329" i="7" s="1"/>
  <c r="U330" i="7" s="1"/>
  <c r="U331" i="7" s="1"/>
  <c r="U332" i="7" s="1"/>
  <c r="U333" i="7" s="1"/>
  <c r="U334" i="7" s="1"/>
  <c r="U335" i="7" s="1"/>
  <c r="U336" i="7" s="1"/>
  <c r="U337" i="7" s="1"/>
  <c r="U338" i="7" s="1"/>
  <c r="U339" i="7" s="1"/>
  <c r="U340" i="7" s="1"/>
  <c r="U341" i="7" s="1"/>
  <c r="U342" i="7" s="1"/>
  <c r="U343" i="7" s="1"/>
  <c r="U344" i="7" s="1"/>
  <c r="U345" i="7" s="1"/>
  <c r="U346" i="7" s="1"/>
  <c r="U347" i="7" s="1"/>
  <c r="U348" i="7" s="1"/>
  <c r="U349" i="7" s="1"/>
  <c r="U350" i="7" s="1"/>
  <c r="U351" i="7" s="1"/>
  <c r="U352" i="7" s="1"/>
  <c r="U353" i="7" s="1"/>
  <c r="U354" i="7" s="1"/>
  <c r="U355" i="7" s="1"/>
  <c r="U356" i="7" s="1"/>
  <c r="U193" i="7"/>
  <c r="U10" i="7"/>
  <c r="U278" i="7"/>
  <c r="C45" i="9"/>
  <c r="D45" i="9"/>
  <c r="O81" i="10"/>
  <c r="F281" i="7"/>
  <c r="E281" i="7" l="1"/>
  <c r="M281" i="7" s="1"/>
  <c r="L281" i="7"/>
  <c r="N301" i="7"/>
  <c r="T301" i="7" s="1"/>
  <c r="D302" i="7"/>
  <c r="J301" i="7"/>
  <c r="C299" i="7"/>
  <c r="S298" i="7"/>
  <c r="K281" i="7"/>
  <c r="U277" i="7"/>
  <c r="U11" i="7"/>
  <c r="U194" i="7"/>
  <c r="F280" i="7"/>
  <c r="E280" i="7" s="1"/>
  <c r="S280" i="7"/>
  <c r="D280" i="7"/>
  <c r="J280" i="7" s="1"/>
  <c r="C44" i="9"/>
  <c r="D44" i="9"/>
  <c r="O80" i="10"/>
  <c r="H280" i="7"/>
  <c r="O280" i="7"/>
  <c r="M280" i="7" l="1"/>
  <c r="L280" i="7"/>
  <c r="C300" i="7"/>
  <c r="S299" i="7"/>
  <c r="K280" i="7"/>
  <c r="D303" i="7"/>
  <c r="J302" i="7"/>
  <c r="N302" i="7"/>
  <c r="T302" i="7" s="1"/>
  <c r="R286" i="7"/>
  <c r="P286" i="7"/>
  <c r="U195" i="7"/>
  <c r="U12" i="7"/>
  <c r="U276" i="7"/>
  <c r="Q280" i="7"/>
  <c r="I280" i="7"/>
  <c r="O279" i="7"/>
  <c r="F279" i="7"/>
  <c r="E279" i="7" s="1"/>
  <c r="S279" i="7"/>
  <c r="D279" i="7"/>
  <c r="J279" i="7" s="1"/>
  <c r="D43" i="9"/>
  <c r="D42" i="9"/>
  <c r="C43" i="9"/>
  <c r="C42" i="9"/>
  <c r="O79" i="10"/>
  <c r="H279" i="7"/>
  <c r="L279" i="7" s="1"/>
  <c r="O78" i="10"/>
  <c r="S278" i="7"/>
  <c r="O278" i="7"/>
  <c r="N275" i="7"/>
  <c r="T275" i="7" s="1"/>
  <c r="N276" i="7"/>
  <c r="T276" i="7" s="1"/>
  <c r="N277" i="7"/>
  <c r="T277" i="7" s="1"/>
  <c r="N278" i="7"/>
  <c r="T278" i="7" s="1"/>
  <c r="F277" i="7"/>
  <c r="E277" i="7" s="1"/>
  <c r="F278" i="7"/>
  <c r="E278" i="7" s="1"/>
  <c r="M279" i="7" l="1"/>
  <c r="D304" i="7"/>
  <c r="N303" i="7"/>
  <c r="T303" i="7" s="1"/>
  <c r="J303" i="7"/>
  <c r="C301" i="7"/>
  <c r="S300" i="7"/>
  <c r="K279" i="7"/>
  <c r="D278" i="7"/>
  <c r="J278" i="7" s="1"/>
  <c r="R285" i="7"/>
  <c r="P285" i="7"/>
  <c r="Q279" i="7"/>
  <c r="U13" i="7"/>
  <c r="U275" i="7"/>
  <c r="U196" i="7"/>
  <c r="I27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80" i="7"/>
  <c r="P81" i="7"/>
  <c r="P82" i="7"/>
  <c r="P83" i="7"/>
  <c r="P84" i="7"/>
  <c r="P85" i="7"/>
  <c r="P86" i="7"/>
  <c r="P87" i="7"/>
  <c r="P88" i="7"/>
  <c r="P89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85" i="7"/>
  <c r="P186" i="7"/>
  <c r="P187" i="7"/>
  <c r="P188" i="7"/>
  <c r="P196" i="7"/>
  <c r="P197" i="7"/>
  <c r="P198" i="7"/>
  <c r="P199" i="7"/>
  <c r="P200" i="7"/>
  <c r="P210" i="7"/>
  <c r="P211" i="7"/>
  <c r="P212" i="7"/>
  <c r="P213" i="7"/>
  <c r="P214" i="7"/>
  <c r="P215" i="7"/>
  <c r="P216" i="7"/>
  <c r="P217" i="7"/>
  <c r="P218" i="7"/>
  <c r="C302" i="7" l="1"/>
  <c r="S301" i="7"/>
  <c r="D305" i="7"/>
  <c r="N304" i="7"/>
  <c r="T304" i="7" s="1"/>
  <c r="J304" i="7"/>
  <c r="U197" i="7"/>
  <c r="U274" i="7"/>
  <c r="U14" i="7"/>
  <c r="J305" i="7" l="1"/>
  <c r="D306" i="7"/>
  <c r="N305" i="7"/>
  <c r="T305" i="7" s="1"/>
  <c r="C303" i="7"/>
  <c r="S302" i="7"/>
  <c r="U15" i="7"/>
  <c r="U273" i="7"/>
  <c r="U198" i="7"/>
  <c r="C41" i="9"/>
  <c r="D41" i="9"/>
  <c r="O77" i="10"/>
  <c r="D277" i="7"/>
  <c r="C304" i="7" l="1"/>
  <c r="S303" i="7"/>
  <c r="D307" i="7"/>
  <c r="N306" i="7"/>
  <c r="T306" i="7" s="1"/>
  <c r="J306" i="7"/>
  <c r="U199" i="7"/>
  <c r="U272" i="7"/>
  <c r="U16" i="7"/>
  <c r="D276" i="7"/>
  <c r="F276" i="7"/>
  <c r="E276" i="7" s="1"/>
  <c r="D308" i="7" l="1"/>
  <c r="J307" i="7"/>
  <c r="N307" i="7"/>
  <c r="T307" i="7" s="1"/>
  <c r="C305" i="7"/>
  <c r="S304" i="7"/>
  <c r="U271" i="7"/>
  <c r="U17" i="7"/>
  <c r="U200" i="7"/>
  <c r="C40" i="9"/>
  <c r="D40" i="9"/>
  <c r="B276" i="7"/>
  <c r="O76" i="10"/>
  <c r="W276" i="7" l="1"/>
  <c r="V276" i="7"/>
  <c r="S305" i="7"/>
  <c r="C306" i="7"/>
  <c r="J276" i="7"/>
  <c r="X276" i="7"/>
  <c r="D309" i="7"/>
  <c r="N308" i="7"/>
  <c r="T308" i="7" s="1"/>
  <c r="J308" i="7"/>
  <c r="U18" i="7"/>
  <c r="U201" i="7"/>
  <c r="U270" i="7"/>
  <c r="B277" i="7"/>
  <c r="O276" i="7"/>
  <c r="S276" i="7"/>
  <c r="H276" i="7"/>
  <c r="C39" i="9"/>
  <c r="D39" i="9"/>
  <c r="D275" i="7"/>
  <c r="J275" i="7" s="1"/>
  <c r="S275" i="7"/>
  <c r="N272" i="7"/>
  <c r="T272" i="7" s="1"/>
  <c r="N273" i="7"/>
  <c r="T273" i="7" s="1"/>
  <c r="N274" i="7"/>
  <c r="T274" i="7" s="1"/>
  <c r="O275" i="7"/>
  <c r="F275" i="7"/>
  <c r="E275" i="7" s="1"/>
  <c r="W277" i="7" l="1"/>
  <c r="V277" i="7"/>
  <c r="M276" i="7"/>
  <c r="L276" i="7"/>
  <c r="D310" i="7"/>
  <c r="J309" i="7"/>
  <c r="N309" i="7"/>
  <c r="T309" i="7" s="1"/>
  <c r="J277" i="7"/>
  <c r="X277" i="7"/>
  <c r="C307" i="7"/>
  <c r="S306" i="7"/>
  <c r="K276" i="7"/>
  <c r="U269" i="7"/>
  <c r="U202" i="7"/>
  <c r="U19" i="7"/>
  <c r="Q276" i="7"/>
  <c r="I276" i="7"/>
  <c r="H278" i="7"/>
  <c r="O277" i="7"/>
  <c r="S277" i="7"/>
  <c r="H277" i="7"/>
  <c r="C38" i="9"/>
  <c r="D38" i="9"/>
  <c r="O74" i="10"/>
  <c r="D274" i="7"/>
  <c r="M277" i="7" l="1"/>
  <c r="L277" i="7"/>
  <c r="M278" i="7"/>
  <c r="L278" i="7"/>
  <c r="C308" i="7"/>
  <c r="S307" i="7"/>
  <c r="N310" i="7"/>
  <c r="T310" i="7" s="1"/>
  <c r="J310" i="7"/>
  <c r="D311" i="7"/>
  <c r="K277" i="7"/>
  <c r="K278" i="7"/>
  <c r="P284" i="7"/>
  <c r="R284" i="7"/>
  <c r="R283" i="7"/>
  <c r="P283" i="7"/>
  <c r="U203" i="7"/>
  <c r="U20" i="7"/>
  <c r="U268" i="7"/>
  <c r="I277" i="7"/>
  <c r="Q277" i="7"/>
  <c r="P282" i="7"/>
  <c r="R282" i="7"/>
  <c r="Q278" i="7"/>
  <c r="I278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D312" i="7" l="1"/>
  <c r="J311" i="7"/>
  <c r="N311" i="7"/>
  <c r="T311" i="7" s="1"/>
  <c r="C309" i="7"/>
  <c r="S308" i="7"/>
  <c r="U21" i="7"/>
  <c r="U267" i="7"/>
  <c r="U204" i="7"/>
  <c r="F273" i="7"/>
  <c r="E273" i="7" s="1"/>
  <c r="D273" i="7"/>
  <c r="D37" i="9"/>
  <c r="O73" i="10"/>
  <c r="B273" i="7"/>
  <c r="W273" i="7" l="1"/>
  <c r="V273" i="7"/>
  <c r="C310" i="7"/>
  <c r="S309" i="7"/>
  <c r="B274" i="7"/>
  <c r="X273" i="7"/>
  <c r="N312" i="7"/>
  <c r="T312" i="7" s="1"/>
  <c r="D313" i="7"/>
  <c r="J312" i="7"/>
  <c r="J273" i="7"/>
  <c r="U266" i="7"/>
  <c r="U205" i="7"/>
  <c r="U22" i="7"/>
  <c r="O273" i="7"/>
  <c r="H273" i="7"/>
  <c r="S273" i="7"/>
  <c r="D272" i="7"/>
  <c r="J272" i="7" s="1"/>
  <c r="S272" i="7"/>
  <c r="O272" i="7"/>
  <c r="F272" i="7"/>
  <c r="E272" i="7" s="1"/>
  <c r="D36" i="9"/>
  <c r="O72" i="10"/>
  <c r="M273" i="7" l="1"/>
  <c r="L273" i="7"/>
  <c r="H275" i="7"/>
  <c r="V274" i="7"/>
  <c r="H274" i="7"/>
  <c r="S274" i="7"/>
  <c r="O274" i="7"/>
  <c r="W274" i="7"/>
  <c r="J313" i="7"/>
  <c r="D314" i="7"/>
  <c r="N313" i="7"/>
  <c r="T313" i="7" s="1"/>
  <c r="J274" i="7"/>
  <c r="X274" i="7"/>
  <c r="S310" i="7"/>
  <c r="C311" i="7"/>
  <c r="K275" i="7"/>
  <c r="K273" i="7"/>
  <c r="U23" i="7"/>
  <c r="U206" i="7"/>
  <c r="U265" i="7"/>
  <c r="Q273" i="7"/>
  <c r="I273" i="7"/>
  <c r="Q275" i="7"/>
  <c r="P75" i="10"/>
  <c r="O75" i="10" s="1"/>
  <c r="N271" i="7"/>
  <c r="T271" i="7" s="1"/>
  <c r="F271" i="7"/>
  <c r="E271" i="7" s="1"/>
  <c r="D35" i="9"/>
  <c r="O71" i="10"/>
  <c r="B271" i="7"/>
  <c r="M274" i="7" l="1"/>
  <c r="L274" i="7"/>
  <c r="W271" i="7"/>
  <c r="V271" i="7"/>
  <c r="Q274" i="7"/>
  <c r="M275" i="7"/>
  <c r="L275" i="7"/>
  <c r="I275" i="7"/>
  <c r="I274" i="7"/>
  <c r="R280" i="7"/>
  <c r="K274" i="7"/>
  <c r="P280" i="7"/>
  <c r="P279" i="7"/>
  <c r="R279" i="7"/>
  <c r="H272" i="7"/>
  <c r="L272" i="7" s="1"/>
  <c r="X271" i="7"/>
  <c r="C312" i="7"/>
  <c r="S311" i="7"/>
  <c r="D315" i="7"/>
  <c r="N314" i="7"/>
  <c r="T314" i="7" s="1"/>
  <c r="J314" i="7"/>
  <c r="D271" i="7"/>
  <c r="U264" i="7"/>
  <c r="U207" i="7"/>
  <c r="U24" i="7"/>
  <c r="H271" i="7"/>
  <c r="S271" i="7"/>
  <c r="J271" i="7"/>
  <c r="O271" i="7"/>
  <c r="S270" i="7"/>
  <c r="N270" i="7"/>
  <c r="T270" i="7" s="1"/>
  <c r="O270" i="7"/>
  <c r="J270" i="7"/>
  <c r="F270" i="7"/>
  <c r="E270" i="7" s="1"/>
  <c r="M271" i="7" l="1"/>
  <c r="L271" i="7"/>
  <c r="K272" i="7"/>
  <c r="M272" i="7"/>
  <c r="D316" i="7"/>
  <c r="N315" i="7"/>
  <c r="T315" i="7" s="1"/>
  <c r="J315" i="7"/>
  <c r="Q272" i="7"/>
  <c r="I272" i="7"/>
  <c r="S312" i="7"/>
  <c r="C313" i="7"/>
  <c r="R278" i="7"/>
  <c r="P278" i="7"/>
  <c r="D270" i="7"/>
  <c r="K271" i="7"/>
  <c r="U25" i="7"/>
  <c r="U208" i="7"/>
  <c r="U263" i="7"/>
  <c r="P277" i="7"/>
  <c r="R277" i="7"/>
  <c r="Q271" i="7"/>
  <c r="I271" i="7"/>
  <c r="D34" i="9"/>
  <c r="O70" i="10"/>
  <c r="S313" i="7" l="1"/>
  <c r="C314" i="7"/>
  <c r="J316" i="7"/>
  <c r="D317" i="7"/>
  <c r="N316" i="7"/>
  <c r="T316" i="7" s="1"/>
  <c r="U262" i="7"/>
  <c r="U220" i="7" s="1"/>
  <c r="U209" i="7"/>
  <c r="U26" i="7"/>
  <c r="D33" i="9"/>
  <c r="O69" i="10"/>
  <c r="F269" i="7"/>
  <c r="B269" i="7"/>
  <c r="D269" i="7"/>
  <c r="W269" i="7" l="1"/>
  <c r="V269" i="7"/>
  <c r="N317" i="7"/>
  <c r="T317" i="7" s="1"/>
  <c r="D318" i="7"/>
  <c r="J317" i="7"/>
  <c r="C315" i="7"/>
  <c r="S314" i="7"/>
  <c r="H270" i="7"/>
  <c r="X269" i="7"/>
  <c r="E269" i="7"/>
  <c r="H269" i="7"/>
  <c r="L269" i="7" s="1"/>
  <c r="U27" i="7"/>
  <c r="U210" i="7"/>
  <c r="S269" i="7"/>
  <c r="O269" i="7"/>
  <c r="R276" i="7"/>
  <c r="J269" i="7"/>
  <c r="F268" i="7"/>
  <c r="E268" i="7" s="1"/>
  <c r="J268" i="7"/>
  <c r="S268" i="7"/>
  <c r="D268" i="7"/>
  <c r="D32" i="9"/>
  <c r="O68" i="10"/>
  <c r="H268" i="7"/>
  <c r="O268" i="7"/>
  <c r="M268" i="7" l="1"/>
  <c r="L268" i="7"/>
  <c r="M270" i="7"/>
  <c r="L270" i="7"/>
  <c r="M269" i="7"/>
  <c r="C316" i="7"/>
  <c r="S315" i="7"/>
  <c r="P276" i="7"/>
  <c r="I270" i="7"/>
  <c r="Q270" i="7"/>
  <c r="K270" i="7"/>
  <c r="N318" i="7"/>
  <c r="T318" i="7" s="1"/>
  <c r="J318" i="7"/>
  <c r="D319" i="7"/>
  <c r="K269" i="7"/>
  <c r="K268" i="7"/>
  <c r="R275" i="7"/>
  <c r="P275" i="7"/>
  <c r="Q269" i="7"/>
  <c r="U28" i="7"/>
  <c r="U211" i="7"/>
  <c r="I269" i="7"/>
  <c r="P274" i="7"/>
  <c r="R274" i="7"/>
  <c r="Q268" i="7"/>
  <c r="I268" i="7"/>
  <c r="S267" i="7"/>
  <c r="O267" i="7"/>
  <c r="J267" i="7"/>
  <c r="D267" i="7"/>
  <c r="D31" i="9"/>
  <c r="O67" i="10"/>
  <c r="J319" i="7" l="1"/>
  <c r="D320" i="7"/>
  <c r="N319" i="7"/>
  <c r="T319" i="7" s="1"/>
  <c r="S316" i="7"/>
  <c r="C317" i="7"/>
  <c r="U212" i="7"/>
  <c r="U29" i="7"/>
  <c r="F266" i="7"/>
  <c r="E266" i="7" s="1"/>
  <c r="D266" i="7"/>
  <c r="J320" i="7" l="1"/>
  <c r="D321" i="7"/>
  <c r="N320" i="7"/>
  <c r="T320" i="7" s="1"/>
  <c r="C318" i="7"/>
  <c r="S317" i="7"/>
  <c r="U30" i="7"/>
  <c r="U213" i="7"/>
  <c r="D30" i="9"/>
  <c r="O66" i="10"/>
  <c r="B266" i="7"/>
  <c r="W266" i="7" l="1"/>
  <c r="V266" i="7"/>
  <c r="D322" i="7"/>
  <c r="J321" i="7"/>
  <c r="N321" i="7"/>
  <c r="T321" i="7" s="1"/>
  <c r="C319" i="7"/>
  <c r="S318" i="7"/>
  <c r="X266" i="7"/>
  <c r="U214" i="7"/>
  <c r="U31" i="7"/>
  <c r="H267" i="7"/>
  <c r="H266" i="7"/>
  <c r="J266" i="7"/>
  <c r="O266" i="7"/>
  <c r="S266" i="7"/>
  <c r="D29" i="9"/>
  <c r="O65" i="10"/>
  <c r="S265" i="7"/>
  <c r="O265" i="7"/>
  <c r="J265" i="7"/>
  <c r="F265" i="7"/>
  <c r="E265" i="7" s="1"/>
  <c r="D265" i="7"/>
  <c r="M266" i="7" l="1"/>
  <c r="L266" i="7"/>
  <c r="M267" i="7"/>
  <c r="L267" i="7"/>
  <c r="S319" i="7"/>
  <c r="C320" i="7"/>
  <c r="D323" i="7"/>
  <c r="N322" i="7"/>
  <c r="T322" i="7" s="1"/>
  <c r="J322" i="7"/>
  <c r="K267" i="7"/>
  <c r="K266" i="7"/>
  <c r="U32" i="7"/>
  <c r="U215" i="7"/>
  <c r="P272" i="7"/>
  <c r="R272" i="7"/>
  <c r="Q266" i="7"/>
  <c r="I266" i="7"/>
  <c r="P273" i="7"/>
  <c r="R273" i="7"/>
  <c r="Q267" i="7"/>
  <c r="I267" i="7"/>
  <c r="F264" i="7"/>
  <c r="E264" i="7" s="1"/>
  <c r="D264" i="7"/>
  <c r="B264" i="7"/>
  <c r="O64" i="10"/>
  <c r="D28" i="9"/>
  <c r="W264" i="7" l="1"/>
  <c r="V264" i="7"/>
  <c r="D324" i="7"/>
  <c r="J323" i="7"/>
  <c r="N323" i="7"/>
  <c r="T323" i="7" s="1"/>
  <c r="H265" i="7"/>
  <c r="L265" i="7" s="1"/>
  <c r="X264" i="7"/>
  <c r="S320" i="7"/>
  <c r="C321" i="7"/>
  <c r="U216" i="7"/>
  <c r="U33" i="7"/>
  <c r="J264" i="7"/>
  <c r="H264" i="7"/>
  <c r="S264" i="7"/>
  <c r="R271" i="7"/>
  <c r="Q265" i="7"/>
  <c r="O264" i="7"/>
  <c r="M264" i="7" l="1"/>
  <c r="L264" i="7"/>
  <c r="M265" i="7"/>
  <c r="I265" i="7"/>
  <c r="C322" i="7"/>
  <c r="S321" i="7"/>
  <c r="P271" i="7"/>
  <c r="K265" i="7"/>
  <c r="D325" i="7"/>
  <c r="J324" i="7"/>
  <c r="N324" i="7"/>
  <c r="T324" i="7" s="1"/>
  <c r="R270" i="7"/>
  <c r="P270" i="7"/>
  <c r="K264" i="7"/>
  <c r="U34" i="7"/>
  <c r="U217" i="7"/>
  <c r="I264" i="7"/>
  <c r="Q264" i="7"/>
  <c r="S263" i="7"/>
  <c r="O263" i="7"/>
  <c r="J263" i="7"/>
  <c r="F263" i="7"/>
  <c r="E263" i="7" s="1"/>
  <c r="N263" i="7"/>
  <c r="T263" i="7" s="1"/>
  <c r="O63" i="10"/>
  <c r="D27" i="9"/>
  <c r="D326" i="7" l="1"/>
  <c r="D327" i="7" s="1"/>
  <c r="N325" i="7"/>
  <c r="T325" i="7" s="1"/>
  <c r="J325" i="7"/>
  <c r="C323" i="7"/>
  <c r="S322" i="7"/>
  <c r="D263" i="7"/>
  <c r="U218" i="7"/>
  <c r="U35" i="7"/>
  <c r="N260" i="7"/>
  <c r="T260" i="7" s="1"/>
  <c r="N261" i="7"/>
  <c r="T261" i="7" s="1"/>
  <c r="N262" i="7"/>
  <c r="T262" i="7" s="1"/>
  <c r="F262" i="7"/>
  <c r="E262" i="7" s="1"/>
  <c r="O62" i="10"/>
  <c r="D26" i="9"/>
  <c r="D328" i="7" l="1"/>
  <c r="J327" i="7"/>
  <c r="N327" i="7"/>
  <c r="T327" i="7" s="1"/>
  <c r="C324" i="7"/>
  <c r="S323" i="7"/>
  <c r="J326" i="7"/>
  <c r="N326" i="7"/>
  <c r="T326" i="7" s="1"/>
  <c r="D262" i="7"/>
  <c r="U36" i="7"/>
  <c r="D2" i="9"/>
  <c r="D329" i="7" l="1"/>
  <c r="N328" i="7"/>
  <c r="T328" i="7" s="1"/>
  <c r="J328" i="7"/>
  <c r="C325" i="7"/>
  <c r="S324" i="7"/>
  <c r="U37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30" i="7" l="1"/>
  <c r="N329" i="7"/>
  <c r="T329" i="7" s="1"/>
  <c r="J329" i="7"/>
  <c r="C326" i="7"/>
  <c r="S325" i="7"/>
  <c r="U38" i="7"/>
  <c r="F261" i="7"/>
  <c r="E261" i="7" s="1"/>
  <c r="D261" i="7"/>
  <c r="O61" i="10"/>
  <c r="S326" i="7" l="1"/>
  <c r="C327" i="7"/>
  <c r="D331" i="7"/>
  <c r="N330" i="7"/>
  <c r="T330" i="7" s="1"/>
  <c r="J330" i="7"/>
  <c r="U39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80" i="7"/>
  <c r="S81" i="7"/>
  <c r="S85" i="7"/>
  <c r="S86" i="7"/>
  <c r="S88" i="7"/>
  <c r="S89" i="7"/>
  <c r="S95" i="7"/>
  <c r="S98" i="7"/>
  <c r="S99" i="7"/>
  <c r="S100" i="7"/>
  <c r="S101" i="7"/>
  <c r="S104" i="7"/>
  <c r="S105" i="7"/>
  <c r="S106" i="7"/>
  <c r="S107" i="7"/>
  <c r="S112" i="7"/>
  <c r="S113" i="7"/>
  <c r="S114" i="7"/>
  <c r="S115" i="7"/>
  <c r="S116" i="7"/>
  <c r="S119" i="7"/>
  <c r="S120" i="7"/>
  <c r="S121" i="7"/>
  <c r="S122" i="7"/>
  <c r="S123" i="7"/>
  <c r="S124" i="7"/>
  <c r="S125" i="7"/>
  <c r="S126" i="7"/>
  <c r="S131" i="7"/>
  <c r="S133" i="7"/>
  <c r="S134" i="7"/>
  <c r="S135" i="7"/>
  <c r="S137" i="7"/>
  <c r="S139" i="7"/>
  <c r="S140" i="7"/>
  <c r="S141" i="7"/>
  <c r="S143" i="7"/>
  <c r="S144" i="7"/>
  <c r="S145" i="7"/>
  <c r="S146" i="7"/>
  <c r="S147" i="7"/>
  <c r="S148" i="7"/>
  <c r="S149" i="7"/>
  <c r="S150" i="7"/>
  <c r="S152" i="7"/>
  <c r="S153" i="7"/>
  <c r="S154" i="7"/>
  <c r="S158" i="7"/>
  <c r="S160" i="7"/>
  <c r="S161" i="7"/>
  <c r="S162" i="7"/>
  <c r="S164" i="7"/>
  <c r="S165" i="7"/>
  <c r="S167" i="7"/>
  <c r="S168" i="7"/>
  <c r="S169" i="7"/>
  <c r="S173" i="7"/>
  <c r="S176" i="7"/>
  <c r="S180" i="7"/>
  <c r="S181" i="7"/>
  <c r="S182" i="7"/>
  <c r="S184" i="7"/>
  <c r="S186" i="7"/>
  <c r="S188" i="7"/>
  <c r="S190" i="7"/>
  <c r="S193" i="7"/>
  <c r="S198" i="7"/>
  <c r="S199" i="7"/>
  <c r="S201" i="7"/>
  <c r="S203" i="7"/>
  <c r="S204" i="7"/>
  <c r="S206" i="7"/>
  <c r="S208" i="7"/>
  <c r="S209" i="7"/>
  <c r="S211" i="7"/>
  <c r="S212" i="7"/>
  <c r="S213" i="7"/>
  <c r="S214" i="7"/>
  <c r="S218" i="7"/>
  <c r="S219" i="7"/>
  <c r="S222" i="7"/>
  <c r="S223" i="7"/>
  <c r="S225" i="7"/>
  <c r="S226" i="7"/>
  <c r="S227" i="7"/>
  <c r="S228" i="7"/>
  <c r="S231" i="7"/>
  <c r="S232" i="7"/>
  <c r="S233" i="7"/>
  <c r="S234" i="7"/>
  <c r="S236" i="7"/>
  <c r="S237" i="7"/>
  <c r="S238" i="7"/>
  <c r="S239" i="7"/>
  <c r="S240" i="7"/>
  <c r="S241" i="7"/>
  <c r="S242" i="7"/>
  <c r="S244" i="7"/>
  <c r="S246" i="7"/>
  <c r="S248" i="7"/>
  <c r="S250" i="7"/>
  <c r="S251" i="7"/>
  <c r="S253" i="7"/>
  <c r="S254" i="7"/>
  <c r="S255" i="7"/>
  <c r="S256" i="7"/>
  <c r="S257" i="7"/>
  <c r="D332" i="7" l="1"/>
  <c r="N331" i="7"/>
  <c r="T331" i="7" s="1"/>
  <c r="J331" i="7"/>
  <c r="C328" i="7"/>
  <c r="S327" i="7"/>
  <c r="U40" i="7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5" i="10"/>
  <c r="O33" i="10"/>
  <c r="O32" i="10"/>
  <c r="O31" i="10"/>
  <c r="O30" i="10"/>
  <c r="O29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C329" i="7" l="1"/>
  <c r="S328" i="7"/>
  <c r="D333" i="7"/>
  <c r="N332" i="7"/>
  <c r="T332" i="7" s="1"/>
  <c r="J332" i="7"/>
  <c r="U41" i="7"/>
  <c r="F260" i="7"/>
  <c r="E260" i="7" s="1"/>
  <c r="D260" i="7"/>
  <c r="D334" i="7" l="1"/>
  <c r="J333" i="7"/>
  <c r="N333" i="7"/>
  <c r="T333" i="7" s="1"/>
  <c r="C330" i="7"/>
  <c r="S329" i="7"/>
  <c r="U42" i="7"/>
  <c r="N259" i="7"/>
  <c r="T259" i="7" s="1"/>
  <c r="F259" i="7"/>
  <c r="E259" i="7" s="1"/>
  <c r="D335" i="7" l="1"/>
  <c r="J334" i="7"/>
  <c r="N334" i="7"/>
  <c r="T334" i="7" s="1"/>
  <c r="C331" i="7"/>
  <c r="S330" i="7"/>
  <c r="D259" i="7"/>
  <c r="U43" i="7"/>
  <c r="N258" i="7"/>
  <c r="T258" i="7" s="1"/>
  <c r="B258" i="7"/>
  <c r="W258" i="7" l="1"/>
  <c r="V258" i="7"/>
  <c r="C332" i="7"/>
  <c r="S331" i="7"/>
  <c r="D336" i="7"/>
  <c r="J335" i="7"/>
  <c r="N335" i="7"/>
  <c r="T335" i="7" s="1"/>
  <c r="J258" i="7"/>
  <c r="X258" i="7"/>
  <c r="D258" i="7"/>
  <c r="U44" i="7"/>
  <c r="O258" i="7"/>
  <c r="H258" i="7"/>
  <c r="S258" i="7"/>
  <c r="B259" i="7"/>
  <c r="H257" i="7"/>
  <c r="F257" i="7"/>
  <c r="J257" i="7"/>
  <c r="N257" i="7"/>
  <c r="T257" i="7" s="1"/>
  <c r="O257" i="7"/>
  <c r="L257" i="7" l="1"/>
  <c r="M258" i="7"/>
  <c r="L258" i="7"/>
  <c r="W259" i="7"/>
  <c r="V259" i="7"/>
  <c r="D337" i="7"/>
  <c r="D338" i="7" s="1"/>
  <c r="J336" i="7"/>
  <c r="N336" i="7"/>
  <c r="T336" i="7" s="1"/>
  <c r="C333" i="7"/>
  <c r="S332" i="7"/>
  <c r="X259" i="7"/>
  <c r="D257" i="7"/>
  <c r="K257" i="7"/>
  <c r="E257" i="7"/>
  <c r="M257" i="7" s="1"/>
  <c r="U45" i="7"/>
  <c r="Q257" i="7"/>
  <c r="S259" i="7"/>
  <c r="B260" i="7"/>
  <c r="H259" i="7"/>
  <c r="O259" i="7"/>
  <c r="J259" i="7"/>
  <c r="I257" i="7"/>
  <c r="K258" i="7"/>
  <c r="Q258" i="7"/>
  <c r="I258" i="7"/>
  <c r="N256" i="7"/>
  <c r="T256" i="7" s="1"/>
  <c r="J256" i="7"/>
  <c r="H256" i="7"/>
  <c r="F256" i="7"/>
  <c r="O256" i="7"/>
  <c r="L256" i="7" l="1"/>
  <c r="M259" i="7"/>
  <c r="L259" i="7"/>
  <c r="W260" i="7"/>
  <c r="V260" i="7"/>
  <c r="D339" i="7"/>
  <c r="N338" i="7"/>
  <c r="J338" i="7"/>
  <c r="N337" i="7"/>
  <c r="T337" i="7" s="1"/>
  <c r="J337" i="7"/>
  <c r="C334" i="7"/>
  <c r="S333" i="7"/>
  <c r="X260" i="7"/>
  <c r="D256" i="7"/>
  <c r="I256" i="7"/>
  <c r="E256" i="7"/>
  <c r="M256" i="7" s="1"/>
  <c r="U46" i="7"/>
  <c r="Q259" i="7"/>
  <c r="I259" i="7"/>
  <c r="K259" i="7"/>
  <c r="O260" i="7"/>
  <c r="B261" i="7"/>
  <c r="S260" i="7"/>
  <c r="H260" i="7"/>
  <c r="J260" i="7"/>
  <c r="K256" i="7"/>
  <c r="Q256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80" i="7"/>
  <c r="R81" i="7"/>
  <c r="R82" i="7"/>
  <c r="R83" i="7"/>
  <c r="R84" i="7"/>
  <c r="R85" i="7"/>
  <c r="R86" i="7"/>
  <c r="R87" i="7"/>
  <c r="R88" i="7"/>
  <c r="R89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85" i="7"/>
  <c r="R186" i="7"/>
  <c r="R187" i="7"/>
  <c r="R188" i="7"/>
  <c r="R196" i="7"/>
  <c r="R197" i="7"/>
  <c r="R198" i="7"/>
  <c r="R199" i="7"/>
  <c r="R200" i="7"/>
  <c r="R210" i="7"/>
  <c r="R211" i="7"/>
  <c r="R212" i="7"/>
  <c r="R213" i="7"/>
  <c r="R214" i="7"/>
  <c r="R215" i="7"/>
  <c r="R216" i="7"/>
  <c r="R217" i="7"/>
  <c r="R218" i="7"/>
  <c r="R8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35" i="7"/>
  <c r="Q167" i="7"/>
  <c r="Q171" i="7"/>
  <c r="Q172" i="7"/>
  <c r="Q176" i="7"/>
  <c r="Q179" i="7"/>
  <c r="Q180" i="7"/>
  <c r="Q181" i="7"/>
  <c r="Q182" i="7"/>
  <c r="Q183" i="7"/>
  <c r="Q184" i="7"/>
  <c r="Q185" i="7"/>
  <c r="Q186" i="7"/>
  <c r="Q187" i="7"/>
  <c r="Q188" i="7"/>
  <c r="Q190" i="7"/>
  <c r="Q191" i="7"/>
  <c r="Q192" i="7"/>
  <c r="Q193" i="7"/>
  <c r="Q194" i="7"/>
  <c r="Q195" i="7"/>
  <c r="Q196" i="7"/>
  <c r="Q197" i="7"/>
  <c r="Q198" i="7"/>
  <c r="Q199" i="7"/>
  <c r="Q200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20" i="7"/>
  <c r="Q222" i="7"/>
  <c r="Q225" i="7"/>
  <c r="Q226" i="7"/>
  <c r="Q231" i="7"/>
  <c r="Q232" i="7"/>
  <c r="Q233" i="7"/>
  <c r="Q234" i="7"/>
  <c r="Q236" i="7"/>
  <c r="Q237" i="7"/>
  <c r="Q241" i="7"/>
  <c r="Q244" i="7"/>
  <c r="Q246" i="7"/>
  <c r="Q247" i="7"/>
  <c r="Q248" i="7"/>
  <c r="Q250" i="7"/>
  <c r="Q252" i="7"/>
  <c r="Q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4" i="7"/>
  <c r="O85" i="7"/>
  <c r="O86" i="7"/>
  <c r="O87" i="7"/>
  <c r="O88" i="7"/>
  <c r="O89" i="7"/>
  <c r="O90" i="7"/>
  <c r="O91" i="7"/>
  <c r="O92" i="7"/>
  <c r="O93" i="7"/>
  <c r="O94" i="7"/>
  <c r="O95" i="7"/>
  <c r="O98" i="7"/>
  <c r="O99" i="7"/>
  <c r="O100" i="7"/>
  <c r="O101" i="7"/>
  <c r="O102" i="7"/>
  <c r="O103" i="7"/>
  <c r="O104" i="7"/>
  <c r="O105" i="7"/>
  <c r="O106" i="7"/>
  <c r="O107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1" i="7"/>
  <c r="O172" i="7"/>
  <c r="O173" i="7"/>
  <c r="O174" i="7"/>
  <c r="O175" i="7"/>
  <c r="O176" i="7"/>
  <c r="O177" i="7"/>
  <c r="O180" i="7"/>
  <c r="O181" i="7"/>
  <c r="O182" i="7"/>
  <c r="O184" i="7"/>
  <c r="O185" i="7"/>
  <c r="O186" i="7"/>
  <c r="O188" i="7"/>
  <c r="O189" i="7"/>
  <c r="O190" i="7"/>
  <c r="O192" i="7"/>
  <c r="O193" i="7"/>
  <c r="O197" i="7"/>
  <c r="O198" i="7"/>
  <c r="O199" i="7"/>
  <c r="O200" i="7"/>
  <c r="O201" i="7"/>
  <c r="O202" i="7"/>
  <c r="O203" i="7"/>
  <c r="O204" i="7"/>
  <c r="O206" i="7"/>
  <c r="O207" i="7"/>
  <c r="O208" i="7"/>
  <c r="O209" i="7"/>
  <c r="O210" i="7"/>
  <c r="O211" i="7"/>
  <c r="O212" i="7"/>
  <c r="O213" i="7"/>
  <c r="O214" i="7"/>
  <c r="O215" i="7"/>
  <c r="O216" i="7"/>
  <c r="O218" i="7"/>
  <c r="O219" i="7"/>
  <c r="O220" i="7"/>
  <c r="O222" i="7"/>
  <c r="O223" i="7"/>
  <c r="O225" i="7"/>
  <c r="O226" i="7"/>
  <c r="O227" i="7"/>
  <c r="O228" i="7"/>
  <c r="O229" i="7"/>
  <c r="O231" i="7"/>
  <c r="O232" i="7"/>
  <c r="O233" i="7"/>
  <c r="O234" i="7"/>
  <c r="O236" i="7"/>
  <c r="O237" i="7"/>
  <c r="O238" i="7"/>
  <c r="O239" i="7"/>
  <c r="O240" i="7"/>
  <c r="O241" i="7"/>
  <c r="O242" i="7"/>
  <c r="O244" i="7"/>
  <c r="O246" i="7"/>
  <c r="O247" i="7"/>
  <c r="O248" i="7"/>
  <c r="O250" i="7"/>
  <c r="O251" i="7"/>
  <c r="O253" i="7"/>
  <c r="O254" i="7"/>
  <c r="O255" i="7"/>
  <c r="O2" i="7"/>
  <c r="N2" i="7"/>
  <c r="T2" i="7" s="1"/>
  <c r="N3" i="7"/>
  <c r="T3" i="7" s="1"/>
  <c r="N4" i="7"/>
  <c r="T4" i="7" s="1"/>
  <c r="N5" i="7"/>
  <c r="T5" i="7" s="1"/>
  <c r="N6" i="7"/>
  <c r="T6" i="7" s="1"/>
  <c r="N7" i="7"/>
  <c r="T7" i="7" s="1"/>
  <c r="N8" i="7"/>
  <c r="T8" i="7" s="1"/>
  <c r="N9" i="7"/>
  <c r="T9" i="7" s="1"/>
  <c r="N10" i="7"/>
  <c r="T10" i="7" s="1"/>
  <c r="N11" i="7"/>
  <c r="T11" i="7" s="1"/>
  <c r="N12" i="7"/>
  <c r="T12" i="7" s="1"/>
  <c r="N13" i="7"/>
  <c r="T13" i="7" s="1"/>
  <c r="N14" i="7"/>
  <c r="T14" i="7" s="1"/>
  <c r="N15" i="7"/>
  <c r="T15" i="7" s="1"/>
  <c r="N16" i="7"/>
  <c r="T16" i="7" s="1"/>
  <c r="N17" i="7"/>
  <c r="T17" i="7" s="1"/>
  <c r="N18" i="7"/>
  <c r="T18" i="7" s="1"/>
  <c r="N19" i="7"/>
  <c r="T19" i="7" s="1"/>
  <c r="N20" i="7"/>
  <c r="T20" i="7" s="1"/>
  <c r="N21" i="7"/>
  <c r="T21" i="7" s="1"/>
  <c r="N22" i="7"/>
  <c r="T22" i="7" s="1"/>
  <c r="N23" i="7"/>
  <c r="T23" i="7" s="1"/>
  <c r="N24" i="7"/>
  <c r="T24" i="7" s="1"/>
  <c r="N25" i="7"/>
  <c r="T25" i="7" s="1"/>
  <c r="N26" i="7"/>
  <c r="T26" i="7" s="1"/>
  <c r="N27" i="7"/>
  <c r="T27" i="7" s="1"/>
  <c r="N28" i="7"/>
  <c r="T28" i="7" s="1"/>
  <c r="N29" i="7"/>
  <c r="T29" i="7" s="1"/>
  <c r="N30" i="7"/>
  <c r="T30" i="7" s="1"/>
  <c r="N31" i="7"/>
  <c r="T31" i="7" s="1"/>
  <c r="N32" i="7"/>
  <c r="T32" i="7" s="1"/>
  <c r="N33" i="7"/>
  <c r="T33" i="7" s="1"/>
  <c r="N34" i="7"/>
  <c r="T34" i="7" s="1"/>
  <c r="N35" i="7"/>
  <c r="T35" i="7" s="1"/>
  <c r="N36" i="7"/>
  <c r="T36" i="7" s="1"/>
  <c r="N37" i="7"/>
  <c r="T37" i="7" s="1"/>
  <c r="N38" i="7"/>
  <c r="T38" i="7" s="1"/>
  <c r="N39" i="7"/>
  <c r="T39" i="7" s="1"/>
  <c r="N40" i="7"/>
  <c r="T40" i="7" s="1"/>
  <c r="N41" i="7"/>
  <c r="T41" i="7" s="1"/>
  <c r="N42" i="7"/>
  <c r="T42" i="7" s="1"/>
  <c r="N43" i="7"/>
  <c r="T43" i="7" s="1"/>
  <c r="N44" i="7"/>
  <c r="T44" i="7" s="1"/>
  <c r="N45" i="7"/>
  <c r="T45" i="7" s="1"/>
  <c r="N46" i="7"/>
  <c r="T46" i="7" s="1"/>
  <c r="N47" i="7"/>
  <c r="T47" i="7" s="1"/>
  <c r="N48" i="7"/>
  <c r="T48" i="7" s="1"/>
  <c r="N49" i="7"/>
  <c r="T49" i="7" s="1"/>
  <c r="N50" i="7"/>
  <c r="T50" i="7" s="1"/>
  <c r="N51" i="7"/>
  <c r="T51" i="7" s="1"/>
  <c r="N52" i="7"/>
  <c r="T52" i="7" s="1"/>
  <c r="N53" i="7"/>
  <c r="T53" i="7" s="1"/>
  <c r="N54" i="7"/>
  <c r="T54" i="7" s="1"/>
  <c r="N55" i="7"/>
  <c r="T55" i="7" s="1"/>
  <c r="N56" i="7"/>
  <c r="T56" i="7" s="1"/>
  <c r="N57" i="7"/>
  <c r="T57" i="7" s="1"/>
  <c r="N58" i="7"/>
  <c r="T58" i="7" s="1"/>
  <c r="N59" i="7"/>
  <c r="T59" i="7" s="1"/>
  <c r="N60" i="7"/>
  <c r="T60" i="7" s="1"/>
  <c r="N61" i="7"/>
  <c r="T61" i="7" s="1"/>
  <c r="N62" i="7"/>
  <c r="T62" i="7" s="1"/>
  <c r="N63" i="7"/>
  <c r="T63" i="7" s="1"/>
  <c r="N64" i="7"/>
  <c r="T64" i="7" s="1"/>
  <c r="N65" i="7"/>
  <c r="T65" i="7" s="1"/>
  <c r="N66" i="7"/>
  <c r="T66" i="7" s="1"/>
  <c r="N67" i="7"/>
  <c r="T67" i="7" s="1"/>
  <c r="N68" i="7"/>
  <c r="T68" i="7" s="1"/>
  <c r="N69" i="7"/>
  <c r="T69" i="7" s="1"/>
  <c r="N70" i="7"/>
  <c r="T70" i="7" s="1"/>
  <c r="N71" i="7"/>
  <c r="T71" i="7" s="1"/>
  <c r="N72" i="7"/>
  <c r="T72" i="7" s="1"/>
  <c r="N73" i="7"/>
  <c r="T73" i="7" s="1"/>
  <c r="N80" i="7"/>
  <c r="T80" i="7" s="1"/>
  <c r="N81" i="7"/>
  <c r="T81" i="7" s="1"/>
  <c r="N83" i="7"/>
  <c r="T83" i="7" s="1"/>
  <c r="N85" i="7"/>
  <c r="T85" i="7" s="1"/>
  <c r="N86" i="7"/>
  <c r="T86" i="7" s="1"/>
  <c r="N88" i="7"/>
  <c r="T88" i="7" s="1"/>
  <c r="N89" i="7"/>
  <c r="T89" i="7" s="1"/>
  <c r="N95" i="7"/>
  <c r="T95" i="7" s="1"/>
  <c r="N96" i="7"/>
  <c r="T96" i="7" s="1"/>
  <c r="N97" i="7"/>
  <c r="T97" i="7" s="1"/>
  <c r="N98" i="7"/>
  <c r="T98" i="7" s="1"/>
  <c r="N99" i="7"/>
  <c r="T99" i="7" s="1"/>
  <c r="N100" i="7"/>
  <c r="T100" i="7" s="1"/>
  <c r="N101" i="7"/>
  <c r="T101" i="7" s="1"/>
  <c r="N104" i="7"/>
  <c r="T104" i="7" s="1"/>
  <c r="N105" i="7"/>
  <c r="T105" i="7" s="1"/>
  <c r="N106" i="7"/>
  <c r="T106" i="7" s="1"/>
  <c r="N107" i="7"/>
  <c r="T107" i="7" s="1"/>
  <c r="N108" i="7"/>
  <c r="T108" i="7" s="1"/>
  <c r="N110" i="7"/>
  <c r="T110" i="7" s="1"/>
  <c r="N112" i="7"/>
  <c r="T112" i="7" s="1"/>
  <c r="N113" i="7"/>
  <c r="T113" i="7" s="1"/>
  <c r="N114" i="7"/>
  <c r="T114" i="7" s="1"/>
  <c r="N115" i="7"/>
  <c r="T115" i="7" s="1"/>
  <c r="N116" i="7"/>
  <c r="T116" i="7" s="1"/>
  <c r="N119" i="7"/>
  <c r="T119" i="7" s="1"/>
  <c r="N120" i="7"/>
  <c r="T120" i="7" s="1"/>
  <c r="N121" i="7"/>
  <c r="T121" i="7" s="1"/>
  <c r="N122" i="7"/>
  <c r="T122" i="7" s="1"/>
  <c r="N123" i="7"/>
  <c r="T123" i="7" s="1"/>
  <c r="N124" i="7"/>
  <c r="T124" i="7" s="1"/>
  <c r="N125" i="7"/>
  <c r="T125" i="7" s="1"/>
  <c r="N126" i="7"/>
  <c r="T126" i="7" s="1"/>
  <c r="N131" i="7"/>
  <c r="T131" i="7" s="1"/>
  <c r="N133" i="7"/>
  <c r="T133" i="7" s="1"/>
  <c r="N134" i="7"/>
  <c r="T134" i="7" s="1"/>
  <c r="N135" i="7"/>
  <c r="T135" i="7" s="1"/>
  <c r="N137" i="7"/>
  <c r="T137" i="7" s="1"/>
  <c r="N139" i="7"/>
  <c r="T139" i="7" s="1"/>
  <c r="N140" i="7"/>
  <c r="T140" i="7" s="1"/>
  <c r="N141" i="7"/>
  <c r="T141" i="7" s="1"/>
  <c r="N143" i="7"/>
  <c r="T143" i="7" s="1"/>
  <c r="N144" i="7"/>
  <c r="T144" i="7" s="1"/>
  <c r="N145" i="7"/>
  <c r="T145" i="7" s="1"/>
  <c r="N146" i="7"/>
  <c r="T146" i="7" s="1"/>
  <c r="N147" i="7"/>
  <c r="T147" i="7" s="1"/>
  <c r="N148" i="7"/>
  <c r="T148" i="7" s="1"/>
  <c r="N149" i="7"/>
  <c r="T149" i="7" s="1"/>
  <c r="N150" i="7"/>
  <c r="T150" i="7" s="1"/>
  <c r="N152" i="7"/>
  <c r="T152" i="7" s="1"/>
  <c r="N153" i="7"/>
  <c r="T153" i="7" s="1"/>
  <c r="N154" i="7"/>
  <c r="T154" i="7" s="1"/>
  <c r="N158" i="7"/>
  <c r="T158" i="7" s="1"/>
  <c r="N160" i="7"/>
  <c r="T160" i="7" s="1"/>
  <c r="N161" i="7"/>
  <c r="T161" i="7" s="1"/>
  <c r="N162" i="7"/>
  <c r="T162" i="7" s="1"/>
  <c r="N164" i="7"/>
  <c r="T164" i="7" s="1"/>
  <c r="N165" i="7"/>
  <c r="T165" i="7" s="1"/>
  <c r="N167" i="7"/>
  <c r="T167" i="7" s="1"/>
  <c r="N168" i="7"/>
  <c r="T168" i="7" s="1"/>
  <c r="N169" i="7"/>
  <c r="T169" i="7" s="1"/>
  <c r="N173" i="7"/>
  <c r="T173" i="7" s="1"/>
  <c r="N176" i="7"/>
  <c r="T176" i="7" s="1"/>
  <c r="N180" i="7"/>
  <c r="T180" i="7" s="1"/>
  <c r="N181" i="7"/>
  <c r="T181" i="7" s="1"/>
  <c r="N182" i="7"/>
  <c r="T182" i="7" s="1"/>
  <c r="N183" i="7"/>
  <c r="T183" i="7" s="1"/>
  <c r="N184" i="7"/>
  <c r="T184" i="7" s="1"/>
  <c r="N186" i="7"/>
  <c r="T186" i="7" s="1"/>
  <c r="N188" i="7"/>
  <c r="T188" i="7" s="1"/>
  <c r="N190" i="7"/>
  <c r="T190" i="7" s="1"/>
  <c r="N193" i="7"/>
  <c r="T193" i="7" s="1"/>
  <c r="N194" i="7"/>
  <c r="T194" i="7" s="1"/>
  <c r="N195" i="7"/>
  <c r="T195" i="7" s="1"/>
  <c r="N196" i="7"/>
  <c r="T196" i="7" s="1"/>
  <c r="N198" i="7"/>
  <c r="T198" i="7" s="1"/>
  <c r="N199" i="7"/>
  <c r="T199" i="7" s="1"/>
  <c r="N201" i="7"/>
  <c r="T201" i="7" s="1"/>
  <c r="N203" i="7"/>
  <c r="T203" i="7" s="1"/>
  <c r="N204" i="7"/>
  <c r="T204" i="7" s="1"/>
  <c r="N205" i="7"/>
  <c r="T205" i="7" s="1"/>
  <c r="N206" i="7"/>
  <c r="T206" i="7" s="1"/>
  <c r="N208" i="7"/>
  <c r="T208" i="7" s="1"/>
  <c r="N209" i="7"/>
  <c r="T209" i="7" s="1"/>
  <c r="N211" i="7"/>
  <c r="T211" i="7" s="1"/>
  <c r="N212" i="7"/>
  <c r="T212" i="7" s="1"/>
  <c r="N213" i="7"/>
  <c r="T213" i="7" s="1"/>
  <c r="N214" i="7"/>
  <c r="T214" i="7" s="1"/>
  <c r="N217" i="7"/>
  <c r="T217" i="7" s="1"/>
  <c r="N218" i="7"/>
  <c r="T218" i="7" s="1"/>
  <c r="N219" i="7"/>
  <c r="T219" i="7" s="1"/>
  <c r="N222" i="7"/>
  <c r="T222" i="7" s="1"/>
  <c r="N223" i="7"/>
  <c r="T223" i="7" s="1"/>
  <c r="N225" i="7"/>
  <c r="T225" i="7" s="1"/>
  <c r="N226" i="7"/>
  <c r="T226" i="7" s="1"/>
  <c r="N227" i="7"/>
  <c r="T227" i="7" s="1"/>
  <c r="N228" i="7"/>
  <c r="T228" i="7" s="1"/>
  <c r="N231" i="7"/>
  <c r="T231" i="7" s="1"/>
  <c r="N232" i="7"/>
  <c r="T232" i="7" s="1"/>
  <c r="N233" i="7"/>
  <c r="T233" i="7" s="1"/>
  <c r="N234" i="7"/>
  <c r="T234" i="7" s="1"/>
  <c r="N236" i="7"/>
  <c r="T236" i="7" s="1"/>
  <c r="N237" i="7"/>
  <c r="T237" i="7" s="1"/>
  <c r="N238" i="7"/>
  <c r="T238" i="7" s="1"/>
  <c r="N239" i="7"/>
  <c r="T239" i="7" s="1"/>
  <c r="N240" i="7"/>
  <c r="T240" i="7" s="1"/>
  <c r="N241" i="7"/>
  <c r="T241" i="7" s="1"/>
  <c r="N242" i="7"/>
  <c r="T242" i="7" s="1"/>
  <c r="N244" i="7"/>
  <c r="T244" i="7" s="1"/>
  <c r="N246" i="7"/>
  <c r="T246" i="7" s="1"/>
  <c r="N248" i="7"/>
  <c r="T248" i="7" s="1"/>
  <c r="N250" i="7"/>
  <c r="T250" i="7" s="1"/>
  <c r="N251" i="7"/>
  <c r="T251" i="7" s="1"/>
  <c r="N253" i="7"/>
  <c r="T253" i="7" s="1"/>
  <c r="N254" i="7"/>
  <c r="T254" i="7" s="1"/>
  <c r="N255" i="7"/>
  <c r="T255" i="7" s="1"/>
  <c r="H255" i="7"/>
  <c r="L255" i="7" s="1"/>
  <c r="F255" i="7"/>
  <c r="J255" i="7"/>
  <c r="W261" i="7" l="1"/>
  <c r="V261" i="7"/>
  <c r="M260" i="7"/>
  <c r="L260" i="7"/>
  <c r="D340" i="7"/>
  <c r="N339" i="7"/>
  <c r="J339" i="7"/>
  <c r="C335" i="7"/>
  <c r="S334" i="7"/>
  <c r="X261" i="7"/>
  <c r="D251" i="7"/>
  <c r="D239" i="7"/>
  <c r="D228" i="7"/>
  <c r="D217" i="7"/>
  <c r="D205" i="7"/>
  <c r="D194" i="7"/>
  <c r="D42" i="7"/>
  <c r="D34" i="7"/>
  <c r="D26" i="7"/>
  <c r="D18" i="7"/>
  <c r="D10" i="7"/>
  <c r="D2" i="7"/>
  <c r="D250" i="7"/>
  <c r="D227" i="7"/>
  <c r="D214" i="7"/>
  <c r="D204" i="7"/>
  <c r="D193" i="7"/>
  <c r="D41" i="7"/>
  <c r="D33" i="7"/>
  <c r="D25" i="7"/>
  <c r="D17" i="7"/>
  <c r="D9" i="7"/>
  <c r="D238" i="7"/>
  <c r="D248" i="7"/>
  <c r="D237" i="7"/>
  <c r="D226" i="7"/>
  <c r="D213" i="7"/>
  <c r="D203" i="7"/>
  <c r="D190" i="7"/>
  <c r="D40" i="7"/>
  <c r="D32" i="7"/>
  <c r="D24" i="7"/>
  <c r="D16" i="7"/>
  <c r="D8" i="7"/>
  <c r="D246" i="7"/>
  <c r="D236" i="7"/>
  <c r="D225" i="7"/>
  <c r="D212" i="7"/>
  <c r="D201" i="7"/>
  <c r="D39" i="7"/>
  <c r="D31" i="7"/>
  <c r="D23" i="7"/>
  <c r="D15" i="7"/>
  <c r="D7" i="7"/>
  <c r="D244" i="7"/>
  <c r="D234" i="7"/>
  <c r="D223" i="7"/>
  <c r="D211" i="7"/>
  <c r="D199" i="7"/>
  <c r="D38" i="7"/>
  <c r="D30" i="7"/>
  <c r="D22" i="7"/>
  <c r="D14" i="7"/>
  <c r="D6" i="7"/>
  <c r="D242" i="7"/>
  <c r="D222" i="7"/>
  <c r="D209" i="7"/>
  <c r="D198" i="7"/>
  <c r="D45" i="7"/>
  <c r="D37" i="7"/>
  <c r="D29" i="7"/>
  <c r="D21" i="7"/>
  <c r="D13" i="7"/>
  <c r="D5" i="7"/>
  <c r="D255" i="7"/>
  <c r="D233" i="7"/>
  <c r="D254" i="7"/>
  <c r="D241" i="7"/>
  <c r="D232" i="7"/>
  <c r="D219" i="7"/>
  <c r="D208" i="7"/>
  <c r="D196" i="7"/>
  <c r="D44" i="7"/>
  <c r="D36" i="7"/>
  <c r="D28" i="7"/>
  <c r="D20" i="7"/>
  <c r="D12" i="7"/>
  <c r="D4" i="7"/>
  <c r="D253" i="7"/>
  <c r="D240" i="7"/>
  <c r="D231" i="7"/>
  <c r="D218" i="7"/>
  <c r="D206" i="7"/>
  <c r="D195" i="7"/>
  <c r="D43" i="7"/>
  <c r="D35" i="7"/>
  <c r="D27" i="7"/>
  <c r="D19" i="7"/>
  <c r="D11" i="7"/>
  <c r="D3" i="7"/>
  <c r="U47" i="7"/>
  <c r="D46" i="7"/>
  <c r="K255" i="7"/>
  <c r="E255" i="7"/>
  <c r="M255" i="7" s="1"/>
  <c r="Q255" i="7"/>
  <c r="I255" i="7"/>
  <c r="B262" i="7"/>
  <c r="S261" i="7"/>
  <c r="O261" i="7"/>
  <c r="H261" i="7"/>
  <c r="J261" i="7"/>
  <c r="Q260" i="7"/>
  <c r="I260" i="7"/>
  <c r="K260" i="7"/>
  <c r="H254" i="7"/>
  <c r="F254" i="7"/>
  <c r="J254" i="7"/>
  <c r="M261" i="7" l="1"/>
  <c r="L261" i="7"/>
  <c r="L254" i="7"/>
  <c r="W262" i="7"/>
  <c r="V262" i="7"/>
  <c r="D341" i="7"/>
  <c r="N340" i="7"/>
  <c r="J340" i="7"/>
  <c r="C336" i="7"/>
  <c r="S335" i="7"/>
  <c r="X262" i="7"/>
  <c r="R261" i="7"/>
  <c r="K254" i="7"/>
  <c r="E254" i="7"/>
  <c r="M254" i="7" s="1"/>
  <c r="U48" i="7"/>
  <c r="D47" i="7"/>
  <c r="I254" i="7"/>
  <c r="P261" i="7"/>
  <c r="P260" i="7"/>
  <c r="R260" i="7"/>
  <c r="Q254" i="7"/>
  <c r="H263" i="7"/>
  <c r="H262" i="7"/>
  <c r="J262" i="7"/>
  <c r="O262" i="7"/>
  <c r="S262" i="7"/>
  <c r="Q261" i="7"/>
  <c r="I261" i="7"/>
  <c r="K261" i="7"/>
  <c r="P262" i="7"/>
  <c r="J253" i="7"/>
  <c r="C252" i="7"/>
  <c r="N252" i="7" s="1"/>
  <c r="T252" i="7" s="1"/>
  <c r="M262" i="7" l="1"/>
  <c r="L262" i="7"/>
  <c r="M263" i="7"/>
  <c r="L263" i="7"/>
  <c r="D342" i="7"/>
  <c r="N341" i="7"/>
  <c r="J341" i="7"/>
  <c r="C337" i="7"/>
  <c r="S336" i="7"/>
  <c r="D252" i="7"/>
  <c r="K263" i="7"/>
  <c r="U49" i="7"/>
  <c r="D48" i="7"/>
  <c r="R267" i="7"/>
  <c r="P269" i="7"/>
  <c r="R269" i="7"/>
  <c r="Q263" i="7"/>
  <c r="I263" i="7"/>
  <c r="F252" i="7"/>
  <c r="P267" i="7"/>
  <c r="P268" i="7"/>
  <c r="R268" i="7"/>
  <c r="Q262" i="7"/>
  <c r="I262" i="7"/>
  <c r="K262" i="7"/>
  <c r="P264" i="7"/>
  <c r="R263" i="7"/>
  <c r="R264" i="7"/>
  <c r="P266" i="7"/>
  <c r="P263" i="7"/>
  <c r="P265" i="7"/>
  <c r="R266" i="7"/>
  <c r="R265" i="7"/>
  <c r="R262" i="7"/>
  <c r="B252" i="7"/>
  <c r="W252" i="7" l="1"/>
  <c r="V252" i="7"/>
  <c r="E252" i="7"/>
  <c r="M252" i="7" s="1"/>
  <c r="L252" i="7"/>
  <c r="D343" i="7"/>
  <c r="N342" i="7"/>
  <c r="J342" i="7"/>
  <c r="S337" i="7"/>
  <c r="C338" i="7"/>
  <c r="X252" i="7"/>
  <c r="I252" i="7"/>
  <c r="K252" i="7"/>
  <c r="U50" i="7"/>
  <c r="D49" i="7"/>
  <c r="S252" i="7"/>
  <c r="O252" i="7"/>
  <c r="H253" i="7"/>
  <c r="J252" i="7"/>
  <c r="H251" i="7"/>
  <c r="F251" i="7"/>
  <c r="E251" i="7" s="1"/>
  <c r="J251" i="7"/>
  <c r="L251" i="7" l="1"/>
  <c r="M253" i="7"/>
  <c r="L253" i="7"/>
  <c r="C339" i="7"/>
  <c r="S338" i="7"/>
  <c r="D344" i="7"/>
  <c r="J343" i="7"/>
  <c r="N343" i="7"/>
  <c r="M251" i="7"/>
  <c r="U51" i="7"/>
  <c r="D50" i="7"/>
  <c r="P258" i="7"/>
  <c r="P259" i="7"/>
  <c r="R259" i="7"/>
  <c r="R258" i="7"/>
  <c r="Q253" i="7"/>
  <c r="K253" i="7"/>
  <c r="I253" i="7"/>
  <c r="P257" i="7"/>
  <c r="P256" i="7"/>
  <c r="R257" i="7"/>
  <c r="R256" i="7"/>
  <c r="Q251" i="7"/>
  <c r="I251" i="7"/>
  <c r="K251" i="7"/>
  <c r="C249" i="7"/>
  <c r="N249" i="7" s="1"/>
  <c r="T249" i="7" s="1"/>
  <c r="B249" i="7"/>
  <c r="K250" i="7"/>
  <c r="J250" i="7"/>
  <c r="I250" i="7"/>
  <c r="W249" i="7" l="1"/>
  <c r="V249" i="7"/>
  <c r="C340" i="7"/>
  <c r="S339" i="7"/>
  <c r="D345" i="7"/>
  <c r="N344" i="7"/>
  <c r="J344" i="7"/>
  <c r="H249" i="7"/>
  <c r="X249" i="7"/>
  <c r="D249" i="7"/>
  <c r="U52" i="7"/>
  <c r="D51" i="7"/>
  <c r="F249" i="7"/>
  <c r="S249" i="7"/>
  <c r="O249" i="7"/>
  <c r="J249" i="7"/>
  <c r="K248" i="7"/>
  <c r="I248" i="7"/>
  <c r="C247" i="7"/>
  <c r="J248" i="7"/>
  <c r="R253" i="7" l="1"/>
  <c r="L249" i="7"/>
  <c r="P252" i="7"/>
  <c r="R252" i="7"/>
  <c r="P253" i="7"/>
  <c r="P255" i="7"/>
  <c r="P254" i="7"/>
  <c r="R255" i="7"/>
  <c r="D346" i="7"/>
  <c r="J345" i="7"/>
  <c r="N345" i="7"/>
  <c r="Q249" i="7"/>
  <c r="R254" i="7"/>
  <c r="C341" i="7"/>
  <c r="S340" i="7"/>
  <c r="I249" i="7"/>
  <c r="E249" i="7"/>
  <c r="M249" i="7" s="1"/>
  <c r="K249" i="7"/>
  <c r="D52" i="7"/>
  <c r="U53" i="7"/>
  <c r="S247" i="7"/>
  <c r="N247" i="7"/>
  <c r="T247" i="7" s="1"/>
  <c r="K247" i="7"/>
  <c r="I247" i="7"/>
  <c r="J247" i="7"/>
  <c r="D347" i="7" l="1"/>
  <c r="N346" i="7"/>
  <c r="J346" i="7"/>
  <c r="C342" i="7"/>
  <c r="S341" i="7"/>
  <c r="D247" i="7"/>
  <c r="U54" i="7"/>
  <c r="D53" i="7"/>
  <c r="K10" i="7"/>
  <c r="K13" i="7"/>
  <c r="K14" i="7"/>
  <c r="K16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74" i="7"/>
  <c r="K75" i="7"/>
  <c r="K76" i="7"/>
  <c r="K77" i="7"/>
  <c r="K78" i="7"/>
  <c r="K79" i="7"/>
  <c r="K80" i="7"/>
  <c r="K81" i="7"/>
  <c r="K83" i="7"/>
  <c r="K84" i="7"/>
  <c r="K85" i="7"/>
  <c r="K86" i="7"/>
  <c r="K87" i="7"/>
  <c r="K88" i="7"/>
  <c r="K101" i="7"/>
  <c r="K102" i="7"/>
  <c r="K103" i="7"/>
  <c r="K104" i="7"/>
  <c r="K105" i="7"/>
  <c r="K106" i="7"/>
  <c r="K108" i="7"/>
  <c r="K109" i="7"/>
  <c r="K110" i="7"/>
  <c r="K111" i="7"/>
  <c r="K113" i="7"/>
  <c r="K114" i="7"/>
  <c r="K115" i="7"/>
  <c r="K116" i="7"/>
  <c r="K118" i="7"/>
  <c r="K119" i="7"/>
  <c r="K121" i="7"/>
  <c r="K122" i="7"/>
  <c r="K135" i="7"/>
  <c r="K167" i="7"/>
  <c r="K171" i="7"/>
  <c r="K172" i="7"/>
  <c r="K176" i="7"/>
  <c r="K179" i="7"/>
  <c r="K180" i="7"/>
  <c r="K181" i="7"/>
  <c r="K182" i="7"/>
  <c r="K183" i="7"/>
  <c r="K184" i="7"/>
  <c r="K186" i="7"/>
  <c r="K188" i="7"/>
  <c r="K190" i="7"/>
  <c r="K191" i="7"/>
  <c r="K192" i="7"/>
  <c r="K193" i="7"/>
  <c r="K195" i="7"/>
  <c r="K196" i="7"/>
  <c r="K198" i="7"/>
  <c r="K199" i="7"/>
  <c r="K200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20" i="7"/>
  <c r="K222" i="7"/>
  <c r="K225" i="7"/>
  <c r="K226" i="7"/>
  <c r="K231" i="7"/>
  <c r="K232" i="7"/>
  <c r="K233" i="7"/>
  <c r="K234" i="7"/>
  <c r="K236" i="7"/>
  <c r="K237" i="7"/>
  <c r="K241" i="7"/>
  <c r="K244" i="7"/>
  <c r="K246" i="7"/>
  <c r="I186" i="7"/>
  <c r="C185" i="7"/>
  <c r="F185" i="7" s="1"/>
  <c r="L185" i="7" s="1"/>
  <c r="I181" i="7"/>
  <c r="J184" i="7"/>
  <c r="J186" i="7"/>
  <c r="J188" i="7"/>
  <c r="J190" i="7"/>
  <c r="J193" i="7"/>
  <c r="J198" i="7"/>
  <c r="J199" i="7"/>
  <c r="J201" i="7"/>
  <c r="J203" i="7"/>
  <c r="J204" i="7"/>
  <c r="J206" i="7"/>
  <c r="J208" i="7"/>
  <c r="J209" i="7"/>
  <c r="J211" i="7"/>
  <c r="J212" i="7"/>
  <c r="J213" i="7"/>
  <c r="J214" i="7"/>
  <c r="J218" i="7"/>
  <c r="J219" i="7"/>
  <c r="J222" i="7"/>
  <c r="J223" i="7"/>
  <c r="J225" i="7"/>
  <c r="J226" i="7"/>
  <c r="J227" i="7"/>
  <c r="J228" i="7"/>
  <c r="J231" i="7"/>
  <c r="J232" i="7"/>
  <c r="J233" i="7"/>
  <c r="J234" i="7"/>
  <c r="J236" i="7"/>
  <c r="J237" i="7"/>
  <c r="J238" i="7"/>
  <c r="J239" i="7"/>
  <c r="J240" i="7"/>
  <c r="J241" i="7"/>
  <c r="J242" i="7"/>
  <c r="J244" i="7"/>
  <c r="J246" i="7"/>
  <c r="J180" i="7"/>
  <c r="J181" i="7"/>
  <c r="J182" i="7"/>
  <c r="I179" i="7"/>
  <c r="I176" i="7"/>
  <c r="C174" i="7"/>
  <c r="J174" i="7" s="1"/>
  <c r="J168" i="7"/>
  <c r="J169" i="7"/>
  <c r="J173" i="7"/>
  <c r="I171" i="7"/>
  <c r="C170" i="7"/>
  <c r="J167" i="7"/>
  <c r="I167" i="7"/>
  <c r="F165" i="7"/>
  <c r="E165" i="7" s="1"/>
  <c r="C166" i="7"/>
  <c r="C163" i="7"/>
  <c r="J163" i="7" s="1"/>
  <c r="J161" i="7"/>
  <c r="J162" i="7"/>
  <c r="J164" i="7"/>
  <c r="J165" i="7"/>
  <c r="J153" i="7"/>
  <c r="J154" i="7"/>
  <c r="J158" i="7"/>
  <c r="J160" i="7"/>
  <c r="C159" i="7"/>
  <c r="C155" i="7"/>
  <c r="C156" i="7" s="1"/>
  <c r="C151" i="7"/>
  <c r="J151" i="7" s="1"/>
  <c r="C136" i="7"/>
  <c r="F146" i="7"/>
  <c r="E146" i="7" s="1"/>
  <c r="C142" i="7"/>
  <c r="J143" i="7"/>
  <c r="J144" i="7"/>
  <c r="J145" i="7"/>
  <c r="J146" i="7"/>
  <c r="J147" i="7"/>
  <c r="J148" i="7"/>
  <c r="J149" i="7"/>
  <c r="J150" i="7"/>
  <c r="J152" i="7"/>
  <c r="J141" i="7"/>
  <c r="J137" i="7"/>
  <c r="J139" i="7"/>
  <c r="J140" i="7"/>
  <c r="C138" i="7"/>
  <c r="J135" i="7"/>
  <c r="I135" i="7"/>
  <c r="J134" i="7"/>
  <c r="J131" i="7"/>
  <c r="J133" i="7"/>
  <c r="C132" i="7"/>
  <c r="J132" i="7" s="1"/>
  <c r="C130" i="7"/>
  <c r="F126" i="7"/>
  <c r="E126" i="7" s="1"/>
  <c r="J126" i="7"/>
  <c r="J125" i="7"/>
  <c r="J124" i="7"/>
  <c r="J123" i="7"/>
  <c r="J122" i="7"/>
  <c r="J121" i="7"/>
  <c r="J120" i="7"/>
  <c r="J119" i="7"/>
  <c r="F120" i="7"/>
  <c r="L120" i="7" s="1"/>
  <c r="C118" i="7"/>
  <c r="J116" i="7"/>
  <c r="J115" i="7"/>
  <c r="J114" i="7"/>
  <c r="J113" i="7"/>
  <c r="J112" i="7"/>
  <c r="C111" i="7"/>
  <c r="I110" i="7"/>
  <c r="I109" i="7"/>
  <c r="I108" i="7"/>
  <c r="C109" i="7"/>
  <c r="N109" i="7" s="1"/>
  <c r="T109" i="7" s="1"/>
  <c r="B108" i="7"/>
  <c r="F107" i="7"/>
  <c r="L107" i="7" s="1"/>
  <c r="J107" i="7"/>
  <c r="I106" i="7"/>
  <c r="J106" i="7"/>
  <c r="I105" i="7"/>
  <c r="J105" i="7"/>
  <c r="J104" i="7"/>
  <c r="I104" i="7"/>
  <c r="I103" i="7"/>
  <c r="I102" i="7"/>
  <c r="C102" i="7"/>
  <c r="I204" i="7"/>
  <c r="I214" i="7"/>
  <c r="C215" i="7"/>
  <c r="I246" i="7"/>
  <c r="C245" i="7"/>
  <c r="B245" i="7"/>
  <c r="I244" i="7"/>
  <c r="C243" i="7"/>
  <c r="B243" i="7"/>
  <c r="H242" i="7"/>
  <c r="I241" i="7"/>
  <c r="H240" i="7"/>
  <c r="F240" i="7"/>
  <c r="H239" i="7"/>
  <c r="L239" i="7" s="1"/>
  <c r="F239" i="7"/>
  <c r="H238" i="7"/>
  <c r="F238" i="7"/>
  <c r="I237" i="7"/>
  <c r="I236" i="7"/>
  <c r="C235" i="7"/>
  <c r="B235" i="7"/>
  <c r="I234" i="7"/>
  <c r="I233" i="7"/>
  <c r="I232" i="7"/>
  <c r="I231" i="7"/>
  <c r="C230" i="7"/>
  <c r="B230" i="7"/>
  <c r="H229" i="7"/>
  <c r="H228" i="7"/>
  <c r="H227" i="7"/>
  <c r="F227" i="7"/>
  <c r="E227" i="7" s="1"/>
  <c r="I226" i="7"/>
  <c r="I225" i="7"/>
  <c r="C224" i="7"/>
  <c r="B224" i="7"/>
  <c r="H223" i="7"/>
  <c r="F223" i="7"/>
  <c r="E223" i="7" s="1"/>
  <c r="I222" i="7"/>
  <c r="C221" i="7"/>
  <c r="B221" i="7"/>
  <c r="I220" i="7"/>
  <c r="C220" i="7"/>
  <c r="H219" i="7"/>
  <c r="I218" i="7"/>
  <c r="I217" i="7"/>
  <c r="B217" i="7"/>
  <c r="I216" i="7"/>
  <c r="I215" i="7"/>
  <c r="I213" i="7"/>
  <c r="I212" i="7"/>
  <c r="I211" i="7"/>
  <c r="I210" i="7"/>
  <c r="C210" i="7"/>
  <c r="I209" i="7"/>
  <c r="I208" i="7"/>
  <c r="I207" i="7"/>
  <c r="C207" i="7"/>
  <c r="I206" i="7"/>
  <c r="I205" i="7"/>
  <c r="B205" i="7"/>
  <c r="H203" i="7"/>
  <c r="H202" i="7"/>
  <c r="C202" i="7"/>
  <c r="H201" i="7"/>
  <c r="C200" i="7"/>
  <c r="I199" i="7"/>
  <c r="I198" i="7"/>
  <c r="C197" i="7"/>
  <c r="I196" i="7"/>
  <c r="B196" i="7"/>
  <c r="I195" i="7"/>
  <c r="F194" i="7"/>
  <c r="I193" i="7"/>
  <c r="I192" i="7"/>
  <c r="C192" i="7"/>
  <c r="J192" i="7" s="1"/>
  <c r="I191" i="7"/>
  <c r="B191" i="7"/>
  <c r="I190" i="7"/>
  <c r="H189" i="7"/>
  <c r="C189" i="7"/>
  <c r="I188" i="7"/>
  <c r="C187" i="7"/>
  <c r="B187" i="7"/>
  <c r="I184" i="7"/>
  <c r="I183" i="7"/>
  <c r="B183" i="7"/>
  <c r="I182" i="7"/>
  <c r="I180" i="7"/>
  <c r="C179" i="7"/>
  <c r="B179" i="7"/>
  <c r="H177" i="7"/>
  <c r="H175" i="7"/>
  <c r="H174" i="7"/>
  <c r="H173" i="7"/>
  <c r="I172" i="7"/>
  <c r="B170" i="7"/>
  <c r="H169" i="7"/>
  <c r="H168" i="7"/>
  <c r="H166" i="7"/>
  <c r="H165" i="7"/>
  <c r="L165" i="7" s="1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4" i="7"/>
  <c r="H133" i="7"/>
  <c r="H132" i="7"/>
  <c r="H131" i="7"/>
  <c r="H130" i="7"/>
  <c r="H129" i="7"/>
  <c r="H128" i="7"/>
  <c r="H127" i="7"/>
  <c r="H126" i="7"/>
  <c r="L126" i="7" s="1"/>
  <c r="H125" i="7"/>
  <c r="H124" i="7"/>
  <c r="H123" i="7"/>
  <c r="L123" i="7" s="1"/>
  <c r="F123" i="7"/>
  <c r="I121" i="7"/>
  <c r="I119" i="7"/>
  <c r="I118" i="7"/>
  <c r="I116" i="7"/>
  <c r="I115" i="7"/>
  <c r="I114" i="7"/>
  <c r="I113" i="7"/>
  <c r="I112" i="7"/>
  <c r="J101" i="7"/>
  <c r="I101" i="7"/>
  <c r="J100" i="7"/>
  <c r="F100" i="7"/>
  <c r="J99" i="7"/>
  <c r="F99" i="7"/>
  <c r="L99" i="7" s="1"/>
  <c r="J98" i="7"/>
  <c r="F98" i="7"/>
  <c r="E98" i="7" s="1"/>
  <c r="B96" i="7"/>
  <c r="J95" i="7"/>
  <c r="H95" i="7"/>
  <c r="H94" i="7"/>
  <c r="C94" i="7"/>
  <c r="H93" i="7"/>
  <c r="H92" i="7"/>
  <c r="H91" i="7"/>
  <c r="H90" i="7"/>
  <c r="C90" i="7"/>
  <c r="J89" i="7"/>
  <c r="F89" i="7"/>
  <c r="L89" i="7" s="1"/>
  <c r="J88" i="7"/>
  <c r="I88" i="7"/>
  <c r="I87" i="7"/>
  <c r="C87" i="7"/>
  <c r="J86" i="7"/>
  <c r="I86" i="7"/>
  <c r="J85" i="7"/>
  <c r="I85" i="7"/>
  <c r="I84" i="7"/>
  <c r="C84" i="7"/>
  <c r="J84" i="7" s="1"/>
  <c r="I83" i="7"/>
  <c r="C82" i="7"/>
  <c r="B82" i="7"/>
  <c r="J81" i="7"/>
  <c r="I81" i="7"/>
  <c r="J80" i="7"/>
  <c r="I80" i="7"/>
  <c r="I79" i="7"/>
  <c r="I78" i="7"/>
  <c r="I77" i="7"/>
  <c r="I76" i="7"/>
  <c r="C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M131" i="7" l="1"/>
  <c r="L131" i="7"/>
  <c r="W108" i="7"/>
  <c r="V108" i="7"/>
  <c r="M62" i="7"/>
  <c r="L62" i="7"/>
  <c r="M70" i="7"/>
  <c r="L70" i="7"/>
  <c r="M93" i="7"/>
  <c r="L93" i="7"/>
  <c r="M124" i="7"/>
  <c r="L124" i="7"/>
  <c r="M132" i="7"/>
  <c r="L132" i="7"/>
  <c r="M141" i="7"/>
  <c r="L141" i="7"/>
  <c r="M149" i="7"/>
  <c r="L149" i="7"/>
  <c r="M157" i="7"/>
  <c r="L157" i="7"/>
  <c r="M175" i="7"/>
  <c r="L175" i="7"/>
  <c r="W205" i="7"/>
  <c r="V205" i="7"/>
  <c r="L223" i="7"/>
  <c r="M229" i="7"/>
  <c r="L229" i="7"/>
  <c r="L240" i="7"/>
  <c r="M92" i="7"/>
  <c r="L92" i="7"/>
  <c r="M174" i="7"/>
  <c r="L174" i="7"/>
  <c r="M228" i="7"/>
  <c r="L228" i="7"/>
  <c r="M63" i="7"/>
  <c r="L63" i="7"/>
  <c r="M71" i="7"/>
  <c r="L71" i="7"/>
  <c r="M125" i="7"/>
  <c r="L125" i="7"/>
  <c r="M133" i="7"/>
  <c r="L133" i="7"/>
  <c r="M150" i="7"/>
  <c r="L150" i="7"/>
  <c r="M158" i="7"/>
  <c r="L158" i="7"/>
  <c r="M177" i="7"/>
  <c r="L177" i="7"/>
  <c r="W187" i="7"/>
  <c r="V187" i="7"/>
  <c r="M219" i="7"/>
  <c r="L219" i="7"/>
  <c r="W224" i="7"/>
  <c r="V224" i="7"/>
  <c r="W230" i="7"/>
  <c r="V230" i="7"/>
  <c r="W191" i="7"/>
  <c r="V191" i="7"/>
  <c r="M64" i="7"/>
  <c r="L64" i="7"/>
  <c r="M72" i="7"/>
  <c r="L72" i="7"/>
  <c r="M94" i="7"/>
  <c r="L94" i="7"/>
  <c r="E100" i="7"/>
  <c r="M100" i="7" s="1"/>
  <c r="L100" i="7"/>
  <c r="M134" i="7"/>
  <c r="L134" i="7"/>
  <c r="M143" i="7"/>
  <c r="L143" i="7"/>
  <c r="M151" i="7"/>
  <c r="L151" i="7"/>
  <c r="M159" i="7"/>
  <c r="L159" i="7"/>
  <c r="M168" i="7"/>
  <c r="L168" i="7"/>
  <c r="W179" i="7"/>
  <c r="V179" i="7"/>
  <c r="M242" i="7"/>
  <c r="L242" i="7"/>
  <c r="M69" i="7"/>
  <c r="L69" i="7"/>
  <c r="M140" i="7"/>
  <c r="L140" i="7"/>
  <c r="M73" i="7"/>
  <c r="L73" i="7"/>
  <c r="M95" i="7"/>
  <c r="L95" i="7"/>
  <c r="M136" i="7"/>
  <c r="L136" i="7"/>
  <c r="M144" i="7"/>
  <c r="L144" i="7"/>
  <c r="M152" i="7"/>
  <c r="L152" i="7"/>
  <c r="M160" i="7"/>
  <c r="L160" i="7"/>
  <c r="M169" i="7"/>
  <c r="L169" i="7"/>
  <c r="W243" i="7"/>
  <c r="V243" i="7"/>
  <c r="M148" i="7"/>
  <c r="L148" i="7"/>
  <c r="M58" i="7"/>
  <c r="L58" i="7"/>
  <c r="M66" i="7"/>
  <c r="L66" i="7"/>
  <c r="M128" i="7"/>
  <c r="L128" i="7"/>
  <c r="M137" i="7"/>
  <c r="L137" i="7"/>
  <c r="M145" i="7"/>
  <c r="L145" i="7"/>
  <c r="M153" i="7"/>
  <c r="L153" i="7"/>
  <c r="M161" i="7"/>
  <c r="L161" i="7"/>
  <c r="W170" i="7"/>
  <c r="V170" i="7"/>
  <c r="E194" i="7"/>
  <c r="M194" i="7" s="1"/>
  <c r="L194" i="7"/>
  <c r="M201" i="7"/>
  <c r="L201" i="7"/>
  <c r="W221" i="7"/>
  <c r="V221" i="7"/>
  <c r="L238" i="7"/>
  <c r="M61" i="7"/>
  <c r="L61" i="7"/>
  <c r="M164" i="7"/>
  <c r="L164" i="7"/>
  <c r="W235" i="7"/>
  <c r="V235" i="7"/>
  <c r="M59" i="7"/>
  <c r="L59" i="7"/>
  <c r="M67" i="7"/>
  <c r="L67" i="7"/>
  <c r="W82" i="7"/>
  <c r="V82" i="7"/>
  <c r="M90" i="7"/>
  <c r="L90" i="7"/>
  <c r="W96" i="7"/>
  <c r="V96" i="7"/>
  <c r="M129" i="7"/>
  <c r="L129" i="7"/>
  <c r="M138" i="7"/>
  <c r="L138" i="7"/>
  <c r="M146" i="7"/>
  <c r="L146" i="7"/>
  <c r="M154" i="7"/>
  <c r="L154" i="7"/>
  <c r="M162" i="7"/>
  <c r="L162" i="7"/>
  <c r="M156" i="7"/>
  <c r="L156" i="7"/>
  <c r="M203" i="7"/>
  <c r="L203" i="7"/>
  <c r="M65" i="7"/>
  <c r="L65" i="7"/>
  <c r="M60" i="7"/>
  <c r="L60" i="7"/>
  <c r="M68" i="7"/>
  <c r="L68" i="7"/>
  <c r="M91" i="7"/>
  <c r="L91" i="7"/>
  <c r="M130" i="7"/>
  <c r="L130" i="7"/>
  <c r="M139" i="7"/>
  <c r="L139" i="7"/>
  <c r="M147" i="7"/>
  <c r="L147" i="7"/>
  <c r="M155" i="7"/>
  <c r="L155" i="7"/>
  <c r="M163" i="7"/>
  <c r="L163" i="7"/>
  <c r="W183" i="7"/>
  <c r="V183" i="7"/>
  <c r="W196" i="7"/>
  <c r="V196" i="7"/>
  <c r="M202" i="7"/>
  <c r="L202" i="7"/>
  <c r="W217" i="7"/>
  <c r="V217" i="7"/>
  <c r="M227" i="7"/>
  <c r="L227" i="7"/>
  <c r="W245" i="7"/>
  <c r="V245" i="7"/>
  <c r="M223" i="7"/>
  <c r="M165" i="7"/>
  <c r="C343" i="7"/>
  <c r="S342" i="7"/>
  <c r="J347" i="7"/>
  <c r="D348" i="7"/>
  <c r="N347" i="7"/>
  <c r="M126" i="7"/>
  <c r="B178" i="7"/>
  <c r="X179" i="7"/>
  <c r="X196" i="7"/>
  <c r="X217" i="7"/>
  <c r="H170" i="7"/>
  <c r="X170" i="7"/>
  <c r="X245" i="7"/>
  <c r="X221" i="7"/>
  <c r="X230" i="7"/>
  <c r="X108" i="7"/>
  <c r="X243" i="7"/>
  <c r="X96" i="7"/>
  <c r="H235" i="7"/>
  <c r="X235" i="7"/>
  <c r="X205" i="7"/>
  <c r="X183" i="7"/>
  <c r="X224" i="7"/>
  <c r="X82" i="7"/>
  <c r="X187" i="7"/>
  <c r="X191" i="7"/>
  <c r="J185" i="7"/>
  <c r="K138" i="7"/>
  <c r="K62" i="7"/>
  <c r="K148" i="7"/>
  <c r="I229" i="7"/>
  <c r="K71" i="7"/>
  <c r="K95" i="7"/>
  <c r="K147" i="7"/>
  <c r="K124" i="7"/>
  <c r="K140" i="7"/>
  <c r="K156" i="7"/>
  <c r="K150" i="7"/>
  <c r="I163" i="7"/>
  <c r="K159" i="7"/>
  <c r="I202" i="7"/>
  <c r="K128" i="7"/>
  <c r="K144" i="7"/>
  <c r="K152" i="7"/>
  <c r="K160" i="7"/>
  <c r="K175" i="7"/>
  <c r="K131" i="7"/>
  <c r="K228" i="7"/>
  <c r="K66" i="7"/>
  <c r="K91" i="7"/>
  <c r="K59" i="7"/>
  <c r="K67" i="7"/>
  <c r="C191" i="7"/>
  <c r="N191" i="7" s="1"/>
  <c r="T191" i="7" s="1"/>
  <c r="K240" i="7"/>
  <c r="E240" i="7"/>
  <c r="M240" i="7" s="1"/>
  <c r="I120" i="7"/>
  <c r="E120" i="7"/>
  <c r="M120" i="7" s="1"/>
  <c r="E185" i="7"/>
  <c r="M185" i="7" s="1"/>
  <c r="E99" i="7"/>
  <c r="M99" i="7" s="1"/>
  <c r="K123" i="7"/>
  <c r="E123" i="7"/>
  <c r="M123" i="7" s="1"/>
  <c r="E107" i="7"/>
  <c r="M107" i="7" s="1"/>
  <c r="E89" i="7"/>
  <c r="M89" i="7" s="1"/>
  <c r="K239" i="7"/>
  <c r="E239" i="7"/>
  <c r="M239" i="7" s="1"/>
  <c r="K238" i="7"/>
  <c r="E238" i="7"/>
  <c r="M238" i="7" s="1"/>
  <c r="K99" i="7"/>
  <c r="K163" i="7"/>
  <c r="D54" i="7"/>
  <c r="U55" i="7"/>
  <c r="I201" i="7"/>
  <c r="K107" i="7"/>
  <c r="I128" i="7"/>
  <c r="K126" i="7"/>
  <c r="K146" i="7"/>
  <c r="I139" i="7"/>
  <c r="P145" i="7"/>
  <c r="R145" i="7"/>
  <c r="Q139" i="7"/>
  <c r="K139" i="7"/>
  <c r="P160" i="7"/>
  <c r="R160" i="7"/>
  <c r="Q154" i="7"/>
  <c r="K154" i="7"/>
  <c r="I168" i="7"/>
  <c r="Q168" i="7"/>
  <c r="K194" i="7"/>
  <c r="I194" i="7"/>
  <c r="J221" i="7"/>
  <c r="N221" i="7"/>
  <c r="T221" i="7" s="1"/>
  <c r="Q242" i="7"/>
  <c r="K242" i="7"/>
  <c r="J108" i="7"/>
  <c r="S108" i="7"/>
  <c r="O108" i="7"/>
  <c r="I129" i="7"/>
  <c r="P135" i="7"/>
  <c r="R135" i="7"/>
  <c r="Q129" i="7"/>
  <c r="K129" i="7"/>
  <c r="I151" i="7"/>
  <c r="P157" i="7"/>
  <c r="R157" i="7"/>
  <c r="Q151" i="7"/>
  <c r="K151" i="7"/>
  <c r="I185" i="7"/>
  <c r="K185" i="7"/>
  <c r="P148" i="7"/>
  <c r="R148" i="7"/>
  <c r="Q142" i="7"/>
  <c r="I164" i="7"/>
  <c r="Q164" i="7"/>
  <c r="S220" i="7"/>
  <c r="N220" i="7"/>
  <c r="T220" i="7" s="1"/>
  <c r="J220" i="7"/>
  <c r="Q223" i="7"/>
  <c r="K223" i="7"/>
  <c r="Q227" i="7"/>
  <c r="K227" i="7"/>
  <c r="S102" i="7"/>
  <c r="N102" i="7"/>
  <c r="T102" i="7" s="1"/>
  <c r="J102" i="7"/>
  <c r="C103" i="7"/>
  <c r="I132" i="7"/>
  <c r="P138" i="7"/>
  <c r="R138" i="7"/>
  <c r="Q132" i="7"/>
  <c r="P142" i="7"/>
  <c r="P141" i="7"/>
  <c r="R141" i="7"/>
  <c r="R142" i="7"/>
  <c r="Q136" i="7"/>
  <c r="C178" i="7"/>
  <c r="N179" i="7"/>
  <c r="T179" i="7" s="1"/>
  <c r="P242" i="7"/>
  <c r="Q238" i="7"/>
  <c r="R242" i="7"/>
  <c r="I238" i="7"/>
  <c r="K168" i="7"/>
  <c r="K136" i="7"/>
  <c r="K120" i="7"/>
  <c r="Q94" i="7"/>
  <c r="K94" i="7"/>
  <c r="K100" i="7"/>
  <c r="P154" i="7"/>
  <c r="R154" i="7"/>
  <c r="Q148" i="7"/>
  <c r="F197" i="7"/>
  <c r="S197" i="7"/>
  <c r="N197" i="7"/>
  <c r="T197" i="7" s="1"/>
  <c r="P209" i="7"/>
  <c r="R209" i="7"/>
  <c r="Q203" i="7"/>
  <c r="K203" i="7"/>
  <c r="J217" i="7"/>
  <c r="S217" i="7"/>
  <c r="O217" i="7"/>
  <c r="P58" i="7"/>
  <c r="P62" i="7"/>
  <c r="P59" i="7"/>
  <c r="P63" i="7"/>
  <c r="P60" i="7"/>
  <c r="P64" i="7"/>
  <c r="P61" i="7"/>
  <c r="R60" i="7"/>
  <c r="R64" i="7"/>
  <c r="Q58" i="7"/>
  <c r="R61" i="7"/>
  <c r="R58" i="7"/>
  <c r="R62" i="7"/>
  <c r="R59" i="7"/>
  <c r="R63" i="7"/>
  <c r="K58" i="7"/>
  <c r="P69" i="7"/>
  <c r="R69" i="7"/>
  <c r="Q63" i="7"/>
  <c r="P75" i="7"/>
  <c r="R75" i="7"/>
  <c r="Q69" i="7"/>
  <c r="K69" i="7"/>
  <c r="P79" i="7"/>
  <c r="R79" i="7"/>
  <c r="Q73" i="7"/>
  <c r="K73" i="7"/>
  <c r="J87" i="7"/>
  <c r="S87" i="7"/>
  <c r="N87" i="7"/>
  <c r="T87" i="7" s="1"/>
  <c r="J90" i="7"/>
  <c r="S90" i="7"/>
  <c r="N90" i="7"/>
  <c r="T90" i="7" s="1"/>
  <c r="I92" i="7"/>
  <c r="Q92" i="7"/>
  <c r="K92" i="7"/>
  <c r="I145" i="7"/>
  <c r="P151" i="7"/>
  <c r="R151" i="7"/>
  <c r="Q145" i="7"/>
  <c r="K145" i="7"/>
  <c r="P177" i="7"/>
  <c r="R177" i="7"/>
  <c r="Q173" i="7"/>
  <c r="I177" i="7"/>
  <c r="Q177" i="7"/>
  <c r="K177" i="7"/>
  <c r="J235" i="7"/>
  <c r="N235" i="7"/>
  <c r="T235" i="7" s="1"/>
  <c r="F235" i="7"/>
  <c r="J130" i="7"/>
  <c r="S130" i="7"/>
  <c r="N130" i="7"/>
  <c r="T130" i="7" s="1"/>
  <c r="C129" i="7"/>
  <c r="C157" i="7"/>
  <c r="S156" i="7"/>
  <c r="N156" i="7"/>
  <c r="T156" i="7" s="1"/>
  <c r="K164" i="7"/>
  <c r="K132" i="7"/>
  <c r="K63" i="7"/>
  <c r="P67" i="7"/>
  <c r="R67" i="7"/>
  <c r="Q61" i="7"/>
  <c r="P70" i="7"/>
  <c r="R70" i="7"/>
  <c r="Q64" i="7"/>
  <c r="P73" i="7"/>
  <c r="R73" i="7"/>
  <c r="Q67" i="7"/>
  <c r="P76" i="7"/>
  <c r="R76" i="7"/>
  <c r="Q70" i="7"/>
  <c r="C75" i="7"/>
  <c r="S74" i="7"/>
  <c r="N74" i="7"/>
  <c r="T74" i="7" s="1"/>
  <c r="P93" i="7"/>
  <c r="P90" i="7"/>
  <c r="P94" i="7"/>
  <c r="P95" i="7"/>
  <c r="P91" i="7"/>
  <c r="P92" i="7"/>
  <c r="R92" i="7"/>
  <c r="Q90" i="7"/>
  <c r="R93" i="7"/>
  <c r="R90" i="7"/>
  <c r="R94" i="7"/>
  <c r="R91" i="7"/>
  <c r="R95" i="7"/>
  <c r="Q95" i="7"/>
  <c r="P125" i="7"/>
  <c r="P126" i="7"/>
  <c r="P127" i="7"/>
  <c r="P123" i="7"/>
  <c r="P124" i="7"/>
  <c r="P128" i="7"/>
  <c r="P129" i="7"/>
  <c r="R124" i="7"/>
  <c r="R128" i="7"/>
  <c r="R125" i="7"/>
  <c r="R129" i="7"/>
  <c r="Q123" i="7"/>
  <c r="R126" i="7"/>
  <c r="R123" i="7"/>
  <c r="R127" i="7"/>
  <c r="I126" i="7"/>
  <c r="P132" i="7"/>
  <c r="R132" i="7"/>
  <c r="Q126" i="7"/>
  <c r="P136" i="7"/>
  <c r="R136" i="7"/>
  <c r="Q130" i="7"/>
  <c r="I133" i="7"/>
  <c r="P139" i="7"/>
  <c r="R139" i="7"/>
  <c r="Q133" i="7"/>
  <c r="I137" i="7"/>
  <c r="P143" i="7"/>
  <c r="R143" i="7"/>
  <c r="Q137" i="7"/>
  <c r="P146" i="7"/>
  <c r="R146" i="7"/>
  <c r="Q140" i="7"/>
  <c r="I143" i="7"/>
  <c r="P149" i="7"/>
  <c r="R149" i="7"/>
  <c r="Q143" i="7"/>
  <c r="P155" i="7"/>
  <c r="R155" i="7"/>
  <c r="Q149" i="7"/>
  <c r="P161" i="7"/>
  <c r="R161" i="7"/>
  <c r="Q155" i="7"/>
  <c r="P164" i="7"/>
  <c r="R164" i="7"/>
  <c r="Q158" i="7"/>
  <c r="P167" i="7"/>
  <c r="R167" i="7"/>
  <c r="Q161" i="7"/>
  <c r="Q165" i="7"/>
  <c r="Q174" i="7"/>
  <c r="S196" i="7"/>
  <c r="O196" i="7"/>
  <c r="S200" i="7"/>
  <c r="N200" i="7"/>
  <c r="T200" i="7" s="1"/>
  <c r="J202" i="7"/>
  <c r="S202" i="7"/>
  <c r="N202" i="7"/>
  <c r="T202" i="7" s="1"/>
  <c r="P219" i="7"/>
  <c r="P220" i="7"/>
  <c r="R220" i="7"/>
  <c r="Q219" i="7"/>
  <c r="R219" i="7"/>
  <c r="H224" i="7"/>
  <c r="S224" i="7"/>
  <c r="O224" i="7"/>
  <c r="Q228" i="7"/>
  <c r="H230" i="7"/>
  <c r="S230" i="7"/>
  <c r="O230" i="7"/>
  <c r="Q240" i="7"/>
  <c r="H243" i="7"/>
  <c r="S243" i="7"/>
  <c r="O243" i="7"/>
  <c r="H245" i="7"/>
  <c r="S245" i="7"/>
  <c r="O245" i="7"/>
  <c r="C216" i="7"/>
  <c r="S215" i="7"/>
  <c r="N215" i="7"/>
  <c r="T215" i="7" s="1"/>
  <c r="J111" i="7"/>
  <c r="S111" i="7"/>
  <c r="N111" i="7"/>
  <c r="T111" i="7" s="1"/>
  <c r="J142" i="7"/>
  <c r="S142" i="7"/>
  <c r="N142" i="7"/>
  <c r="T142" i="7" s="1"/>
  <c r="J136" i="7"/>
  <c r="S136" i="7"/>
  <c r="N136" i="7"/>
  <c r="T136" i="7" s="1"/>
  <c r="J159" i="7"/>
  <c r="S159" i="7"/>
  <c r="N159" i="7"/>
  <c r="T159" i="7" s="1"/>
  <c r="J166" i="7"/>
  <c r="S166" i="7"/>
  <c r="N166" i="7"/>
  <c r="T166" i="7" s="1"/>
  <c r="S174" i="7"/>
  <c r="N174" i="7"/>
  <c r="T174" i="7" s="1"/>
  <c r="K219" i="7"/>
  <c r="K70" i="7"/>
  <c r="P65" i="7"/>
  <c r="R65" i="7"/>
  <c r="Q59" i="7"/>
  <c r="P68" i="7"/>
  <c r="R68" i="7"/>
  <c r="Q62" i="7"/>
  <c r="P71" i="7"/>
  <c r="R71" i="7"/>
  <c r="Q65" i="7"/>
  <c r="P74" i="7"/>
  <c r="R74" i="7"/>
  <c r="Q68" i="7"/>
  <c r="P77" i="7"/>
  <c r="R77" i="7"/>
  <c r="Q71" i="7"/>
  <c r="B83" i="7"/>
  <c r="S82" i="7"/>
  <c r="O82" i="7"/>
  <c r="S84" i="7"/>
  <c r="N84" i="7"/>
  <c r="T84" i="7" s="1"/>
  <c r="I91" i="7"/>
  <c r="Q91" i="7"/>
  <c r="Q93" i="7"/>
  <c r="P130" i="7"/>
  <c r="R130" i="7"/>
  <c r="Q124" i="7"/>
  <c r="P133" i="7"/>
  <c r="R133" i="7"/>
  <c r="Q127" i="7"/>
  <c r="P137" i="7"/>
  <c r="R137" i="7"/>
  <c r="Q131" i="7"/>
  <c r="I134" i="7"/>
  <c r="P140" i="7"/>
  <c r="R140" i="7"/>
  <c r="Q134" i="7"/>
  <c r="I141" i="7"/>
  <c r="P147" i="7"/>
  <c r="R147" i="7"/>
  <c r="Q141" i="7"/>
  <c r="P152" i="7"/>
  <c r="R152" i="7"/>
  <c r="Q146" i="7"/>
  <c r="P158" i="7"/>
  <c r="R158" i="7"/>
  <c r="Q152" i="7"/>
  <c r="P162" i="7"/>
  <c r="R162" i="7"/>
  <c r="Q156" i="7"/>
  <c r="P165" i="7"/>
  <c r="R165" i="7"/>
  <c r="Q159" i="7"/>
  <c r="P168" i="7"/>
  <c r="R168" i="7"/>
  <c r="Q162" i="7"/>
  <c r="Q166" i="7"/>
  <c r="Q169" i="7"/>
  <c r="Q175" i="7"/>
  <c r="S187" i="7"/>
  <c r="O187" i="7"/>
  <c r="F189" i="7"/>
  <c r="E189" i="7" s="1"/>
  <c r="M189" i="7" s="1"/>
  <c r="S189" i="7"/>
  <c r="N189" i="7"/>
  <c r="T189" i="7" s="1"/>
  <c r="O191" i="7"/>
  <c r="S192" i="7"/>
  <c r="N192" i="7"/>
  <c r="T192" i="7" s="1"/>
  <c r="B195" i="7"/>
  <c r="P201" i="7"/>
  <c r="P202" i="7"/>
  <c r="P206" i="7"/>
  <c r="P207" i="7"/>
  <c r="P203" i="7"/>
  <c r="P204" i="7"/>
  <c r="P205" i="7"/>
  <c r="R204" i="7"/>
  <c r="R201" i="7"/>
  <c r="R205" i="7"/>
  <c r="R202" i="7"/>
  <c r="R206" i="7"/>
  <c r="R203" i="7"/>
  <c r="R207" i="7"/>
  <c r="Q201" i="7"/>
  <c r="P208" i="7"/>
  <c r="R208" i="7"/>
  <c r="Q202" i="7"/>
  <c r="J205" i="7"/>
  <c r="S205" i="7"/>
  <c r="O205" i="7"/>
  <c r="J210" i="7"/>
  <c r="S210" i="7"/>
  <c r="N210" i="7"/>
  <c r="T210" i="7" s="1"/>
  <c r="I219" i="7"/>
  <c r="F224" i="7"/>
  <c r="E224" i="7" s="1"/>
  <c r="N224" i="7"/>
  <c r="T224" i="7" s="1"/>
  <c r="I228" i="7"/>
  <c r="J230" i="7"/>
  <c r="N230" i="7"/>
  <c r="T230" i="7" s="1"/>
  <c r="F243" i="7"/>
  <c r="N243" i="7"/>
  <c r="T243" i="7" s="1"/>
  <c r="J245" i="7"/>
  <c r="N245" i="7"/>
  <c r="T245" i="7" s="1"/>
  <c r="I107" i="7"/>
  <c r="S132" i="7"/>
  <c r="N132" i="7"/>
  <c r="T132" i="7" s="1"/>
  <c r="J138" i="7"/>
  <c r="S138" i="7"/>
  <c r="N138" i="7"/>
  <c r="T138" i="7" s="1"/>
  <c r="F142" i="7"/>
  <c r="E142" i="7" s="1"/>
  <c r="M142" i="7" s="1"/>
  <c r="S151" i="7"/>
  <c r="N151" i="7"/>
  <c r="T151" i="7" s="1"/>
  <c r="F166" i="7"/>
  <c r="E166" i="7" s="1"/>
  <c r="M166" i="7" s="1"/>
  <c r="J196" i="7"/>
  <c r="K202" i="7"/>
  <c r="K174" i="7"/>
  <c r="K162" i="7"/>
  <c r="K158" i="7"/>
  <c r="K134" i="7"/>
  <c r="K130" i="7"/>
  <c r="K93" i="7"/>
  <c r="K89" i="7"/>
  <c r="K65" i="7"/>
  <c r="K61" i="7"/>
  <c r="K155" i="7"/>
  <c r="K143" i="7"/>
  <c r="K90" i="7"/>
  <c r="P66" i="7"/>
  <c r="R66" i="7"/>
  <c r="Q60" i="7"/>
  <c r="P72" i="7"/>
  <c r="R72" i="7"/>
  <c r="Q66" i="7"/>
  <c r="P78" i="7"/>
  <c r="R78" i="7"/>
  <c r="Q72" i="7"/>
  <c r="F82" i="7"/>
  <c r="N82" i="7"/>
  <c r="T82" i="7" s="1"/>
  <c r="J94" i="7"/>
  <c r="S94" i="7"/>
  <c r="N94" i="7"/>
  <c r="T94" i="7" s="1"/>
  <c r="J96" i="7"/>
  <c r="S96" i="7"/>
  <c r="O96" i="7"/>
  <c r="I125" i="7"/>
  <c r="P131" i="7"/>
  <c r="R131" i="7"/>
  <c r="Q125" i="7"/>
  <c r="P134" i="7"/>
  <c r="R134" i="7"/>
  <c r="Q128" i="7"/>
  <c r="P144" i="7"/>
  <c r="R144" i="7"/>
  <c r="Q138" i="7"/>
  <c r="P150" i="7"/>
  <c r="R150" i="7"/>
  <c r="Q144" i="7"/>
  <c r="I147" i="7"/>
  <c r="P153" i="7"/>
  <c r="R153" i="7"/>
  <c r="Q147" i="7"/>
  <c r="P156" i="7"/>
  <c r="R156" i="7"/>
  <c r="Q150" i="7"/>
  <c r="P159" i="7"/>
  <c r="R159" i="7"/>
  <c r="Q153" i="7"/>
  <c r="I157" i="7"/>
  <c r="P163" i="7"/>
  <c r="R163" i="7"/>
  <c r="Q157" i="7"/>
  <c r="I160" i="7"/>
  <c r="P166" i="7"/>
  <c r="R166" i="7"/>
  <c r="Q160" i="7"/>
  <c r="P169" i="7"/>
  <c r="R169" i="7"/>
  <c r="Q163" i="7"/>
  <c r="S170" i="7"/>
  <c r="O170" i="7"/>
  <c r="S179" i="7"/>
  <c r="O179" i="7"/>
  <c r="J183" i="7"/>
  <c r="S183" i="7"/>
  <c r="O183" i="7"/>
  <c r="F187" i="7"/>
  <c r="L187" i="7" s="1"/>
  <c r="N187" i="7"/>
  <c r="T187" i="7" s="1"/>
  <c r="P193" i="7"/>
  <c r="P190" i="7"/>
  <c r="P194" i="7"/>
  <c r="P195" i="7"/>
  <c r="P191" i="7"/>
  <c r="P192" i="7"/>
  <c r="P189" i="7"/>
  <c r="R192" i="7"/>
  <c r="R189" i="7"/>
  <c r="R193" i="7"/>
  <c r="R190" i="7"/>
  <c r="R194" i="7"/>
  <c r="R191" i="7"/>
  <c r="R195" i="7"/>
  <c r="Q189" i="7"/>
  <c r="J207" i="7"/>
  <c r="S207" i="7"/>
  <c r="N207" i="7"/>
  <c r="T207" i="7" s="1"/>
  <c r="H221" i="7"/>
  <c r="S221" i="7"/>
  <c r="O221" i="7"/>
  <c r="I227" i="7"/>
  <c r="Q229" i="7"/>
  <c r="S235" i="7"/>
  <c r="O235" i="7"/>
  <c r="Q239" i="7"/>
  <c r="J118" i="7"/>
  <c r="S118" i="7"/>
  <c r="N118" i="7"/>
  <c r="T118" i="7" s="1"/>
  <c r="I124" i="7"/>
  <c r="I131" i="7"/>
  <c r="I149" i="7"/>
  <c r="J155" i="7"/>
  <c r="S155" i="7"/>
  <c r="N155" i="7"/>
  <c r="T155" i="7" s="1"/>
  <c r="S163" i="7"/>
  <c r="N163" i="7"/>
  <c r="T163" i="7" s="1"/>
  <c r="I165" i="7"/>
  <c r="C171" i="7"/>
  <c r="C172" i="7" s="1"/>
  <c r="N170" i="7"/>
  <c r="T170" i="7" s="1"/>
  <c r="J200" i="7"/>
  <c r="S185" i="7"/>
  <c r="N185" i="7"/>
  <c r="T185" i="7" s="1"/>
  <c r="K229" i="7"/>
  <c r="K201" i="7"/>
  <c r="K169" i="7"/>
  <c r="K165" i="7"/>
  <c r="K161" i="7"/>
  <c r="K157" i="7"/>
  <c r="K153" i="7"/>
  <c r="K149" i="7"/>
  <c r="K141" i="7"/>
  <c r="K137" i="7"/>
  <c r="K133" i="7"/>
  <c r="K125" i="7"/>
  <c r="K72" i="7"/>
  <c r="K68" i="7"/>
  <c r="K64" i="7"/>
  <c r="K60" i="7"/>
  <c r="I136" i="7"/>
  <c r="I144" i="7"/>
  <c r="I156" i="7"/>
  <c r="I161" i="7"/>
  <c r="I175" i="7"/>
  <c r="I93" i="7"/>
  <c r="I100" i="7"/>
  <c r="I203" i="7"/>
  <c r="F245" i="7"/>
  <c r="B109" i="7"/>
  <c r="C117" i="7"/>
  <c r="I130" i="7"/>
  <c r="I140" i="7"/>
  <c r="I152" i="7"/>
  <c r="I148" i="7"/>
  <c r="I162" i="7"/>
  <c r="J170" i="7"/>
  <c r="I174" i="7"/>
  <c r="J179" i="7"/>
  <c r="J243" i="7"/>
  <c r="J215" i="7"/>
  <c r="J187" i="7"/>
  <c r="C229" i="7"/>
  <c r="J156" i="7"/>
  <c r="J224" i="7"/>
  <c r="I89" i="7"/>
  <c r="C91" i="7"/>
  <c r="I99" i="7"/>
  <c r="F221" i="7"/>
  <c r="E221" i="7" s="1"/>
  <c r="I138" i="7"/>
  <c r="I154" i="7"/>
  <c r="I158" i="7"/>
  <c r="I159" i="7"/>
  <c r="I150" i="7"/>
  <c r="I146" i="7"/>
  <c r="I155" i="7"/>
  <c r="I169" i="7"/>
  <c r="J197" i="7"/>
  <c r="J189" i="7"/>
  <c r="I111" i="7"/>
  <c r="I200" i="7"/>
  <c r="J82" i="7"/>
  <c r="I90" i="7"/>
  <c r="I94" i="7"/>
  <c r="I95" i="7"/>
  <c r="H96" i="7"/>
  <c r="B97" i="7"/>
  <c r="I122" i="7"/>
  <c r="I153" i="7"/>
  <c r="I239" i="7"/>
  <c r="I242" i="7"/>
  <c r="C93" i="7"/>
  <c r="I123" i="7"/>
  <c r="I223" i="7"/>
  <c r="I240" i="7"/>
  <c r="I82" i="7" l="1"/>
  <c r="L82" i="7"/>
  <c r="W109" i="7"/>
  <c r="V109" i="7"/>
  <c r="L166" i="7"/>
  <c r="L243" i="7"/>
  <c r="L224" i="7"/>
  <c r="W178" i="7"/>
  <c r="V178" i="7"/>
  <c r="L221" i="7"/>
  <c r="W97" i="7"/>
  <c r="V97" i="7"/>
  <c r="W195" i="7"/>
  <c r="V195" i="7"/>
  <c r="I197" i="7"/>
  <c r="L197" i="7"/>
  <c r="M96" i="7"/>
  <c r="L96" i="7"/>
  <c r="M230" i="7"/>
  <c r="L230" i="7"/>
  <c r="L235" i="7"/>
  <c r="M170" i="7"/>
  <c r="L170" i="7"/>
  <c r="L189" i="7"/>
  <c r="L142" i="7"/>
  <c r="W83" i="7"/>
  <c r="V83" i="7"/>
  <c r="L245" i="7"/>
  <c r="J191" i="7"/>
  <c r="R171" i="7"/>
  <c r="D349" i="7"/>
  <c r="N348" i="7"/>
  <c r="J348" i="7"/>
  <c r="O178" i="7"/>
  <c r="C344" i="7"/>
  <c r="S343" i="7"/>
  <c r="S178" i="7"/>
  <c r="H178" i="7"/>
  <c r="M221" i="7"/>
  <c r="M224" i="7"/>
  <c r="R237" i="7"/>
  <c r="P173" i="7"/>
  <c r="R240" i="7"/>
  <c r="K170" i="7"/>
  <c r="X83" i="7"/>
  <c r="P171" i="7"/>
  <c r="Q170" i="7"/>
  <c r="P241" i="7"/>
  <c r="R175" i="7"/>
  <c r="R176" i="7"/>
  <c r="P240" i="7"/>
  <c r="P175" i="7"/>
  <c r="P176" i="7"/>
  <c r="R239" i="7"/>
  <c r="P239" i="7"/>
  <c r="X97" i="7"/>
  <c r="R238" i="7"/>
  <c r="P238" i="7"/>
  <c r="Q235" i="7"/>
  <c r="P237" i="7"/>
  <c r="R170" i="7"/>
  <c r="R174" i="7"/>
  <c r="P235" i="7"/>
  <c r="X195" i="7"/>
  <c r="R172" i="7"/>
  <c r="R241" i="7"/>
  <c r="P170" i="7"/>
  <c r="R173" i="7"/>
  <c r="X109" i="7"/>
  <c r="P172" i="7"/>
  <c r="I170" i="7"/>
  <c r="P174" i="7"/>
  <c r="X178" i="7"/>
  <c r="D200" i="7"/>
  <c r="D224" i="7"/>
  <c r="D189" i="7"/>
  <c r="D245" i="7"/>
  <c r="D191" i="7"/>
  <c r="D207" i="7"/>
  <c r="D243" i="7"/>
  <c r="D210" i="7"/>
  <c r="D202" i="7"/>
  <c r="D235" i="7"/>
  <c r="D197" i="7"/>
  <c r="D221" i="7"/>
  <c r="D230" i="7"/>
  <c r="D192" i="7"/>
  <c r="D215" i="7"/>
  <c r="D220" i="7"/>
  <c r="P228" i="7"/>
  <c r="R96" i="7"/>
  <c r="P221" i="7"/>
  <c r="R181" i="7"/>
  <c r="S191" i="7"/>
  <c r="R245" i="7"/>
  <c r="J178" i="7"/>
  <c r="P231" i="7"/>
  <c r="P180" i="7"/>
  <c r="P181" i="7"/>
  <c r="R183" i="7"/>
  <c r="P246" i="7"/>
  <c r="I243" i="7"/>
  <c r="I245" i="7"/>
  <c r="J171" i="7"/>
  <c r="K243" i="7"/>
  <c r="E243" i="7"/>
  <c r="M243" i="7" s="1"/>
  <c r="R225" i="7"/>
  <c r="K197" i="7"/>
  <c r="E197" i="7"/>
  <c r="M197" i="7" s="1"/>
  <c r="K82" i="7"/>
  <c r="E82" i="7"/>
  <c r="M82" i="7" s="1"/>
  <c r="K245" i="7"/>
  <c r="E245" i="7"/>
  <c r="M245" i="7" s="1"/>
  <c r="K187" i="7"/>
  <c r="E187" i="7"/>
  <c r="M187" i="7" s="1"/>
  <c r="P247" i="7"/>
  <c r="U56" i="7"/>
  <c r="D55" i="7"/>
  <c r="K235" i="7"/>
  <c r="E235" i="7"/>
  <c r="M235" i="7" s="1"/>
  <c r="R244" i="7"/>
  <c r="R229" i="7"/>
  <c r="R223" i="7"/>
  <c r="P183" i="7"/>
  <c r="R179" i="7"/>
  <c r="P179" i="7"/>
  <c r="R228" i="7"/>
  <c r="R247" i="7"/>
  <c r="K224" i="7"/>
  <c r="P182" i="7"/>
  <c r="R178" i="7"/>
  <c r="P178" i="7"/>
  <c r="K221" i="7"/>
  <c r="R246" i="7"/>
  <c r="S172" i="7"/>
  <c r="N172" i="7"/>
  <c r="T172" i="7" s="1"/>
  <c r="S117" i="7"/>
  <c r="N117" i="7"/>
  <c r="T117" i="7" s="1"/>
  <c r="I166" i="7"/>
  <c r="K166" i="7"/>
  <c r="C128" i="7"/>
  <c r="S129" i="7"/>
  <c r="N129" i="7"/>
  <c r="T129" i="7" s="1"/>
  <c r="P233" i="7"/>
  <c r="P226" i="7"/>
  <c r="P227" i="7"/>
  <c r="R226" i="7"/>
  <c r="R227" i="7"/>
  <c r="Q221" i="7"/>
  <c r="R221" i="7"/>
  <c r="P222" i="7"/>
  <c r="C76" i="7"/>
  <c r="S75" i="7"/>
  <c r="N75" i="7"/>
  <c r="T75" i="7" s="1"/>
  <c r="P232" i="7"/>
  <c r="I235" i="7"/>
  <c r="S97" i="7"/>
  <c r="O97" i="7"/>
  <c r="P249" i="7"/>
  <c r="R249" i="7"/>
  <c r="Q243" i="7"/>
  <c r="R222" i="7"/>
  <c r="S171" i="7"/>
  <c r="N171" i="7"/>
  <c r="T171" i="7" s="1"/>
  <c r="I189" i="7"/>
  <c r="K189" i="7"/>
  <c r="J83" i="7"/>
  <c r="S83" i="7"/>
  <c r="O83" i="7"/>
  <c r="J216" i="7"/>
  <c r="S216" i="7"/>
  <c r="N216" i="7"/>
  <c r="T216" i="7" s="1"/>
  <c r="P236" i="7"/>
  <c r="R236" i="7"/>
  <c r="Q230" i="7"/>
  <c r="K230" i="7"/>
  <c r="R231" i="7"/>
  <c r="S93" i="7"/>
  <c r="N93" i="7"/>
  <c r="T93" i="7" s="1"/>
  <c r="S109" i="7"/>
  <c r="O109" i="7"/>
  <c r="J195" i="7"/>
  <c r="S195" i="7"/>
  <c r="O195" i="7"/>
  <c r="B194" i="7"/>
  <c r="P224" i="7"/>
  <c r="R234" i="7"/>
  <c r="R224" i="7"/>
  <c r="P225" i="7"/>
  <c r="R243" i="7"/>
  <c r="P244" i="7"/>
  <c r="R233" i="7"/>
  <c r="I178" i="7"/>
  <c r="P184" i="7"/>
  <c r="R184" i="7"/>
  <c r="Q178" i="7"/>
  <c r="K178" i="7"/>
  <c r="R248" i="7"/>
  <c r="I221" i="7"/>
  <c r="I224" i="7"/>
  <c r="Q96" i="7"/>
  <c r="K96" i="7"/>
  <c r="I230" i="7"/>
  <c r="J129" i="7"/>
  <c r="J91" i="7"/>
  <c r="S91" i="7"/>
  <c r="N91" i="7"/>
  <c r="T91" i="7" s="1"/>
  <c r="J229" i="7"/>
  <c r="S229" i="7"/>
  <c r="N229" i="7"/>
  <c r="T229" i="7" s="1"/>
  <c r="I187" i="7"/>
  <c r="P245" i="7"/>
  <c r="R235" i="7"/>
  <c r="I142" i="7"/>
  <c r="K142" i="7"/>
  <c r="P250" i="7"/>
  <c r="P251" i="7"/>
  <c r="R250" i="7"/>
  <c r="R251" i="7"/>
  <c r="Q245" i="7"/>
  <c r="P234" i="7"/>
  <c r="P230" i="7"/>
  <c r="R230" i="7"/>
  <c r="Q224" i="7"/>
  <c r="P223" i="7"/>
  <c r="R180" i="7"/>
  <c r="P96" i="7"/>
  <c r="J157" i="7"/>
  <c r="S157" i="7"/>
  <c r="N157" i="7"/>
  <c r="T157" i="7" s="1"/>
  <c r="R182" i="7"/>
  <c r="P243" i="7"/>
  <c r="C177" i="7"/>
  <c r="N178" i="7"/>
  <c r="T178" i="7" s="1"/>
  <c r="S103" i="7"/>
  <c r="N103" i="7"/>
  <c r="T103" i="7" s="1"/>
  <c r="J103" i="7"/>
  <c r="R232" i="7"/>
  <c r="P229" i="7"/>
  <c r="P248" i="7"/>
  <c r="F117" i="7"/>
  <c r="L117" i="7" s="1"/>
  <c r="J117" i="7"/>
  <c r="J109" i="7"/>
  <c r="B110" i="7"/>
  <c r="J172" i="7"/>
  <c r="F173" i="7"/>
  <c r="L173" i="7" s="1"/>
  <c r="H98" i="7"/>
  <c r="H97" i="7"/>
  <c r="J97" i="7"/>
  <c r="J93" i="7"/>
  <c r="C92" i="7"/>
  <c r="I96" i="7"/>
  <c r="M98" i="7" l="1"/>
  <c r="L98" i="7"/>
  <c r="M178" i="7"/>
  <c r="L178" i="7"/>
  <c r="M97" i="7"/>
  <c r="L97" i="7"/>
  <c r="W110" i="7"/>
  <c r="V110" i="7"/>
  <c r="W194" i="7"/>
  <c r="V194" i="7"/>
  <c r="C345" i="7"/>
  <c r="S344" i="7"/>
  <c r="D350" i="7"/>
  <c r="J349" i="7"/>
  <c r="N349" i="7"/>
  <c r="X194" i="7"/>
  <c r="X110" i="7"/>
  <c r="D229" i="7"/>
  <c r="D216" i="7"/>
  <c r="U57" i="7"/>
  <c r="D56" i="7"/>
  <c r="K117" i="7"/>
  <c r="E117" i="7"/>
  <c r="M117" i="7" s="1"/>
  <c r="K173" i="7"/>
  <c r="E173" i="7"/>
  <c r="M173" i="7" s="1"/>
  <c r="P103" i="7"/>
  <c r="R103" i="7"/>
  <c r="Q97" i="7"/>
  <c r="K97" i="7"/>
  <c r="P98" i="7"/>
  <c r="P97" i="7"/>
  <c r="R98" i="7"/>
  <c r="R99" i="7"/>
  <c r="P99" i="7"/>
  <c r="P101" i="7"/>
  <c r="R97" i="7"/>
  <c r="P100" i="7"/>
  <c r="R101" i="7"/>
  <c r="R102" i="7"/>
  <c r="J92" i="7"/>
  <c r="S92" i="7"/>
  <c r="N92" i="7"/>
  <c r="T92" i="7" s="1"/>
  <c r="P104" i="7"/>
  <c r="R104" i="7"/>
  <c r="Q98" i="7"/>
  <c r="K98" i="7"/>
  <c r="R100" i="7"/>
  <c r="P102" i="7"/>
  <c r="J194" i="7"/>
  <c r="S194" i="7"/>
  <c r="O194" i="7"/>
  <c r="S128" i="7"/>
  <c r="N128" i="7"/>
  <c r="T128" i="7" s="1"/>
  <c r="J128" i="7"/>
  <c r="C127" i="7"/>
  <c r="C77" i="7"/>
  <c r="S76" i="7"/>
  <c r="N76" i="7"/>
  <c r="T76" i="7" s="1"/>
  <c r="J110" i="7"/>
  <c r="S110" i="7"/>
  <c r="O110" i="7"/>
  <c r="J177" i="7"/>
  <c r="S177" i="7"/>
  <c r="N177" i="7"/>
  <c r="T177" i="7" s="1"/>
  <c r="I117" i="7"/>
  <c r="I173" i="7"/>
  <c r="I97" i="7"/>
  <c r="I98" i="7"/>
  <c r="D351" i="7" l="1"/>
  <c r="N350" i="7"/>
  <c r="J350" i="7"/>
  <c r="C346" i="7"/>
  <c r="S345" i="7"/>
  <c r="D57" i="7"/>
  <c r="U58" i="7"/>
  <c r="S127" i="7"/>
  <c r="N127" i="7"/>
  <c r="T127" i="7" s="1"/>
  <c r="J127" i="7"/>
  <c r="F127" i="7"/>
  <c r="C78" i="7"/>
  <c r="S77" i="7"/>
  <c r="N77" i="7"/>
  <c r="T77" i="7" s="1"/>
  <c r="E127" i="7" l="1"/>
  <c r="M127" i="7" s="1"/>
  <c r="L127" i="7"/>
  <c r="C347" i="7"/>
  <c r="S346" i="7"/>
  <c r="D352" i="7"/>
  <c r="J351" i="7"/>
  <c r="N351" i="7"/>
  <c r="U59" i="7"/>
  <c r="D58" i="7"/>
  <c r="C79" i="7"/>
  <c r="S78" i="7"/>
  <c r="N78" i="7"/>
  <c r="T78" i="7" s="1"/>
  <c r="K127" i="7"/>
  <c r="I127" i="7"/>
  <c r="S347" i="7" l="1"/>
  <c r="C348" i="7"/>
  <c r="D353" i="7"/>
  <c r="D354" i="7" s="1"/>
  <c r="N352" i="7"/>
  <c r="J352" i="7"/>
  <c r="D59" i="7"/>
  <c r="U60" i="7"/>
  <c r="S79" i="7"/>
  <c r="N79" i="7"/>
  <c r="T79" i="7" s="1"/>
  <c r="D355" i="7" l="1"/>
  <c r="N354" i="7"/>
  <c r="J354" i="7"/>
  <c r="J353" i="7"/>
  <c r="N353" i="7"/>
  <c r="C349" i="7"/>
  <c r="S348" i="7"/>
  <c r="D60" i="7"/>
  <c r="U61" i="7"/>
  <c r="N355" i="7" l="1"/>
  <c r="D356" i="7"/>
  <c r="J355" i="7"/>
  <c r="C350" i="7"/>
  <c r="S349" i="7"/>
  <c r="U62" i="7"/>
  <c r="D61" i="7"/>
  <c r="J356" i="7" l="1"/>
  <c r="N356" i="7"/>
  <c r="C351" i="7"/>
  <c r="S350" i="7"/>
  <c r="D62" i="7"/>
  <c r="U63" i="7"/>
  <c r="C352" i="7" l="1"/>
  <c r="S351" i="7"/>
  <c r="U64" i="7"/>
  <c r="D63" i="7"/>
  <c r="C353" i="7" l="1"/>
  <c r="S352" i="7"/>
  <c r="D64" i="7"/>
  <c r="U65" i="7"/>
  <c r="S353" i="7" l="1"/>
  <c r="C354" i="7"/>
  <c r="U66" i="7"/>
  <c r="D65" i="7"/>
  <c r="C355" i="7" l="1"/>
  <c r="S354" i="7"/>
  <c r="D66" i="7"/>
  <c r="U67" i="7"/>
  <c r="C356" i="7" l="1"/>
  <c r="S356" i="7" s="1"/>
  <c r="S355" i="7"/>
  <c r="D67" i="7"/>
  <c r="U68" i="7"/>
  <c r="U69" i="7" l="1"/>
  <c r="D68" i="7"/>
  <c r="U70" i="7" l="1"/>
  <c r="D69" i="7"/>
  <c r="U71" i="7" l="1"/>
  <c r="D70" i="7"/>
  <c r="U72" i="7" l="1"/>
  <c r="D71" i="7"/>
  <c r="U73" i="7" l="1"/>
  <c r="D72" i="7"/>
  <c r="D73" i="7" l="1"/>
  <c r="U74" i="7"/>
  <c r="D74" i="7" l="1"/>
  <c r="U75" i="7"/>
  <c r="U76" i="7" l="1"/>
  <c r="D75" i="7"/>
  <c r="U77" i="7" l="1"/>
  <c r="D76" i="7"/>
  <c r="U78" i="7" l="1"/>
  <c r="D77" i="7"/>
  <c r="U79" i="7" l="1"/>
  <c r="D78" i="7"/>
  <c r="U80" i="7" l="1"/>
  <c r="D79" i="7"/>
  <c r="U81" i="7" l="1"/>
  <c r="D80" i="7"/>
  <c r="U82" i="7" l="1"/>
  <c r="D81" i="7"/>
  <c r="D82" i="7" l="1"/>
  <c r="U83" i="7"/>
  <c r="U84" i="7" l="1"/>
  <c r="D83" i="7"/>
  <c r="U85" i="7" l="1"/>
  <c r="D84" i="7"/>
  <c r="U86" i="7" l="1"/>
  <c r="D85" i="7"/>
  <c r="U87" i="7" l="1"/>
  <c r="D86" i="7"/>
  <c r="U88" i="7" l="1"/>
  <c r="D87" i="7"/>
  <c r="U89" i="7" l="1"/>
  <c r="D88" i="7"/>
  <c r="U90" i="7" l="1"/>
  <c r="D89" i="7"/>
  <c r="U91" i="7" l="1"/>
  <c r="D90" i="7"/>
  <c r="D91" i="7" l="1"/>
  <c r="U92" i="7"/>
  <c r="U93" i="7" l="1"/>
  <c r="D92" i="7"/>
  <c r="U94" i="7" l="1"/>
  <c r="D93" i="7"/>
  <c r="U95" i="7" l="1"/>
  <c r="D94" i="7"/>
  <c r="D95" i="7" l="1"/>
  <c r="U96" i="7"/>
  <c r="U97" i="7" l="1"/>
  <c r="D96" i="7"/>
  <c r="U98" i="7" l="1"/>
  <c r="D97" i="7"/>
  <c r="U99" i="7" l="1"/>
  <c r="D98" i="7"/>
  <c r="D99" i="7" l="1"/>
  <c r="U100" i="7"/>
  <c r="U101" i="7" l="1"/>
  <c r="D100" i="7"/>
  <c r="D101" i="7" l="1"/>
  <c r="U102" i="7"/>
  <c r="U103" i="7" l="1"/>
  <c r="D102" i="7"/>
  <c r="U104" i="7" l="1"/>
  <c r="D103" i="7"/>
  <c r="U105" i="7" l="1"/>
  <c r="D104" i="7"/>
  <c r="D105" i="7" l="1"/>
  <c r="U106" i="7"/>
  <c r="D106" i="7" l="1"/>
  <c r="U107" i="7"/>
  <c r="U108" i="7" l="1"/>
  <c r="D107" i="7"/>
  <c r="D108" i="7" l="1"/>
  <c r="U109" i="7"/>
  <c r="U110" i="7" l="1"/>
  <c r="D109" i="7"/>
  <c r="U111" i="7" l="1"/>
  <c r="D110" i="7"/>
  <c r="U112" i="7" l="1"/>
  <c r="D111" i="7"/>
  <c r="U113" i="7" l="1"/>
  <c r="D112" i="7"/>
  <c r="U114" i="7" l="1"/>
  <c r="D113" i="7"/>
  <c r="D114" i="7" l="1"/>
  <c r="U115" i="7"/>
  <c r="U116" i="7" l="1"/>
  <c r="D115" i="7"/>
  <c r="U117" i="7" l="1"/>
  <c r="D116" i="7"/>
  <c r="U118" i="7" l="1"/>
  <c r="D117" i="7"/>
  <c r="U119" i="7" l="1"/>
  <c r="D118" i="7"/>
  <c r="D119" i="7" l="1"/>
  <c r="U120" i="7"/>
  <c r="U121" i="7" l="1"/>
  <c r="D120" i="7"/>
  <c r="D121" i="7" l="1"/>
  <c r="U122" i="7"/>
  <c r="U123" i="7" l="1"/>
  <c r="D122" i="7"/>
  <c r="U124" i="7" l="1"/>
  <c r="D123" i="7"/>
  <c r="U125" i="7" l="1"/>
  <c r="D124" i="7"/>
  <c r="U126" i="7" l="1"/>
  <c r="D125" i="7"/>
  <c r="U127" i="7" l="1"/>
  <c r="D126" i="7"/>
  <c r="U128" i="7" l="1"/>
  <c r="D127" i="7"/>
  <c r="D128" i="7" l="1"/>
  <c r="U129" i="7"/>
  <c r="D129" i="7" l="1"/>
  <c r="U130" i="7"/>
  <c r="U131" i="7" l="1"/>
  <c r="D130" i="7"/>
  <c r="U132" i="7" l="1"/>
  <c r="D131" i="7"/>
  <c r="U133" i="7" l="1"/>
  <c r="D132" i="7"/>
  <c r="D133" i="7" l="1"/>
  <c r="U134" i="7"/>
  <c r="U135" i="7" l="1"/>
  <c r="D134" i="7"/>
  <c r="U136" i="7" l="1"/>
  <c r="D135" i="7"/>
  <c r="U137" i="7" l="1"/>
  <c r="D136" i="7"/>
  <c r="U138" i="7" l="1"/>
  <c r="D137" i="7"/>
  <c r="U139" i="7" l="1"/>
  <c r="D138" i="7"/>
  <c r="U140" i="7" l="1"/>
  <c r="D139" i="7"/>
  <c r="U141" i="7" l="1"/>
  <c r="D140" i="7"/>
  <c r="U142" i="7" l="1"/>
  <c r="D141" i="7"/>
  <c r="U143" i="7" l="1"/>
  <c r="D142" i="7"/>
  <c r="D143" i="7" l="1"/>
  <c r="U144" i="7"/>
  <c r="U145" i="7" l="1"/>
  <c r="D144" i="7"/>
  <c r="U146" i="7" l="1"/>
  <c r="D145" i="7"/>
  <c r="U147" i="7" l="1"/>
  <c r="D146" i="7"/>
  <c r="U148" i="7" l="1"/>
  <c r="D147" i="7"/>
  <c r="U149" i="7" l="1"/>
  <c r="D148" i="7"/>
  <c r="U150" i="7" l="1"/>
  <c r="D149" i="7"/>
  <c r="D150" i="7" l="1"/>
  <c r="U151" i="7"/>
  <c r="U152" i="7" l="1"/>
  <c r="D151" i="7"/>
  <c r="U153" i="7" l="1"/>
  <c r="D152" i="7"/>
  <c r="U154" i="7" l="1"/>
  <c r="D153" i="7"/>
  <c r="U155" i="7" l="1"/>
  <c r="D154" i="7"/>
  <c r="D155" i="7" l="1"/>
  <c r="U156" i="7"/>
  <c r="U157" i="7" l="1"/>
  <c r="D156" i="7"/>
  <c r="U158" i="7" l="1"/>
  <c r="D157" i="7"/>
  <c r="J176" i="7"/>
  <c r="C175" i="7"/>
  <c r="I281" i="7"/>
  <c r="P281" i="7"/>
  <c r="Q281" i="7"/>
  <c r="R281" i="7"/>
  <c r="B281" i="7"/>
  <c r="W281" i="7" l="1"/>
  <c r="V281" i="7"/>
  <c r="J281" i="7"/>
  <c r="X281" i="7"/>
  <c r="D158" i="7"/>
  <c r="U159" i="7"/>
  <c r="J175" i="7"/>
  <c r="S175" i="7"/>
  <c r="N175" i="7"/>
  <c r="T175" i="7" s="1"/>
  <c r="O281" i="7"/>
  <c r="S281" i="7"/>
  <c r="U160" i="7" l="1"/>
  <c r="D159" i="7"/>
  <c r="U161" i="7" l="1"/>
  <c r="D160" i="7"/>
  <c r="U162" i="7" l="1"/>
  <c r="D161" i="7"/>
  <c r="D162" i="7" l="1"/>
  <c r="U163" i="7"/>
  <c r="D163" i="7" l="1"/>
  <c r="U164" i="7"/>
  <c r="D164" i="7" l="1"/>
  <c r="U165" i="7"/>
  <c r="U166" i="7" l="1"/>
  <c r="D165" i="7"/>
  <c r="U167" i="7" l="1"/>
  <c r="D166" i="7"/>
  <c r="U168" i="7" l="1"/>
  <c r="D167" i="7"/>
  <c r="U169" i="7" l="1"/>
  <c r="D168" i="7"/>
  <c r="U170" i="7" l="1"/>
  <c r="D169" i="7"/>
  <c r="D170" i="7" l="1"/>
  <c r="U171" i="7"/>
  <c r="U172" i="7" l="1"/>
  <c r="D171" i="7"/>
  <c r="U173" i="7" l="1"/>
  <c r="D172" i="7"/>
  <c r="U174" i="7" l="1"/>
  <c r="D173" i="7"/>
  <c r="D174" i="7" l="1"/>
  <c r="U175" i="7"/>
  <c r="U176" i="7" l="1"/>
  <c r="D175" i="7"/>
  <c r="U177" i="7" l="1"/>
  <c r="D176" i="7"/>
  <c r="U178" i="7" l="1"/>
  <c r="D177" i="7"/>
  <c r="D178" i="7" l="1"/>
  <c r="U179" i="7"/>
  <c r="D179" i="7" l="1"/>
  <c r="U180" i="7"/>
  <c r="D180" i="7" l="1"/>
  <c r="U181" i="7"/>
  <c r="U182" i="7" l="1"/>
  <c r="D181" i="7"/>
  <c r="D182" i="7" l="1"/>
  <c r="U183" i="7"/>
  <c r="D183" i="7" l="1"/>
  <c r="U184" i="7"/>
  <c r="U185" i="7" l="1"/>
  <c r="D184" i="7"/>
  <c r="U186" i="7" l="1"/>
  <c r="D185" i="7"/>
  <c r="D186" i="7" l="1"/>
  <c r="U187" i="7"/>
  <c r="U188" i="7" l="1"/>
  <c r="D188" i="7" s="1"/>
  <c r="D187" i="7"/>
</calcChain>
</file>

<file path=xl/sharedStrings.xml><?xml version="1.0" encoding="utf-8"?>
<sst xmlns="http://schemas.openxmlformats.org/spreadsheetml/2006/main" count="108" uniqueCount="74">
  <si>
    <t>date</t>
  </si>
  <si>
    <t>cases</t>
  </si>
  <si>
    <t>positive</t>
  </si>
  <si>
    <t>negative</t>
  </si>
  <si>
    <t>test_per_case_total</t>
  </si>
  <si>
    <t>test_per_case_daily</t>
  </si>
  <si>
    <t>test_per_100k</t>
  </si>
  <si>
    <t>case_per_100k</t>
  </si>
  <si>
    <t>new_case_per_100k</t>
  </si>
  <si>
    <t>av_new_case_per_100k</t>
  </si>
  <si>
    <t>Autonomous Republic of Adjara</t>
  </si>
  <si>
    <t>Tbilisi</t>
  </si>
  <si>
    <t>Imereti</t>
  </si>
  <si>
    <t>Samegrelo-Zemo Svaneti</t>
  </si>
  <si>
    <t>Shida Kartli</t>
  </si>
  <si>
    <t>Kvemo Kartli</t>
  </si>
  <si>
    <t>Guria</t>
  </si>
  <si>
    <t>Kakheti</t>
  </si>
  <si>
    <t>Samtskhe-Javakheti</t>
  </si>
  <si>
    <t>Mtskheta-Mtianeti</t>
  </si>
  <si>
    <t>Racha-Lechkhumi and Kvemo Svaneti</t>
  </si>
  <si>
    <t>Autonomous Republic of Abkhazia</t>
  </si>
  <si>
    <t>Others</t>
  </si>
  <si>
    <t>total</t>
  </si>
  <si>
    <t>Adjara</t>
  </si>
  <si>
    <t>pop</t>
  </si>
  <si>
    <t>Provisional Administration</t>
  </si>
  <si>
    <t>id</t>
  </si>
  <si>
    <t>long</t>
  </si>
  <si>
    <t>lat</t>
  </si>
  <si>
    <t>ADM1_EN</t>
  </si>
  <si>
    <t>Name</t>
  </si>
  <si>
    <t>Racha</t>
  </si>
  <si>
    <t>Samegrelo</t>
  </si>
  <si>
    <t>av_new_cases</t>
  </si>
  <si>
    <t>total_antigen</t>
  </si>
  <si>
    <t>total_daily_tests</t>
  </si>
  <si>
    <t>daily_PCR_tests</t>
  </si>
  <si>
    <t>daily_rapid_test</t>
  </si>
  <si>
    <t>total_PCR_tests</t>
  </si>
  <si>
    <t>total_test</t>
  </si>
  <si>
    <t>Shida_Kartli</t>
  </si>
  <si>
    <t>Kvemo_Kartli</t>
  </si>
  <si>
    <t>Samtskhe_Javakheti</t>
  </si>
  <si>
    <t>Mtskheta_Mtianeti</t>
  </si>
  <si>
    <t>Racha_Lechkhumi</t>
  </si>
  <si>
    <t>Abkhazia</t>
  </si>
  <si>
    <t>Tskhinvali</t>
  </si>
  <si>
    <t>region</t>
  </si>
  <si>
    <t>col</t>
  </si>
  <si>
    <t>new_cases</t>
  </si>
  <si>
    <t>new_deaths</t>
  </si>
  <si>
    <t>new_recoveries</t>
  </si>
  <si>
    <t>total_rec</t>
  </si>
  <si>
    <t>total_deaths</t>
  </si>
  <si>
    <t>active_cases</t>
  </si>
  <si>
    <t>pop_share</t>
  </si>
  <si>
    <t>per_10k</t>
  </si>
  <si>
    <t>total_positive_share</t>
  </si>
  <si>
    <t>rd</t>
  </si>
  <si>
    <t>since sept</t>
  </si>
  <si>
    <t>one_in_four</t>
  </si>
  <si>
    <t>daily_positive_pcr_share</t>
  </si>
  <si>
    <t>number_covid_patients</t>
  </si>
  <si>
    <t>on_ventilator</t>
  </si>
  <si>
    <t>share_at_hospital</t>
  </si>
  <si>
    <t>active_patients</t>
  </si>
  <si>
    <t>hospitalized_per_100k</t>
  </si>
  <si>
    <t>total_hospitalized</t>
  </si>
  <si>
    <t>total_since_sept</t>
  </si>
  <si>
    <t>critical_patients</t>
  </si>
  <si>
    <t>vaccinated</t>
  </si>
  <si>
    <t>total_positive_share_total</t>
  </si>
  <si>
    <t>share_hospitalized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</si>
</sst>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6" fontId="3" fillId="2" borderId="0" xfId="0" applyNumberFormat="1" applyFont="1" applyFill="1"/>
    <xf numFmtId="164" fontId="3" fillId="0" borderId="0" xfId="0" applyNumberFormat="1" applyFont="1"/>
    <xf numFmtId="9" fontId="3" fillId="0" borderId="0" xfId="1" applyFont="1"/>
    <xf numFmtId="2" fontId="3" fillId="0" borderId="0" xfId="1" applyNumberFormat="1" applyFont="1"/>
    <xf numFmtId="1" fontId="3" fillId="2" borderId="0" xfId="0" applyNumberFormat="1" applyFont="1" applyFill="1"/>
    <xf numFmtId="165" fontId="3" fillId="0" borderId="0" xfId="1" applyNumberFormat="1" applyFont="1"/>
    <xf numFmtId="164" fontId="3" fillId="0" borderId="0" xfId="0" applyNumberFormat="1" applyFont="1" applyAlignment="1">
      <alignment horizontal="right"/>
    </xf>
    <xf numFmtId="165" fontId="3" fillId="2" borderId="0" xfId="1" applyNumberFormat="1" applyFont="1" applyFill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0" fontId="3" fillId="0" borderId="0" xfId="1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0" fontId="3" fillId="0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" fontId="3" fillId="3" borderId="0" xfId="0" applyNumberFormat="1" applyFont="1" applyFill="1"/>
    <xf numFmtId="0" fontId="0" fillId="3" borderId="0" xfId="0" applyFill="1"/>
  </cellXfs>
  <cellStyles count="3">
    <cellStyle name="Normal" xfId="0" builtinId="0"/>
    <cellStyle name="Normal 2" xfId="2" xr:uid="{EAFCCA9A-8B82-4ED0-88A7-DCC88CDFE67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7E0D-99B3-4EF4-8E98-3DB8AFE15EB4}">
  <dimension ref="A1:Y361"/>
  <sheetViews>
    <sheetView topLeftCell="B1" workbookViewId="0">
      <pane ySplit="1" topLeftCell="A2" activePane="bottomLeft" state="frozen"/>
      <selection pane="bottomLeft" activeCell="S2" sqref="S2"/>
    </sheetView>
  </sheetViews>
  <sheetFormatPr defaultRowHeight="14.5" x14ac:dyDescent="0.35"/>
  <cols>
    <col min="1" max="1" width="10.453125" bestFit="1" customWidth="1"/>
    <col min="2" max="2" width="7.453125" customWidth="1"/>
    <col min="3" max="3" width="7.81640625" customWidth="1"/>
    <col min="5" max="5" width="6.453125" customWidth="1"/>
    <col min="6" max="6" width="7" customWidth="1"/>
    <col min="7" max="7" width="6.26953125" customWidth="1"/>
    <col min="8" max="8" width="5.81640625" customWidth="1"/>
    <col min="9" max="10" width="5.7265625" customWidth="1"/>
    <col min="11" max="12" width="4.453125" customWidth="1"/>
    <col min="13" max="13" width="6" customWidth="1"/>
    <col min="14" max="14" width="5.6328125" customWidth="1"/>
    <col min="15" max="15" width="5.08984375" customWidth="1"/>
    <col min="16" max="16" width="5.453125" customWidth="1"/>
    <col min="17" max="17" width="4.90625" customWidth="1"/>
    <col min="18" max="18" width="4.6328125" customWidth="1"/>
    <col min="19" max="19" width="7.1796875" customWidth="1"/>
    <col min="20" max="20" width="0" hidden="1" customWidth="1"/>
    <col min="22" max="22" width="5.36328125" customWidth="1"/>
    <col min="23" max="23" width="8.7265625" style="1"/>
    <col min="24" max="24" width="3.81640625" style="1" customWidth="1"/>
  </cols>
  <sheetData>
    <row r="1" spans="1:25" x14ac:dyDescent="0.35">
      <c r="A1" s="3" t="s">
        <v>0</v>
      </c>
      <c r="B1" s="2" t="s">
        <v>1</v>
      </c>
      <c r="C1" s="2" t="s">
        <v>39</v>
      </c>
      <c r="D1" s="2" t="s">
        <v>40</v>
      </c>
      <c r="E1" s="2" t="s">
        <v>36</v>
      </c>
      <c r="F1" s="2" t="s">
        <v>37</v>
      </c>
      <c r="G1" s="2" t="s">
        <v>38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62</v>
      </c>
      <c r="M1" s="2" t="s">
        <v>58</v>
      </c>
      <c r="N1" s="2" t="s">
        <v>6</v>
      </c>
      <c r="O1" s="2" t="s">
        <v>7</v>
      </c>
      <c r="P1" s="2" t="s">
        <v>34</v>
      </c>
      <c r="Q1" s="2" t="s">
        <v>8</v>
      </c>
      <c r="R1" s="2" t="s">
        <v>9</v>
      </c>
      <c r="S1" s="2" t="s">
        <v>72</v>
      </c>
      <c r="T1" s="2"/>
      <c r="U1" s="2" t="s">
        <v>35</v>
      </c>
      <c r="V1" s="2" t="s">
        <v>56</v>
      </c>
      <c r="W1" s="6" t="s">
        <v>61</v>
      </c>
      <c r="X1" s="4" t="s">
        <v>63</v>
      </c>
      <c r="Y1" s="2"/>
    </row>
    <row r="2" spans="1:25" x14ac:dyDescent="0.35">
      <c r="A2" s="3">
        <v>43888</v>
      </c>
      <c r="B2" s="2">
        <v>1</v>
      </c>
      <c r="C2" s="2">
        <v>47</v>
      </c>
      <c r="D2" s="5">
        <f t="shared" ref="D2:D65" si="0">U2+T2</f>
        <v>48</v>
      </c>
      <c r="E2" s="5">
        <f t="shared" ref="E2:E65" si="1">G2+F2</f>
        <v>18</v>
      </c>
      <c r="F2" s="2">
        <v>17</v>
      </c>
      <c r="G2" s="4">
        <v>1</v>
      </c>
      <c r="H2" s="2">
        <v>0</v>
      </c>
      <c r="I2" s="2">
        <v>17</v>
      </c>
      <c r="J2" s="2">
        <v>47</v>
      </c>
      <c r="K2" s="7">
        <f>COUNTIF(F2,H2=0)</f>
        <v>0</v>
      </c>
      <c r="L2" s="18">
        <f>H2/F2*100</f>
        <v>0</v>
      </c>
      <c r="M2" s="9">
        <f t="shared" ref="M2:M65" si="2">H2/E2*100</f>
        <v>0</v>
      </c>
      <c r="N2" s="5">
        <f t="shared" ref="N2:N65" si="3">C2/3716900*100000</f>
        <v>1.2644946057198203</v>
      </c>
      <c r="O2" s="5">
        <f t="shared" ref="O2:O65" si="4">B2/3716900*100000</f>
        <v>2.6904140547230216E-2</v>
      </c>
      <c r="P2" s="5" t="e">
        <f>AVERAGE(#REF!)</f>
        <v>#REF!</v>
      </c>
      <c r="Q2" s="5">
        <f t="shared" ref="Q2:Q65" si="5">H2/3716900*100000</f>
        <v>0</v>
      </c>
      <c r="R2" s="2"/>
      <c r="S2" s="2"/>
      <c r="T2" s="2">
        <f t="shared" ref="T2:T11" si="6">N2*3716900/100000</f>
        <v>47</v>
      </c>
      <c r="U2" s="4">
        <v>1</v>
      </c>
      <c r="V2" s="9">
        <f>B2/$Y$341*100</f>
        <v>2.69040030197053E-5</v>
      </c>
      <c r="W2" s="4">
        <f t="shared" ref="W2:W65" si="7">B2*4</f>
        <v>4</v>
      </c>
      <c r="X2" s="10">
        <f t="shared" ref="X2:X65" si="8">$Y$341/B2</f>
        <v>3716919</v>
      </c>
      <c r="Y2" s="2"/>
    </row>
    <row r="3" spans="1:25" x14ac:dyDescent="0.35">
      <c r="A3" s="3">
        <v>43889</v>
      </c>
      <c r="B3" s="2">
        <v>1</v>
      </c>
      <c r="C3" s="2">
        <v>60</v>
      </c>
      <c r="D3" s="5">
        <f t="shared" si="0"/>
        <v>61</v>
      </c>
      <c r="E3" s="5">
        <f t="shared" si="1"/>
        <v>14</v>
      </c>
      <c r="F3" s="2">
        <v>13</v>
      </c>
      <c r="G3" s="4">
        <v>1</v>
      </c>
      <c r="H3" s="2">
        <v>0</v>
      </c>
      <c r="I3" s="2">
        <v>13</v>
      </c>
      <c r="J3" s="2">
        <v>60</v>
      </c>
      <c r="K3" s="7">
        <f>COUNTIF(F3,H3=0)</f>
        <v>0</v>
      </c>
      <c r="L3" s="18">
        <f t="shared" ref="L3:L66" si="9">H3/F3*100</f>
        <v>0</v>
      </c>
      <c r="M3" s="9">
        <f t="shared" si="2"/>
        <v>0</v>
      </c>
      <c r="N3" s="5">
        <f t="shared" si="3"/>
        <v>1.6142484328338131</v>
      </c>
      <c r="O3" s="5">
        <f t="shared" si="4"/>
        <v>2.6904140547230216E-2</v>
      </c>
      <c r="P3" s="5" t="e">
        <f>AVERAGE(#REF!)</f>
        <v>#REF!</v>
      </c>
      <c r="Q3" s="5">
        <f t="shared" si="5"/>
        <v>0</v>
      </c>
      <c r="R3" s="2"/>
      <c r="S3" s="11">
        <f t="shared" ref="S3:S66" si="10">B3/C3</f>
        <v>1.6666666666666666E-2</v>
      </c>
      <c r="T3" s="2">
        <f t="shared" si="6"/>
        <v>60</v>
      </c>
      <c r="U3" s="4">
        <v>1</v>
      </c>
      <c r="V3" s="9">
        <f t="shared" ref="V3:V66" si="11">B3/$Y$341*100</f>
        <v>2.69040030197053E-5</v>
      </c>
      <c r="W3" s="4">
        <f t="shared" si="7"/>
        <v>4</v>
      </c>
      <c r="X3" s="10">
        <f t="shared" si="8"/>
        <v>3716919</v>
      </c>
      <c r="Y3" s="2"/>
    </row>
    <row r="4" spans="1:25" x14ac:dyDescent="0.35">
      <c r="A4" s="3">
        <v>43890</v>
      </c>
      <c r="B4" s="2">
        <v>1</v>
      </c>
      <c r="C4" s="2">
        <v>95</v>
      </c>
      <c r="D4" s="5">
        <f t="shared" si="0"/>
        <v>97</v>
      </c>
      <c r="E4" s="5">
        <f t="shared" si="1"/>
        <v>36</v>
      </c>
      <c r="F4" s="2">
        <v>35</v>
      </c>
      <c r="G4" s="4">
        <v>1</v>
      </c>
      <c r="H4" s="2">
        <v>0</v>
      </c>
      <c r="I4" s="2">
        <v>35</v>
      </c>
      <c r="J4" s="2">
        <v>95</v>
      </c>
      <c r="K4" s="7">
        <f>COUNTIF(F4,H4=0)</f>
        <v>0</v>
      </c>
      <c r="L4" s="18">
        <f t="shared" si="9"/>
        <v>0</v>
      </c>
      <c r="M4" s="9">
        <f t="shared" si="2"/>
        <v>0</v>
      </c>
      <c r="N4" s="5">
        <f t="shared" si="3"/>
        <v>2.555893351986871</v>
      </c>
      <c r="O4" s="5">
        <f t="shared" si="4"/>
        <v>2.6904140547230216E-2</v>
      </c>
      <c r="P4" s="5" t="e">
        <f>AVERAGE(#REF!)</f>
        <v>#REF!</v>
      </c>
      <c r="Q4" s="5">
        <f t="shared" si="5"/>
        <v>0</v>
      </c>
      <c r="R4" s="2"/>
      <c r="S4" s="11">
        <f t="shared" si="10"/>
        <v>1.0526315789473684E-2</v>
      </c>
      <c r="T4" s="2">
        <f t="shared" si="6"/>
        <v>95</v>
      </c>
      <c r="U4" s="4">
        <v>2</v>
      </c>
      <c r="V4" s="9">
        <f t="shared" si="11"/>
        <v>2.69040030197053E-5</v>
      </c>
      <c r="W4" s="4">
        <f t="shared" si="7"/>
        <v>4</v>
      </c>
      <c r="X4" s="10">
        <f t="shared" si="8"/>
        <v>3716919</v>
      </c>
      <c r="Y4" s="2"/>
    </row>
    <row r="5" spans="1:25" x14ac:dyDescent="0.35">
      <c r="A5" s="3">
        <v>43891</v>
      </c>
      <c r="B5" s="2">
        <v>1</v>
      </c>
      <c r="C5" s="2">
        <v>132</v>
      </c>
      <c r="D5" s="5">
        <f t="shared" si="0"/>
        <v>137</v>
      </c>
      <c r="E5" s="5">
        <f t="shared" si="1"/>
        <v>38</v>
      </c>
      <c r="F5" s="2">
        <v>37</v>
      </c>
      <c r="G5" s="4">
        <v>1</v>
      </c>
      <c r="H5" s="2">
        <v>0</v>
      </c>
      <c r="I5" s="2">
        <v>37</v>
      </c>
      <c r="J5" s="2">
        <v>132</v>
      </c>
      <c r="K5" s="7">
        <f>COUNTIF(F5,H5=0)</f>
        <v>0</v>
      </c>
      <c r="L5" s="18">
        <f t="shared" si="9"/>
        <v>0</v>
      </c>
      <c r="M5" s="9">
        <f t="shared" si="2"/>
        <v>0</v>
      </c>
      <c r="N5" s="5">
        <f t="shared" si="3"/>
        <v>3.551346552234389</v>
      </c>
      <c r="O5" s="5">
        <f t="shared" si="4"/>
        <v>2.6904140547230216E-2</v>
      </c>
      <c r="P5" s="5" t="e">
        <f>AVERAGE(#REF!)</f>
        <v>#REF!</v>
      </c>
      <c r="Q5" s="5">
        <f t="shared" si="5"/>
        <v>0</v>
      </c>
      <c r="R5" s="2"/>
      <c r="S5" s="11">
        <f t="shared" si="10"/>
        <v>7.575757575757576E-3</v>
      </c>
      <c r="T5" s="2">
        <f t="shared" si="6"/>
        <v>132</v>
      </c>
      <c r="U5" s="4">
        <v>5</v>
      </c>
      <c r="V5" s="9">
        <f t="shared" si="11"/>
        <v>2.69040030197053E-5</v>
      </c>
      <c r="W5" s="4">
        <f t="shared" si="7"/>
        <v>4</v>
      </c>
      <c r="X5" s="10">
        <f t="shared" si="8"/>
        <v>3716919</v>
      </c>
      <c r="Y5" s="2"/>
    </row>
    <row r="6" spans="1:25" x14ac:dyDescent="0.35">
      <c r="A6" s="3">
        <v>43892</v>
      </c>
      <c r="B6" s="2">
        <v>3</v>
      </c>
      <c r="C6" s="2">
        <v>167</v>
      </c>
      <c r="D6" s="5">
        <f t="shared" si="0"/>
        <v>174.4</v>
      </c>
      <c r="E6" s="5">
        <f t="shared" si="1"/>
        <v>37.4</v>
      </c>
      <c r="F6" s="2">
        <v>35</v>
      </c>
      <c r="G6" s="10">
        <f t="shared" ref="G6:G35" si="12">72/30</f>
        <v>2.4</v>
      </c>
      <c r="H6" s="2">
        <v>2</v>
      </c>
      <c r="I6" s="2">
        <v>33</v>
      </c>
      <c r="J6" s="7">
        <v>55.666666666666664</v>
      </c>
      <c r="K6" s="7">
        <f>F6/H6</f>
        <v>17.5</v>
      </c>
      <c r="L6" s="18">
        <f t="shared" si="9"/>
        <v>5.7142857142857144</v>
      </c>
      <c r="M6" s="9">
        <f t="shared" si="2"/>
        <v>5.3475935828877006</v>
      </c>
      <c r="N6" s="5">
        <f t="shared" si="3"/>
        <v>4.4929914713874464</v>
      </c>
      <c r="O6" s="5">
        <f t="shared" si="4"/>
        <v>8.0712421641690651E-2</v>
      </c>
      <c r="P6" s="5" t="e">
        <f>AVERAGE(#REF!)</f>
        <v>#REF!</v>
      </c>
      <c r="Q6" s="5">
        <f t="shared" si="5"/>
        <v>5.3808281094460432E-2</v>
      </c>
      <c r="R6" s="2"/>
      <c r="S6" s="11">
        <f t="shared" si="10"/>
        <v>1.7964071856287425E-2</v>
      </c>
      <c r="T6" s="2">
        <f t="shared" si="6"/>
        <v>167</v>
      </c>
      <c r="U6" s="10">
        <f t="shared" ref="U6:U37" si="13">U5+G6</f>
        <v>7.4</v>
      </c>
      <c r="V6" s="9">
        <f t="shared" si="11"/>
        <v>8.0712009059115907E-5</v>
      </c>
      <c r="W6" s="4">
        <f t="shared" si="7"/>
        <v>12</v>
      </c>
      <c r="X6" s="10">
        <f t="shared" si="8"/>
        <v>1238973</v>
      </c>
      <c r="Y6" s="2"/>
    </row>
    <row r="7" spans="1:25" x14ac:dyDescent="0.35">
      <c r="A7" s="3">
        <v>43893</v>
      </c>
      <c r="B7" s="2">
        <v>3</v>
      </c>
      <c r="C7" s="2">
        <v>193</v>
      </c>
      <c r="D7" s="5">
        <f t="shared" si="0"/>
        <v>202.8</v>
      </c>
      <c r="E7" s="5">
        <f t="shared" si="1"/>
        <v>28.4</v>
      </c>
      <c r="F7" s="2">
        <v>26</v>
      </c>
      <c r="G7" s="10">
        <f t="shared" si="12"/>
        <v>2.4</v>
      </c>
      <c r="H7" s="2">
        <v>0</v>
      </c>
      <c r="I7" s="2">
        <v>26</v>
      </c>
      <c r="J7" s="7">
        <v>64.333333333333329</v>
      </c>
      <c r="K7" s="7">
        <v>0</v>
      </c>
      <c r="L7" s="18">
        <f t="shared" si="9"/>
        <v>0</v>
      </c>
      <c r="M7" s="9">
        <f t="shared" si="2"/>
        <v>0</v>
      </c>
      <c r="N7" s="5">
        <f t="shared" si="3"/>
        <v>5.1924991256154325</v>
      </c>
      <c r="O7" s="5">
        <f t="shared" si="4"/>
        <v>8.0712421641690651E-2</v>
      </c>
      <c r="P7" s="5">
        <f t="shared" ref="P7:P70" si="14">AVERAGE(H1:H7)</f>
        <v>0.33333333333333331</v>
      </c>
      <c r="Q7" s="5">
        <f t="shared" si="5"/>
        <v>0</v>
      </c>
      <c r="R7" s="2"/>
      <c r="S7" s="11">
        <f t="shared" si="10"/>
        <v>1.5544041450777202E-2</v>
      </c>
      <c r="T7" s="2">
        <f t="shared" si="6"/>
        <v>193</v>
      </c>
      <c r="U7" s="10">
        <f t="shared" si="13"/>
        <v>9.8000000000000007</v>
      </c>
      <c r="V7" s="9">
        <f t="shared" si="11"/>
        <v>8.0712009059115907E-5</v>
      </c>
      <c r="W7" s="4">
        <f t="shared" si="7"/>
        <v>12</v>
      </c>
      <c r="X7" s="10">
        <f t="shared" si="8"/>
        <v>1238973</v>
      </c>
      <c r="Y7" s="2"/>
    </row>
    <row r="8" spans="1:25" x14ac:dyDescent="0.35">
      <c r="A8" s="3">
        <v>43894</v>
      </c>
      <c r="B8" s="2">
        <v>3</v>
      </c>
      <c r="C8" s="2">
        <v>220</v>
      </c>
      <c r="D8" s="5">
        <f t="shared" si="0"/>
        <v>232.2</v>
      </c>
      <c r="E8" s="5">
        <f t="shared" si="1"/>
        <v>29.4</v>
      </c>
      <c r="F8" s="2">
        <v>27</v>
      </c>
      <c r="G8" s="10">
        <f t="shared" si="12"/>
        <v>2.4</v>
      </c>
      <c r="H8" s="2">
        <v>0</v>
      </c>
      <c r="I8" s="2">
        <v>27</v>
      </c>
      <c r="J8" s="7">
        <v>73.333333333333329</v>
      </c>
      <c r="K8" s="7">
        <v>0</v>
      </c>
      <c r="L8" s="18">
        <f t="shared" si="9"/>
        <v>0</v>
      </c>
      <c r="M8" s="9">
        <f t="shared" si="2"/>
        <v>0</v>
      </c>
      <c r="N8" s="5">
        <f t="shared" si="3"/>
        <v>5.9189109203906485</v>
      </c>
      <c r="O8" s="5">
        <f t="shared" si="4"/>
        <v>8.0712421641690651E-2</v>
      </c>
      <c r="P8" s="5">
        <f t="shared" si="14"/>
        <v>0.2857142857142857</v>
      </c>
      <c r="Q8" s="5">
        <f t="shared" si="5"/>
        <v>0</v>
      </c>
      <c r="R8" s="5">
        <f t="shared" ref="R8:R71" si="15">AVERAGE(H2:H8)/3716900*100000</f>
        <v>7.6868972992086334E-3</v>
      </c>
      <c r="S8" s="11">
        <f t="shared" si="10"/>
        <v>1.3636363636363636E-2</v>
      </c>
      <c r="T8" s="2">
        <f t="shared" si="6"/>
        <v>220</v>
      </c>
      <c r="U8" s="10">
        <f t="shared" si="13"/>
        <v>12.200000000000001</v>
      </c>
      <c r="V8" s="9">
        <f t="shared" si="11"/>
        <v>8.0712009059115907E-5</v>
      </c>
      <c r="W8" s="4">
        <f t="shared" si="7"/>
        <v>12</v>
      </c>
      <c r="X8" s="10">
        <f t="shared" si="8"/>
        <v>1238973</v>
      </c>
      <c r="Y8" s="2"/>
    </row>
    <row r="9" spans="1:25" x14ac:dyDescent="0.35">
      <c r="A9" s="3">
        <v>43895</v>
      </c>
      <c r="B9" s="2">
        <v>3</v>
      </c>
      <c r="C9" s="2">
        <v>249</v>
      </c>
      <c r="D9" s="5">
        <f t="shared" si="0"/>
        <v>263.60000000000002</v>
      </c>
      <c r="E9" s="5">
        <f t="shared" si="1"/>
        <v>31.4</v>
      </c>
      <c r="F9" s="2">
        <v>29</v>
      </c>
      <c r="G9" s="10">
        <f t="shared" si="12"/>
        <v>2.4</v>
      </c>
      <c r="H9" s="2">
        <v>0</v>
      </c>
      <c r="I9" s="2">
        <v>29</v>
      </c>
      <c r="J9" s="7">
        <v>83</v>
      </c>
      <c r="K9" s="7">
        <v>0</v>
      </c>
      <c r="L9" s="18">
        <f t="shared" si="9"/>
        <v>0</v>
      </c>
      <c r="M9" s="9">
        <f t="shared" si="2"/>
        <v>0</v>
      </c>
      <c r="N9" s="5">
        <f t="shared" si="3"/>
        <v>6.6991309962603243</v>
      </c>
      <c r="O9" s="5">
        <f t="shared" si="4"/>
        <v>8.0712421641690651E-2</v>
      </c>
      <c r="P9" s="5">
        <f t="shared" si="14"/>
        <v>0.2857142857142857</v>
      </c>
      <c r="Q9" s="5">
        <f t="shared" si="5"/>
        <v>0</v>
      </c>
      <c r="R9" s="5">
        <f t="shared" si="15"/>
        <v>7.6868972992086334E-3</v>
      </c>
      <c r="S9" s="11">
        <f t="shared" si="10"/>
        <v>1.2048192771084338E-2</v>
      </c>
      <c r="T9" s="2">
        <f t="shared" si="6"/>
        <v>249</v>
      </c>
      <c r="U9" s="10">
        <f t="shared" si="13"/>
        <v>14.600000000000001</v>
      </c>
      <c r="V9" s="9">
        <f t="shared" si="11"/>
        <v>8.0712009059115907E-5</v>
      </c>
      <c r="W9" s="4">
        <f t="shared" si="7"/>
        <v>12</v>
      </c>
      <c r="X9" s="10">
        <f t="shared" si="8"/>
        <v>1238973</v>
      </c>
      <c r="Y9" s="2"/>
    </row>
    <row r="10" spans="1:25" x14ac:dyDescent="0.35">
      <c r="A10" s="3">
        <v>43896</v>
      </c>
      <c r="B10" s="2">
        <v>4</v>
      </c>
      <c r="C10" s="2">
        <v>275</v>
      </c>
      <c r="D10" s="5">
        <f t="shared" si="0"/>
        <v>292</v>
      </c>
      <c r="E10" s="5">
        <f t="shared" si="1"/>
        <v>28.4</v>
      </c>
      <c r="F10" s="2">
        <v>26</v>
      </c>
      <c r="G10" s="10">
        <f t="shared" si="12"/>
        <v>2.4</v>
      </c>
      <c r="H10" s="2">
        <v>1</v>
      </c>
      <c r="I10" s="2">
        <v>25</v>
      </c>
      <c r="J10" s="7">
        <v>68.75</v>
      </c>
      <c r="K10" s="7">
        <f>F10/H10</f>
        <v>26</v>
      </c>
      <c r="L10" s="18">
        <f t="shared" si="9"/>
        <v>3.8461538461538463</v>
      </c>
      <c r="M10" s="9">
        <f t="shared" si="2"/>
        <v>3.5211267605633805</v>
      </c>
      <c r="N10" s="5">
        <f t="shared" si="3"/>
        <v>7.3986386504883104</v>
      </c>
      <c r="O10" s="5">
        <f t="shared" si="4"/>
        <v>0.10761656218892086</v>
      </c>
      <c r="P10" s="5">
        <f t="shared" si="14"/>
        <v>0.42857142857142855</v>
      </c>
      <c r="Q10" s="5">
        <f t="shared" si="5"/>
        <v>2.6904140547230216E-2</v>
      </c>
      <c r="R10" s="5">
        <f t="shared" si="15"/>
        <v>1.1530345948812951E-2</v>
      </c>
      <c r="S10" s="11">
        <f t="shared" si="10"/>
        <v>1.4545454545454545E-2</v>
      </c>
      <c r="T10" s="2">
        <f t="shared" si="6"/>
        <v>275</v>
      </c>
      <c r="U10" s="10">
        <f t="shared" si="13"/>
        <v>17</v>
      </c>
      <c r="V10" s="9">
        <f t="shared" si="11"/>
        <v>1.076160120788212E-4</v>
      </c>
      <c r="W10" s="4">
        <f t="shared" si="7"/>
        <v>16</v>
      </c>
      <c r="X10" s="10">
        <f t="shared" si="8"/>
        <v>929229.75</v>
      </c>
      <c r="Y10" s="2"/>
    </row>
    <row r="11" spans="1:25" x14ac:dyDescent="0.35">
      <c r="A11" s="3">
        <v>43897</v>
      </c>
      <c r="B11" s="2">
        <v>4</v>
      </c>
      <c r="C11" s="2">
        <v>314</v>
      </c>
      <c r="D11" s="5">
        <f t="shared" si="0"/>
        <v>333.40000000000003</v>
      </c>
      <c r="E11" s="5">
        <f t="shared" si="1"/>
        <v>41.4</v>
      </c>
      <c r="F11" s="2">
        <v>39</v>
      </c>
      <c r="G11" s="10">
        <f t="shared" si="12"/>
        <v>2.4</v>
      </c>
      <c r="H11" s="2">
        <v>0</v>
      </c>
      <c r="I11" s="2">
        <v>66</v>
      </c>
      <c r="J11" s="7">
        <v>78.5</v>
      </c>
      <c r="K11" s="7">
        <v>0</v>
      </c>
      <c r="L11" s="18">
        <f t="shared" si="9"/>
        <v>0</v>
      </c>
      <c r="M11" s="9">
        <f t="shared" si="2"/>
        <v>0</v>
      </c>
      <c r="N11" s="5">
        <f t="shared" si="3"/>
        <v>8.4479001318302895</v>
      </c>
      <c r="O11" s="5">
        <f t="shared" si="4"/>
        <v>0.10761656218892086</v>
      </c>
      <c r="P11" s="5">
        <f t="shared" si="14"/>
        <v>0.42857142857142855</v>
      </c>
      <c r="Q11" s="5">
        <f t="shared" si="5"/>
        <v>0</v>
      </c>
      <c r="R11" s="5">
        <f t="shared" si="15"/>
        <v>1.1530345948812951E-2</v>
      </c>
      <c r="S11" s="11">
        <f t="shared" si="10"/>
        <v>1.2738853503184714E-2</v>
      </c>
      <c r="T11" s="2">
        <f t="shared" si="6"/>
        <v>314.00000000000006</v>
      </c>
      <c r="U11" s="10">
        <f t="shared" si="13"/>
        <v>19.399999999999999</v>
      </c>
      <c r="V11" s="9">
        <f t="shared" si="11"/>
        <v>1.076160120788212E-4</v>
      </c>
      <c r="W11" s="4">
        <f t="shared" si="7"/>
        <v>16</v>
      </c>
      <c r="X11" s="10">
        <f t="shared" si="8"/>
        <v>929229.75</v>
      </c>
      <c r="Y11" s="2"/>
    </row>
    <row r="12" spans="1:25" x14ac:dyDescent="0.35">
      <c r="A12" s="3">
        <v>43898</v>
      </c>
      <c r="B12" s="2">
        <v>4</v>
      </c>
      <c r="C12" s="2">
        <v>365</v>
      </c>
      <c r="D12" s="5">
        <f t="shared" si="0"/>
        <v>386.8</v>
      </c>
      <c r="E12" s="5">
        <f t="shared" si="1"/>
        <v>53.4</v>
      </c>
      <c r="F12" s="2">
        <v>51</v>
      </c>
      <c r="G12" s="10">
        <f t="shared" si="12"/>
        <v>2.4</v>
      </c>
      <c r="H12" s="2">
        <v>0</v>
      </c>
      <c r="I12" s="2">
        <v>24</v>
      </c>
      <c r="J12" s="7">
        <v>91.25</v>
      </c>
      <c r="K12" s="7">
        <v>0</v>
      </c>
      <c r="L12" s="18">
        <f t="shared" si="9"/>
        <v>0</v>
      </c>
      <c r="M12" s="9">
        <f t="shared" si="2"/>
        <v>0</v>
      </c>
      <c r="N12" s="5">
        <f t="shared" si="3"/>
        <v>9.8200112997390292</v>
      </c>
      <c r="O12" s="5">
        <f t="shared" si="4"/>
        <v>0.10761656218892086</v>
      </c>
      <c r="P12" s="5">
        <f t="shared" si="14"/>
        <v>0.42857142857142855</v>
      </c>
      <c r="Q12" s="5">
        <f t="shared" si="5"/>
        <v>0</v>
      </c>
      <c r="R12" s="5">
        <f t="shared" si="15"/>
        <v>1.1530345948812951E-2</v>
      </c>
      <c r="S12" s="11">
        <f t="shared" si="10"/>
        <v>1.0958904109589041E-2</v>
      </c>
      <c r="T12" s="2">
        <f t="shared" ref="T12:T75" si="16">N12*3716900/100000</f>
        <v>365</v>
      </c>
      <c r="U12" s="10">
        <f t="shared" si="13"/>
        <v>21.799999999999997</v>
      </c>
      <c r="V12" s="9">
        <f t="shared" si="11"/>
        <v>1.076160120788212E-4</v>
      </c>
      <c r="W12" s="4">
        <f t="shared" si="7"/>
        <v>16</v>
      </c>
      <c r="X12" s="10">
        <f t="shared" si="8"/>
        <v>929229.75</v>
      </c>
      <c r="Y12" s="2"/>
    </row>
    <row r="13" spans="1:25" x14ac:dyDescent="0.35">
      <c r="A13" s="3">
        <v>43899</v>
      </c>
      <c r="B13" s="2">
        <v>13</v>
      </c>
      <c r="C13" s="2">
        <v>398</v>
      </c>
      <c r="D13" s="5">
        <f t="shared" si="0"/>
        <v>422.2</v>
      </c>
      <c r="E13" s="5">
        <f t="shared" si="1"/>
        <v>35.4</v>
      </c>
      <c r="F13" s="2">
        <v>33</v>
      </c>
      <c r="G13" s="10">
        <f t="shared" si="12"/>
        <v>2.4</v>
      </c>
      <c r="H13" s="2">
        <v>9</v>
      </c>
      <c r="I13" s="2">
        <v>24</v>
      </c>
      <c r="J13" s="7">
        <v>30.615384615384617</v>
      </c>
      <c r="K13" s="7">
        <f>F13/H13</f>
        <v>3.6666666666666665</v>
      </c>
      <c r="L13" s="18">
        <f t="shared" si="9"/>
        <v>27.27272727272727</v>
      </c>
      <c r="M13" s="9">
        <f t="shared" si="2"/>
        <v>25.423728813559322</v>
      </c>
      <c r="N13" s="5">
        <f t="shared" si="3"/>
        <v>10.707847937797627</v>
      </c>
      <c r="O13" s="5">
        <f t="shared" si="4"/>
        <v>0.34975382711399283</v>
      </c>
      <c r="P13" s="5">
        <f t="shared" si="14"/>
        <v>1.4285714285714286</v>
      </c>
      <c r="Q13" s="5">
        <f t="shared" si="5"/>
        <v>0.24213726492507195</v>
      </c>
      <c r="R13" s="5">
        <f t="shared" si="15"/>
        <v>3.8434486496043169E-2</v>
      </c>
      <c r="S13" s="11">
        <f t="shared" si="10"/>
        <v>3.2663316582914576E-2</v>
      </c>
      <c r="T13" s="2">
        <f t="shared" si="16"/>
        <v>398</v>
      </c>
      <c r="U13" s="10">
        <f t="shared" si="13"/>
        <v>24.199999999999996</v>
      </c>
      <c r="V13" s="9">
        <f t="shared" si="11"/>
        <v>3.4975203925616889E-4</v>
      </c>
      <c r="W13" s="4">
        <f t="shared" si="7"/>
        <v>52</v>
      </c>
      <c r="X13" s="10">
        <f t="shared" si="8"/>
        <v>285916.84615384613</v>
      </c>
      <c r="Y13" s="2"/>
    </row>
    <row r="14" spans="1:25" x14ac:dyDescent="0.35">
      <c r="A14" s="3">
        <v>43900</v>
      </c>
      <c r="B14" s="2">
        <v>15</v>
      </c>
      <c r="C14" s="2">
        <v>442</v>
      </c>
      <c r="D14" s="5">
        <f t="shared" si="0"/>
        <v>468.6</v>
      </c>
      <c r="E14" s="5">
        <f t="shared" si="1"/>
        <v>46.4</v>
      </c>
      <c r="F14" s="2">
        <v>44</v>
      </c>
      <c r="G14" s="10">
        <f t="shared" si="12"/>
        <v>2.4</v>
      </c>
      <c r="H14" s="2">
        <v>2</v>
      </c>
      <c r="I14" s="2">
        <v>42</v>
      </c>
      <c r="J14" s="7">
        <v>29.466666666666665</v>
      </c>
      <c r="K14" s="7">
        <f>F14/H14</f>
        <v>22</v>
      </c>
      <c r="L14" s="18">
        <f t="shared" si="9"/>
        <v>4.5454545454545459</v>
      </c>
      <c r="M14" s="9">
        <f t="shared" si="2"/>
        <v>4.3103448275862073</v>
      </c>
      <c r="N14" s="5">
        <f t="shared" si="3"/>
        <v>11.891630121875757</v>
      </c>
      <c r="O14" s="5">
        <f t="shared" si="4"/>
        <v>0.40356210820845329</v>
      </c>
      <c r="P14" s="5">
        <f t="shared" si="14"/>
        <v>1.7142857142857142</v>
      </c>
      <c r="Q14" s="5">
        <f t="shared" si="5"/>
        <v>5.3808281094460432E-2</v>
      </c>
      <c r="R14" s="5">
        <f t="shared" si="15"/>
        <v>4.6121383795251804E-2</v>
      </c>
      <c r="S14" s="11">
        <f t="shared" si="10"/>
        <v>3.3936651583710405E-2</v>
      </c>
      <c r="T14" s="2">
        <f t="shared" si="16"/>
        <v>442</v>
      </c>
      <c r="U14" s="10">
        <f t="shared" si="13"/>
        <v>26.599999999999994</v>
      </c>
      <c r="V14" s="9">
        <f t="shared" si="11"/>
        <v>4.0356004529557948E-4</v>
      </c>
      <c r="W14" s="4">
        <f t="shared" si="7"/>
        <v>60</v>
      </c>
      <c r="X14" s="10">
        <f t="shared" si="8"/>
        <v>247794.6</v>
      </c>
      <c r="Y14" s="2"/>
    </row>
    <row r="15" spans="1:25" x14ac:dyDescent="0.35">
      <c r="A15" s="3">
        <v>43901</v>
      </c>
      <c r="B15" s="2">
        <v>15</v>
      </c>
      <c r="C15" s="2">
        <v>486</v>
      </c>
      <c r="D15" s="5">
        <f t="shared" si="0"/>
        <v>515</v>
      </c>
      <c r="E15" s="5">
        <f t="shared" si="1"/>
        <v>46.4</v>
      </c>
      <c r="F15" s="2">
        <v>44</v>
      </c>
      <c r="G15" s="10">
        <f t="shared" si="12"/>
        <v>2.4</v>
      </c>
      <c r="H15" s="2">
        <v>0</v>
      </c>
      <c r="I15" s="2">
        <v>44</v>
      </c>
      <c r="J15" s="7">
        <v>32.4</v>
      </c>
      <c r="K15" s="7">
        <v>0</v>
      </c>
      <c r="L15" s="18">
        <f t="shared" si="9"/>
        <v>0</v>
      </c>
      <c r="M15" s="9">
        <f t="shared" si="2"/>
        <v>0</v>
      </c>
      <c r="N15" s="5">
        <f t="shared" si="3"/>
        <v>13.075412305953886</v>
      </c>
      <c r="O15" s="5">
        <f t="shared" si="4"/>
        <v>0.40356210820845329</v>
      </c>
      <c r="P15" s="5">
        <f t="shared" si="14"/>
        <v>1.7142857142857142</v>
      </c>
      <c r="Q15" s="5">
        <f t="shared" si="5"/>
        <v>0</v>
      </c>
      <c r="R15" s="5">
        <f t="shared" si="15"/>
        <v>4.6121383795251804E-2</v>
      </c>
      <c r="S15" s="11">
        <f t="shared" si="10"/>
        <v>3.0864197530864196E-2</v>
      </c>
      <c r="T15" s="2">
        <f t="shared" si="16"/>
        <v>486</v>
      </c>
      <c r="U15" s="10">
        <f t="shared" si="13"/>
        <v>28.999999999999993</v>
      </c>
      <c r="V15" s="9">
        <f t="shared" si="11"/>
        <v>4.0356004529557948E-4</v>
      </c>
      <c r="W15" s="4">
        <f t="shared" si="7"/>
        <v>60</v>
      </c>
      <c r="X15" s="10">
        <f t="shared" si="8"/>
        <v>247794.6</v>
      </c>
      <c r="Y15" s="2"/>
    </row>
    <row r="16" spans="1:25" x14ac:dyDescent="0.35">
      <c r="A16" s="3">
        <v>43902</v>
      </c>
      <c r="B16" s="2">
        <v>24</v>
      </c>
      <c r="C16" s="2">
        <v>549</v>
      </c>
      <c r="D16" s="5">
        <f t="shared" si="0"/>
        <v>580.39999999999986</v>
      </c>
      <c r="E16" s="5">
        <f t="shared" si="1"/>
        <v>65.400000000000006</v>
      </c>
      <c r="F16" s="2">
        <v>63</v>
      </c>
      <c r="G16" s="10">
        <f t="shared" si="12"/>
        <v>2.4</v>
      </c>
      <c r="H16" s="2">
        <v>9</v>
      </c>
      <c r="I16" s="2">
        <v>54</v>
      </c>
      <c r="J16" s="7">
        <v>22.875</v>
      </c>
      <c r="K16" s="7">
        <f>F16/H16</f>
        <v>7</v>
      </c>
      <c r="L16" s="18">
        <f t="shared" si="9"/>
        <v>14.285714285714285</v>
      </c>
      <c r="M16" s="9">
        <f t="shared" si="2"/>
        <v>13.761467889908255</v>
      </c>
      <c r="N16" s="5">
        <f t="shared" si="3"/>
        <v>14.770373160429388</v>
      </c>
      <c r="O16" s="5">
        <f t="shared" si="4"/>
        <v>0.64569937313352521</v>
      </c>
      <c r="P16" s="5">
        <f t="shared" si="14"/>
        <v>3</v>
      </c>
      <c r="Q16" s="5">
        <f t="shared" si="5"/>
        <v>0.24213726492507195</v>
      </c>
      <c r="R16" s="5">
        <f t="shared" si="15"/>
        <v>8.0712421641690651E-2</v>
      </c>
      <c r="S16" s="11">
        <f t="shared" si="10"/>
        <v>4.3715846994535519E-2</v>
      </c>
      <c r="T16" s="2">
        <f t="shared" si="16"/>
        <v>548.99999999999989</v>
      </c>
      <c r="U16" s="10">
        <f t="shared" si="13"/>
        <v>31.399999999999991</v>
      </c>
      <c r="V16" s="9">
        <f t="shared" si="11"/>
        <v>6.4569607247292726E-4</v>
      </c>
      <c r="W16" s="4">
        <f t="shared" si="7"/>
        <v>96</v>
      </c>
      <c r="X16" s="10">
        <f t="shared" si="8"/>
        <v>154871.625</v>
      </c>
      <c r="Y16" s="2"/>
    </row>
    <row r="17" spans="1:25" x14ac:dyDescent="0.35">
      <c r="A17" s="3">
        <v>43903</v>
      </c>
      <c r="B17" s="2">
        <v>24</v>
      </c>
      <c r="C17" s="2">
        <v>607</v>
      </c>
      <c r="D17" s="5">
        <f t="shared" si="0"/>
        <v>640.79999999999995</v>
      </c>
      <c r="E17" s="5">
        <f t="shared" si="1"/>
        <v>60.4</v>
      </c>
      <c r="F17" s="2">
        <v>58</v>
      </c>
      <c r="G17" s="10">
        <f t="shared" si="12"/>
        <v>2.4</v>
      </c>
      <c r="H17" s="2">
        <v>0</v>
      </c>
      <c r="I17" s="2">
        <v>58</v>
      </c>
      <c r="J17" s="7">
        <v>25.291666666666668</v>
      </c>
      <c r="K17" s="7">
        <v>0</v>
      </c>
      <c r="L17" s="18">
        <f t="shared" si="9"/>
        <v>0</v>
      </c>
      <c r="M17" s="9">
        <f t="shared" si="2"/>
        <v>0</v>
      </c>
      <c r="N17" s="5">
        <f t="shared" si="3"/>
        <v>16.330813312168743</v>
      </c>
      <c r="O17" s="5">
        <f t="shared" si="4"/>
        <v>0.64569937313352521</v>
      </c>
      <c r="P17" s="5">
        <f t="shared" si="14"/>
        <v>2.8571428571428572</v>
      </c>
      <c r="Q17" s="5">
        <f t="shared" si="5"/>
        <v>0</v>
      </c>
      <c r="R17" s="5">
        <f t="shared" si="15"/>
        <v>7.6868972992086337E-2</v>
      </c>
      <c r="S17" s="11">
        <f t="shared" si="10"/>
        <v>3.9538714991762765E-2</v>
      </c>
      <c r="T17" s="2">
        <f t="shared" si="16"/>
        <v>607</v>
      </c>
      <c r="U17" s="10">
        <f t="shared" si="13"/>
        <v>33.79999999999999</v>
      </c>
      <c r="V17" s="9">
        <f t="shared" si="11"/>
        <v>6.4569607247292726E-4</v>
      </c>
      <c r="W17" s="4">
        <f t="shared" si="7"/>
        <v>96</v>
      </c>
      <c r="X17" s="10">
        <f t="shared" si="8"/>
        <v>154871.625</v>
      </c>
      <c r="Y17" s="2"/>
    </row>
    <row r="18" spans="1:25" x14ac:dyDescent="0.35">
      <c r="A18" s="3">
        <v>43904</v>
      </c>
      <c r="B18" s="2">
        <v>25</v>
      </c>
      <c r="C18" s="2">
        <v>678</v>
      </c>
      <c r="D18" s="5">
        <f t="shared" si="0"/>
        <v>714.2</v>
      </c>
      <c r="E18" s="5">
        <f t="shared" si="1"/>
        <v>73.400000000000006</v>
      </c>
      <c r="F18" s="2">
        <v>71</v>
      </c>
      <c r="G18" s="10">
        <f t="shared" si="12"/>
        <v>2.4</v>
      </c>
      <c r="H18" s="2">
        <v>1</v>
      </c>
      <c r="I18" s="2">
        <v>70</v>
      </c>
      <c r="J18" s="7">
        <v>27.12</v>
      </c>
      <c r="K18" s="7">
        <f t="shared" ref="K18:K49" si="17">F18/H18</f>
        <v>71</v>
      </c>
      <c r="L18" s="18">
        <f t="shared" si="9"/>
        <v>1.4084507042253522</v>
      </c>
      <c r="M18" s="9">
        <f t="shared" si="2"/>
        <v>1.3623978201634876</v>
      </c>
      <c r="N18" s="5">
        <f t="shared" si="3"/>
        <v>18.24100729102209</v>
      </c>
      <c r="O18" s="5">
        <f t="shared" si="4"/>
        <v>0.67260351368075544</v>
      </c>
      <c r="P18" s="5">
        <f t="shared" si="14"/>
        <v>3</v>
      </c>
      <c r="Q18" s="5">
        <f t="shared" si="5"/>
        <v>2.6904140547230216E-2</v>
      </c>
      <c r="R18" s="5">
        <f t="shared" si="15"/>
        <v>8.0712421641690651E-2</v>
      </c>
      <c r="S18" s="11">
        <f t="shared" si="10"/>
        <v>3.687315634218289E-2</v>
      </c>
      <c r="T18" s="2">
        <f t="shared" si="16"/>
        <v>678</v>
      </c>
      <c r="U18" s="10">
        <f t="shared" si="13"/>
        <v>36.199999999999989</v>
      </c>
      <c r="V18" s="9">
        <f t="shared" si="11"/>
        <v>6.7260007549263252E-4</v>
      </c>
      <c r="W18" s="4">
        <f t="shared" si="7"/>
        <v>100</v>
      </c>
      <c r="X18" s="10">
        <f t="shared" si="8"/>
        <v>148676.76</v>
      </c>
      <c r="Y18" s="2"/>
    </row>
    <row r="19" spans="1:25" x14ac:dyDescent="0.35">
      <c r="A19" s="3">
        <v>43905</v>
      </c>
      <c r="B19" s="2">
        <v>30</v>
      </c>
      <c r="C19" s="2">
        <v>729</v>
      </c>
      <c r="D19" s="5">
        <f t="shared" si="0"/>
        <v>767.6</v>
      </c>
      <c r="E19" s="5">
        <f t="shared" si="1"/>
        <v>53.4</v>
      </c>
      <c r="F19" s="2">
        <v>51</v>
      </c>
      <c r="G19" s="10">
        <f t="shared" si="12"/>
        <v>2.4</v>
      </c>
      <c r="H19" s="2">
        <v>5</v>
      </c>
      <c r="I19" s="2">
        <v>47</v>
      </c>
      <c r="J19" s="7">
        <v>24.3</v>
      </c>
      <c r="K19" s="7">
        <f t="shared" si="17"/>
        <v>10.199999999999999</v>
      </c>
      <c r="L19" s="18">
        <f t="shared" si="9"/>
        <v>9.8039215686274517</v>
      </c>
      <c r="M19" s="9">
        <f t="shared" si="2"/>
        <v>9.3632958801498134</v>
      </c>
      <c r="N19" s="5">
        <f t="shared" si="3"/>
        <v>19.613118458930831</v>
      </c>
      <c r="O19" s="5">
        <f t="shared" si="4"/>
        <v>0.80712421641690657</v>
      </c>
      <c r="P19" s="5">
        <f t="shared" si="14"/>
        <v>3.7142857142857144</v>
      </c>
      <c r="Q19" s="5">
        <f t="shared" si="5"/>
        <v>0.1345207027361511</v>
      </c>
      <c r="R19" s="5">
        <f t="shared" si="15"/>
        <v>9.992966488971225E-2</v>
      </c>
      <c r="S19" s="11">
        <f t="shared" si="10"/>
        <v>4.1152263374485597E-2</v>
      </c>
      <c r="T19" s="2">
        <f t="shared" si="16"/>
        <v>729</v>
      </c>
      <c r="U19" s="10">
        <f t="shared" si="13"/>
        <v>38.599999999999987</v>
      </c>
      <c r="V19" s="9">
        <f t="shared" si="11"/>
        <v>8.0712009059115896E-4</v>
      </c>
      <c r="W19" s="4">
        <f t="shared" si="7"/>
        <v>120</v>
      </c>
      <c r="X19" s="10">
        <f t="shared" si="8"/>
        <v>123897.3</v>
      </c>
      <c r="Y19" s="2"/>
    </row>
    <row r="20" spans="1:25" x14ac:dyDescent="0.35">
      <c r="A20" s="3">
        <v>43906</v>
      </c>
      <c r="B20" s="2">
        <v>33</v>
      </c>
      <c r="C20" s="2">
        <v>761</v>
      </c>
      <c r="D20" s="5">
        <f t="shared" si="0"/>
        <v>802</v>
      </c>
      <c r="E20" s="5">
        <f t="shared" si="1"/>
        <v>34.4</v>
      </c>
      <c r="F20" s="2">
        <v>32</v>
      </c>
      <c r="G20" s="10">
        <f t="shared" si="12"/>
        <v>2.4</v>
      </c>
      <c r="H20" s="2">
        <v>3</v>
      </c>
      <c r="I20" s="2">
        <v>33</v>
      </c>
      <c r="J20" s="7">
        <v>23.060606060606062</v>
      </c>
      <c r="K20" s="7">
        <f t="shared" si="17"/>
        <v>10.666666666666666</v>
      </c>
      <c r="L20" s="18">
        <f t="shared" si="9"/>
        <v>9.375</v>
      </c>
      <c r="M20" s="9">
        <f t="shared" si="2"/>
        <v>8.720930232558139</v>
      </c>
      <c r="N20" s="5">
        <f t="shared" si="3"/>
        <v>20.474050956442195</v>
      </c>
      <c r="O20" s="5">
        <f t="shared" si="4"/>
        <v>0.88783663805859725</v>
      </c>
      <c r="P20" s="5">
        <f t="shared" si="14"/>
        <v>2.8571428571428572</v>
      </c>
      <c r="Q20" s="5">
        <f t="shared" si="5"/>
        <v>8.0712421641690651E-2</v>
      </c>
      <c r="R20" s="5">
        <f t="shared" si="15"/>
        <v>7.6868972992086337E-2</v>
      </c>
      <c r="S20" s="11">
        <f t="shared" si="10"/>
        <v>4.3363994743758211E-2</v>
      </c>
      <c r="T20" s="2">
        <f t="shared" si="16"/>
        <v>761</v>
      </c>
      <c r="U20" s="10">
        <f t="shared" si="13"/>
        <v>40.999999999999986</v>
      </c>
      <c r="V20" s="9">
        <f t="shared" si="11"/>
        <v>8.8783209965027487E-4</v>
      </c>
      <c r="W20" s="4">
        <f t="shared" si="7"/>
        <v>132</v>
      </c>
      <c r="X20" s="10">
        <f t="shared" si="8"/>
        <v>112633.90909090909</v>
      </c>
      <c r="Y20" s="2"/>
    </row>
    <row r="21" spans="1:25" x14ac:dyDescent="0.35">
      <c r="A21" s="3">
        <v>43907</v>
      </c>
      <c r="B21" s="2">
        <v>34</v>
      </c>
      <c r="C21" s="2">
        <v>821</v>
      </c>
      <c r="D21" s="5">
        <f t="shared" si="0"/>
        <v>864.4</v>
      </c>
      <c r="E21" s="5">
        <f t="shared" si="1"/>
        <v>62.4</v>
      </c>
      <c r="F21" s="2">
        <v>60</v>
      </c>
      <c r="G21" s="10">
        <f t="shared" si="12"/>
        <v>2.4</v>
      </c>
      <c r="H21" s="2">
        <v>1</v>
      </c>
      <c r="I21" s="2">
        <v>59</v>
      </c>
      <c r="J21" s="7">
        <v>24.147058823529413</v>
      </c>
      <c r="K21" s="7">
        <f t="shared" si="17"/>
        <v>60</v>
      </c>
      <c r="L21" s="18">
        <f t="shared" si="9"/>
        <v>1.6666666666666667</v>
      </c>
      <c r="M21" s="9">
        <f t="shared" si="2"/>
        <v>1.6025641025641029</v>
      </c>
      <c r="N21" s="5">
        <f t="shared" si="3"/>
        <v>22.08829938927601</v>
      </c>
      <c r="O21" s="5">
        <f t="shared" si="4"/>
        <v>0.91474077860582748</v>
      </c>
      <c r="P21" s="5">
        <f t="shared" si="14"/>
        <v>2.7142857142857144</v>
      </c>
      <c r="Q21" s="5">
        <f t="shared" si="5"/>
        <v>2.6904140547230216E-2</v>
      </c>
      <c r="R21" s="5">
        <f t="shared" si="15"/>
        <v>7.3025524342482023E-2</v>
      </c>
      <c r="S21" s="11">
        <f t="shared" si="10"/>
        <v>4.1412911084043852E-2</v>
      </c>
      <c r="T21" s="2">
        <f t="shared" si="16"/>
        <v>821</v>
      </c>
      <c r="U21" s="10">
        <f t="shared" si="13"/>
        <v>43.399999999999984</v>
      </c>
      <c r="V21" s="9">
        <f t="shared" si="11"/>
        <v>9.1473610266998013E-4</v>
      </c>
      <c r="W21" s="4">
        <f t="shared" si="7"/>
        <v>136</v>
      </c>
      <c r="X21" s="10">
        <f t="shared" si="8"/>
        <v>109321.14705882352</v>
      </c>
      <c r="Y21" s="2"/>
    </row>
    <row r="22" spans="1:25" x14ac:dyDescent="0.35">
      <c r="A22" s="3">
        <v>43908</v>
      </c>
      <c r="B22" s="2">
        <v>38</v>
      </c>
      <c r="C22" s="2">
        <v>904</v>
      </c>
      <c r="D22" s="5">
        <f t="shared" si="0"/>
        <v>949.79999999999984</v>
      </c>
      <c r="E22" s="5">
        <f t="shared" si="1"/>
        <v>85.4</v>
      </c>
      <c r="F22" s="2">
        <v>83</v>
      </c>
      <c r="G22" s="10">
        <f t="shared" si="12"/>
        <v>2.4</v>
      </c>
      <c r="H22" s="2">
        <v>4</v>
      </c>
      <c r="I22" s="2">
        <v>79</v>
      </c>
      <c r="J22" s="7">
        <v>23.789473684210527</v>
      </c>
      <c r="K22" s="7">
        <f t="shared" si="17"/>
        <v>20.75</v>
      </c>
      <c r="L22" s="18">
        <f t="shared" si="9"/>
        <v>4.8192771084337354</v>
      </c>
      <c r="M22" s="9">
        <f t="shared" si="2"/>
        <v>4.6838407494145198</v>
      </c>
      <c r="N22" s="5">
        <f t="shared" si="3"/>
        <v>24.321343054696115</v>
      </c>
      <c r="O22" s="5">
        <f t="shared" si="4"/>
        <v>1.0223573407947484</v>
      </c>
      <c r="P22" s="5">
        <f t="shared" si="14"/>
        <v>3.2857142857142856</v>
      </c>
      <c r="Q22" s="5">
        <f t="shared" si="5"/>
        <v>0.10761656218892086</v>
      </c>
      <c r="R22" s="5">
        <f t="shared" si="15"/>
        <v>8.8399318940899294E-2</v>
      </c>
      <c r="S22" s="11">
        <f t="shared" si="10"/>
        <v>4.2035398230088498E-2</v>
      </c>
      <c r="T22" s="2">
        <f t="shared" si="16"/>
        <v>903.99999999999989</v>
      </c>
      <c r="U22" s="10">
        <f t="shared" si="13"/>
        <v>45.799999999999983</v>
      </c>
      <c r="V22" s="9">
        <f t="shared" si="11"/>
        <v>1.0223521147488014E-3</v>
      </c>
      <c r="W22" s="4">
        <f t="shared" si="7"/>
        <v>152</v>
      </c>
      <c r="X22" s="10">
        <f t="shared" si="8"/>
        <v>97813.65789473684</v>
      </c>
      <c r="Y22" s="2"/>
    </row>
    <row r="23" spans="1:25" x14ac:dyDescent="0.35">
      <c r="A23" s="3">
        <v>43909</v>
      </c>
      <c r="B23" s="2">
        <v>40</v>
      </c>
      <c r="C23" s="2">
        <v>977</v>
      </c>
      <c r="D23" s="5">
        <f t="shared" si="0"/>
        <v>1025.2</v>
      </c>
      <c r="E23" s="5">
        <f t="shared" si="1"/>
        <v>75.400000000000006</v>
      </c>
      <c r="F23" s="2">
        <v>73</v>
      </c>
      <c r="G23" s="10">
        <f t="shared" si="12"/>
        <v>2.4</v>
      </c>
      <c r="H23" s="2">
        <v>2</v>
      </c>
      <c r="I23" s="2">
        <v>81</v>
      </c>
      <c r="J23" s="7">
        <v>24.425000000000001</v>
      </c>
      <c r="K23" s="7">
        <f t="shared" si="17"/>
        <v>36.5</v>
      </c>
      <c r="L23" s="18">
        <f t="shared" si="9"/>
        <v>2.7397260273972601</v>
      </c>
      <c r="M23" s="9">
        <f t="shared" si="2"/>
        <v>2.6525198938992038</v>
      </c>
      <c r="N23" s="5">
        <f t="shared" si="3"/>
        <v>26.285345314643923</v>
      </c>
      <c r="O23" s="5">
        <f t="shared" si="4"/>
        <v>1.0761656218892088</v>
      </c>
      <c r="P23" s="5">
        <f t="shared" si="14"/>
        <v>2.2857142857142856</v>
      </c>
      <c r="Q23" s="5">
        <f t="shared" si="5"/>
        <v>5.3808281094460432E-2</v>
      </c>
      <c r="R23" s="5">
        <f t="shared" si="15"/>
        <v>6.1495178393669067E-2</v>
      </c>
      <c r="S23" s="11">
        <f t="shared" si="10"/>
        <v>4.0941658137154557E-2</v>
      </c>
      <c r="T23" s="2">
        <f t="shared" si="16"/>
        <v>977</v>
      </c>
      <c r="U23" s="10">
        <f t="shared" si="13"/>
        <v>48.199999999999982</v>
      </c>
      <c r="V23" s="9">
        <f t="shared" si="11"/>
        <v>1.0761601207882119E-3</v>
      </c>
      <c r="W23" s="4">
        <f t="shared" si="7"/>
        <v>160</v>
      </c>
      <c r="X23" s="10">
        <f t="shared" si="8"/>
        <v>92922.975000000006</v>
      </c>
      <c r="Y23" s="2"/>
    </row>
    <row r="24" spans="1:25" x14ac:dyDescent="0.35">
      <c r="A24" s="3">
        <v>43910</v>
      </c>
      <c r="B24" s="2">
        <v>43</v>
      </c>
      <c r="C24" s="2">
        <v>1060</v>
      </c>
      <c r="D24" s="5">
        <f t="shared" si="0"/>
        <v>1110.6000000000001</v>
      </c>
      <c r="E24" s="5">
        <f t="shared" si="1"/>
        <v>85.4</v>
      </c>
      <c r="F24" s="2">
        <v>83</v>
      </c>
      <c r="G24" s="10">
        <f t="shared" si="12"/>
        <v>2.4</v>
      </c>
      <c r="H24" s="2">
        <v>3</v>
      </c>
      <c r="I24" s="2">
        <v>78</v>
      </c>
      <c r="J24" s="7">
        <v>24.651162790697676</v>
      </c>
      <c r="K24" s="7">
        <f t="shared" si="17"/>
        <v>27.666666666666668</v>
      </c>
      <c r="L24" s="18">
        <f t="shared" si="9"/>
        <v>3.6144578313253009</v>
      </c>
      <c r="M24" s="9">
        <f t="shared" si="2"/>
        <v>3.5128805620608898</v>
      </c>
      <c r="N24" s="5">
        <f t="shared" si="3"/>
        <v>28.518388980064035</v>
      </c>
      <c r="O24" s="5">
        <f t="shared" si="4"/>
        <v>1.1568780435308994</v>
      </c>
      <c r="P24" s="5">
        <f t="shared" si="14"/>
        <v>2.7142857142857144</v>
      </c>
      <c r="Q24" s="5">
        <f t="shared" si="5"/>
        <v>8.0712421641690651E-2</v>
      </c>
      <c r="R24" s="5">
        <f t="shared" si="15"/>
        <v>7.3025524342482023E-2</v>
      </c>
      <c r="S24" s="11">
        <f t="shared" si="10"/>
        <v>4.0566037735849055E-2</v>
      </c>
      <c r="T24" s="2">
        <f t="shared" si="16"/>
        <v>1060.0000000000002</v>
      </c>
      <c r="U24" s="10">
        <f t="shared" si="13"/>
        <v>50.59999999999998</v>
      </c>
      <c r="V24" s="9">
        <f t="shared" si="11"/>
        <v>1.1568721298473277E-3</v>
      </c>
      <c r="W24" s="4">
        <f t="shared" si="7"/>
        <v>172</v>
      </c>
      <c r="X24" s="10">
        <f t="shared" si="8"/>
        <v>86439.976744186046</v>
      </c>
      <c r="Y24" s="2"/>
    </row>
    <row r="25" spans="1:25" x14ac:dyDescent="0.35">
      <c r="A25" s="3">
        <v>43911</v>
      </c>
      <c r="B25" s="2">
        <v>47</v>
      </c>
      <c r="C25" s="2">
        <v>1147</v>
      </c>
      <c r="D25" s="5">
        <f t="shared" si="0"/>
        <v>1200.0000000000002</v>
      </c>
      <c r="E25" s="5">
        <f t="shared" si="1"/>
        <v>89.4</v>
      </c>
      <c r="F25" s="2">
        <v>87</v>
      </c>
      <c r="G25" s="10">
        <f t="shared" si="12"/>
        <v>2.4</v>
      </c>
      <c r="H25" s="2">
        <v>4</v>
      </c>
      <c r="I25" s="2">
        <v>80</v>
      </c>
      <c r="J25" s="7">
        <v>24.404255319148938</v>
      </c>
      <c r="K25" s="7">
        <f t="shared" si="17"/>
        <v>21.75</v>
      </c>
      <c r="L25" s="18">
        <f t="shared" si="9"/>
        <v>4.5977011494252871</v>
      </c>
      <c r="M25" s="9">
        <f t="shared" si="2"/>
        <v>4.4742729306487687</v>
      </c>
      <c r="N25" s="5">
        <f t="shared" si="3"/>
        <v>30.859049207673063</v>
      </c>
      <c r="O25" s="5">
        <f t="shared" si="4"/>
        <v>1.2644946057198203</v>
      </c>
      <c r="P25" s="5">
        <f t="shared" si="14"/>
        <v>3.1428571428571428</v>
      </c>
      <c r="Q25" s="5">
        <f t="shared" si="5"/>
        <v>0.10761656218892086</v>
      </c>
      <c r="R25" s="5">
        <f t="shared" si="15"/>
        <v>8.4555870291294966E-2</v>
      </c>
      <c r="S25" s="11">
        <f t="shared" si="10"/>
        <v>4.0976460331299043E-2</v>
      </c>
      <c r="T25" s="2">
        <f t="shared" si="16"/>
        <v>1147.0000000000002</v>
      </c>
      <c r="U25" s="10">
        <f t="shared" si="13"/>
        <v>52.999999999999979</v>
      </c>
      <c r="V25" s="9">
        <f t="shared" si="11"/>
        <v>1.264488141926149E-3</v>
      </c>
      <c r="W25" s="4">
        <f t="shared" si="7"/>
        <v>188</v>
      </c>
      <c r="X25" s="10">
        <f t="shared" si="8"/>
        <v>79083.382978723399</v>
      </c>
      <c r="Y25" s="2"/>
    </row>
    <row r="26" spans="1:25" x14ac:dyDescent="0.35">
      <c r="A26" s="3">
        <v>43912</v>
      </c>
      <c r="B26" s="2">
        <v>49</v>
      </c>
      <c r="C26" s="2">
        <v>1208</v>
      </c>
      <c r="D26" s="5">
        <f t="shared" si="0"/>
        <v>1263.3999999999996</v>
      </c>
      <c r="E26" s="5">
        <f t="shared" si="1"/>
        <v>63.4</v>
      </c>
      <c r="F26" s="2">
        <v>61</v>
      </c>
      <c r="G26" s="10">
        <f t="shared" si="12"/>
        <v>2.4</v>
      </c>
      <c r="H26" s="2">
        <v>2</v>
      </c>
      <c r="I26" s="2">
        <v>62</v>
      </c>
      <c r="J26" s="7">
        <v>24.653061224489797</v>
      </c>
      <c r="K26" s="7">
        <f t="shared" si="17"/>
        <v>30.5</v>
      </c>
      <c r="L26" s="18">
        <f t="shared" si="9"/>
        <v>3.278688524590164</v>
      </c>
      <c r="M26" s="9">
        <f t="shared" si="2"/>
        <v>3.1545741324921135</v>
      </c>
      <c r="N26" s="5">
        <f t="shared" si="3"/>
        <v>32.500201781054102</v>
      </c>
      <c r="O26" s="5">
        <f t="shared" si="4"/>
        <v>1.3183028868142808</v>
      </c>
      <c r="P26" s="5">
        <f t="shared" si="14"/>
        <v>2.7142857142857144</v>
      </c>
      <c r="Q26" s="5">
        <f t="shared" si="5"/>
        <v>5.3808281094460432E-2</v>
      </c>
      <c r="R26" s="5">
        <f t="shared" si="15"/>
        <v>7.3025524342482023E-2</v>
      </c>
      <c r="S26" s="11">
        <f t="shared" si="10"/>
        <v>4.0562913907284767E-2</v>
      </c>
      <c r="T26" s="2">
        <f t="shared" si="16"/>
        <v>1207.9999999999998</v>
      </c>
      <c r="U26" s="10">
        <f t="shared" si="13"/>
        <v>55.399999999999977</v>
      </c>
      <c r="V26" s="9">
        <f t="shared" si="11"/>
        <v>1.3182961479655598E-3</v>
      </c>
      <c r="W26" s="4">
        <f t="shared" si="7"/>
        <v>196</v>
      </c>
      <c r="X26" s="10">
        <f t="shared" si="8"/>
        <v>75855.489795918373</v>
      </c>
      <c r="Y26" s="2"/>
    </row>
    <row r="27" spans="1:25" x14ac:dyDescent="0.35">
      <c r="A27" s="3">
        <v>43913</v>
      </c>
      <c r="B27" s="2">
        <v>54</v>
      </c>
      <c r="C27" s="2">
        <v>1252</v>
      </c>
      <c r="D27" s="5">
        <f t="shared" si="0"/>
        <v>1309.8</v>
      </c>
      <c r="E27" s="5">
        <f t="shared" si="1"/>
        <v>46.4</v>
      </c>
      <c r="F27" s="2">
        <v>44</v>
      </c>
      <c r="G27" s="10">
        <f t="shared" si="12"/>
        <v>2.4</v>
      </c>
      <c r="H27" s="2">
        <v>5</v>
      </c>
      <c r="I27" s="2">
        <v>40</v>
      </c>
      <c r="J27" s="7">
        <v>23.185185185185187</v>
      </c>
      <c r="K27" s="7">
        <f t="shared" si="17"/>
        <v>8.8000000000000007</v>
      </c>
      <c r="L27" s="18">
        <f t="shared" si="9"/>
        <v>11.363636363636363</v>
      </c>
      <c r="M27" s="9">
        <f t="shared" si="2"/>
        <v>10.775862068965518</v>
      </c>
      <c r="N27" s="5">
        <f t="shared" si="3"/>
        <v>33.683983965132235</v>
      </c>
      <c r="O27" s="5">
        <f t="shared" si="4"/>
        <v>1.4528235895504318</v>
      </c>
      <c r="P27" s="5">
        <f t="shared" si="14"/>
        <v>3</v>
      </c>
      <c r="Q27" s="5">
        <f t="shared" si="5"/>
        <v>0.1345207027361511</v>
      </c>
      <c r="R27" s="5">
        <f t="shared" si="15"/>
        <v>8.0712421641690651E-2</v>
      </c>
      <c r="S27" s="11">
        <f t="shared" si="10"/>
        <v>4.3130990415335461E-2</v>
      </c>
      <c r="T27" s="2">
        <f t="shared" si="16"/>
        <v>1252</v>
      </c>
      <c r="U27" s="10">
        <f t="shared" si="13"/>
        <v>57.799999999999976</v>
      </c>
      <c r="V27" s="9">
        <f t="shared" si="11"/>
        <v>1.4528161630640861E-3</v>
      </c>
      <c r="W27" s="4">
        <f t="shared" si="7"/>
        <v>216</v>
      </c>
      <c r="X27" s="10">
        <f t="shared" si="8"/>
        <v>68831.833333333328</v>
      </c>
      <c r="Y27" s="2"/>
    </row>
    <row r="28" spans="1:25" x14ac:dyDescent="0.35">
      <c r="A28" s="3">
        <v>43914</v>
      </c>
      <c r="B28" s="2">
        <v>61</v>
      </c>
      <c r="C28" s="2">
        <v>1373</v>
      </c>
      <c r="D28" s="5">
        <f t="shared" si="0"/>
        <v>1433.2</v>
      </c>
      <c r="E28" s="5">
        <f t="shared" si="1"/>
        <v>123.4</v>
      </c>
      <c r="F28" s="2">
        <v>121</v>
      </c>
      <c r="G28" s="10">
        <f t="shared" si="12"/>
        <v>2.4</v>
      </c>
      <c r="H28" s="2">
        <v>7</v>
      </c>
      <c r="I28" s="2">
        <v>129</v>
      </c>
      <c r="J28" s="7">
        <v>22.508196721311474</v>
      </c>
      <c r="K28" s="7">
        <f t="shared" si="17"/>
        <v>17.285714285714285</v>
      </c>
      <c r="L28" s="18">
        <f t="shared" si="9"/>
        <v>5.785123966942149</v>
      </c>
      <c r="M28" s="9">
        <f t="shared" si="2"/>
        <v>5.6726094003241485</v>
      </c>
      <c r="N28" s="5">
        <f t="shared" si="3"/>
        <v>36.939384971347089</v>
      </c>
      <c r="O28" s="5">
        <f t="shared" si="4"/>
        <v>1.6411525733810435</v>
      </c>
      <c r="P28" s="5">
        <f t="shared" si="14"/>
        <v>3.8571428571428572</v>
      </c>
      <c r="Q28" s="5">
        <f t="shared" si="5"/>
        <v>0.18832898383061153</v>
      </c>
      <c r="R28" s="5">
        <f t="shared" si="15"/>
        <v>0.10377311353931656</v>
      </c>
      <c r="S28" s="11">
        <f t="shared" si="10"/>
        <v>4.442825928623452E-2</v>
      </c>
      <c r="T28" s="2">
        <f t="shared" si="16"/>
        <v>1373</v>
      </c>
      <c r="U28" s="10">
        <f t="shared" si="13"/>
        <v>60.199999999999974</v>
      </c>
      <c r="V28" s="9">
        <f t="shared" si="11"/>
        <v>1.6411441842020232E-3</v>
      </c>
      <c r="W28" s="4">
        <f t="shared" si="7"/>
        <v>244</v>
      </c>
      <c r="X28" s="10">
        <f t="shared" si="8"/>
        <v>60933.098360655735</v>
      </c>
      <c r="Y28" s="2"/>
    </row>
    <row r="29" spans="1:25" x14ac:dyDescent="0.35">
      <c r="A29" s="3">
        <v>43915</v>
      </c>
      <c r="B29" s="2">
        <v>70</v>
      </c>
      <c r="C29" s="2">
        <v>1500</v>
      </c>
      <c r="D29" s="5">
        <f t="shared" si="0"/>
        <v>1562.6</v>
      </c>
      <c r="E29" s="5">
        <f t="shared" si="1"/>
        <v>129.4</v>
      </c>
      <c r="F29" s="2">
        <v>127</v>
      </c>
      <c r="G29" s="10">
        <f t="shared" si="12"/>
        <v>2.4</v>
      </c>
      <c r="H29" s="2">
        <v>9</v>
      </c>
      <c r="I29" s="2">
        <v>106</v>
      </c>
      <c r="J29" s="7">
        <v>21.428571428571427</v>
      </c>
      <c r="K29" s="7">
        <f t="shared" si="17"/>
        <v>14.111111111111111</v>
      </c>
      <c r="L29" s="18">
        <f t="shared" si="9"/>
        <v>7.0866141732283463</v>
      </c>
      <c r="M29" s="9">
        <f t="shared" si="2"/>
        <v>6.9551777434312205</v>
      </c>
      <c r="N29" s="5">
        <f t="shared" si="3"/>
        <v>40.356210820845327</v>
      </c>
      <c r="O29" s="5">
        <f t="shared" si="4"/>
        <v>1.8832898383061152</v>
      </c>
      <c r="P29" s="5">
        <f t="shared" si="14"/>
        <v>4.5714285714285712</v>
      </c>
      <c r="Q29" s="5">
        <f t="shared" si="5"/>
        <v>0.24213726492507195</v>
      </c>
      <c r="R29" s="5">
        <f t="shared" si="15"/>
        <v>0.12299035678733813</v>
      </c>
      <c r="S29" s="11">
        <f t="shared" si="10"/>
        <v>4.6666666666666669E-2</v>
      </c>
      <c r="T29" s="2">
        <f t="shared" si="16"/>
        <v>1500</v>
      </c>
      <c r="U29" s="10">
        <f t="shared" si="13"/>
        <v>62.599999999999973</v>
      </c>
      <c r="V29" s="9">
        <f t="shared" si="11"/>
        <v>1.8832802113793708E-3</v>
      </c>
      <c r="W29" s="4">
        <f t="shared" si="7"/>
        <v>280</v>
      </c>
      <c r="X29" s="10">
        <f t="shared" si="8"/>
        <v>53098.842857142859</v>
      </c>
      <c r="Y29" s="2"/>
    </row>
    <row r="30" spans="1:25" x14ac:dyDescent="0.35">
      <c r="A30" s="3">
        <v>43916</v>
      </c>
      <c r="B30" s="2">
        <v>73</v>
      </c>
      <c r="C30" s="2">
        <v>1613</v>
      </c>
      <c r="D30" s="5">
        <f t="shared" si="0"/>
        <v>1678</v>
      </c>
      <c r="E30" s="5">
        <f t="shared" si="1"/>
        <v>115.4</v>
      </c>
      <c r="F30" s="2">
        <v>113</v>
      </c>
      <c r="G30" s="10">
        <f t="shared" si="12"/>
        <v>2.4</v>
      </c>
      <c r="H30" s="2">
        <v>3</v>
      </c>
      <c r="I30" s="2">
        <v>113</v>
      </c>
      <c r="J30" s="7">
        <v>22.095890410958905</v>
      </c>
      <c r="K30" s="7">
        <f t="shared" si="17"/>
        <v>37.666666666666664</v>
      </c>
      <c r="L30" s="18">
        <f t="shared" si="9"/>
        <v>2.6548672566371683</v>
      </c>
      <c r="M30" s="9">
        <f t="shared" si="2"/>
        <v>2.5996533795493932</v>
      </c>
      <c r="N30" s="5">
        <f t="shared" si="3"/>
        <v>43.396378702682341</v>
      </c>
      <c r="O30" s="5">
        <f t="shared" si="4"/>
        <v>1.964002259947806</v>
      </c>
      <c r="P30" s="5">
        <f t="shared" si="14"/>
        <v>4.7142857142857144</v>
      </c>
      <c r="Q30" s="5">
        <f t="shared" si="5"/>
        <v>8.0712421641690651E-2</v>
      </c>
      <c r="R30" s="5">
        <f t="shared" si="15"/>
        <v>0.12683380543694248</v>
      </c>
      <c r="S30" s="11">
        <f t="shared" si="10"/>
        <v>4.5257284562926221E-2</v>
      </c>
      <c r="T30" s="2">
        <f t="shared" si="16"/>
        <v>1613</v>
      </c>
      <c r="U30" s="10">
        <f t="shared" si="13"/>
        <v>64.999999999999972</v>
      </c>
      <c r="V30" s="9">
        <f t="shared" si="11"/>
        <v>1.9639922204384868E-3</v>
      </c>
      <c r="W30" s="4">
        <f t="shared" si="7"/>
        <v>292</v>
      </c>
      <c r="X30" s="10">
        <f t="shared" si="8"/>
        <v>50916.698630136983</v>
      </c>
      <c r="Y30" s="2"/>
    </row>
    <row r="31" spans="1:25" x14ac:dyDescent="0.35">
      <c r="A31" s="3">
        <v>43917</v>
      </c>
      <c r="B31" s="2">
        <v>79</v>
      </c>
      <c r="C31" s="2">
        <v>1713</v>
      </c>
      <c r="D31" s="5">
        <f t="shared" si="0"/>
        <v>1780.4</v>
      </c>
      <c r="E31" s="5">
        <f t="shared" si="1"/>
        <v>102.4</v>
      </c>
      <c r="F31" s="2">
        <v>100</v>
      </c>
      <c r="G31" s="10">
        <f t="shared" si="12"/>
        <v>2.4</v>
      </c>
      <c r="H31" s="2">
        <v>6</v>
      </c>
      <c r="I31" s="2">
        <v>78</v>
      </c>
      <c r="J31" s="7">
        <v>21.683544303797468</v>
      </c>
      <c r="K31" s="7">
        <f t="shared" si="17"/>
        <v>16.666666666666668</v>
      </c>
      <c r="L31" s="18">
        <f t="shared" si="9"/>
        <v>6</v>
      </c>
      <c r="M31" s="9">
        <f t="shared" si="2"/>
        <v>5.859375</v>
      </c>
      <c r="N31" s="5">
        <f t="shared" si="3"/>
        <v>46.086792757405362</v>
      </c>
      <c r="O31" s="5">
        <f t="shared" si="4"/>
        <v>2.1254271032311873</v>
      </c>
      <c r="P31" s="5">
        <f t="shared" si="14"/>
        <v>5.1428571428571432</v>
      </c>
      <c r="Q31" s="5">
        <f t="shared" si="5"/>
        <v>0.1614248432833813</v>
      </c>
      <c r="R31" s="5">
        <f t="shared" si="15"/>
        <v>0.13836415138575542</v>
      </c>
      <c r="S31" s="11">
        <f t="shared" si="10"/>
        <v>4.6117921774664332E-2</v>
      </c>
      <c r="T31" s="2">
        <f t="shared" si="16"/>
        <v>1713</v>
      </c>
      <c r="U31" s="10">
        <f t="shared" si="13"/>
        <v>67.399999999999977</v>
      </c>
      <c r="V31" s="9">
        <f t="shared" si="11"/>
        <v>2.1254162385567184E-3</v>
      </c>
      <c r="W31" s="4">
        <f t="shared" si="7"/>
        <v>316</v>
      </c>
      <c r="X31" s="10">
        <f t="shared" si="8"/>
        <v>47049.607594936708</v>
      </c>
      <c r="Y31" s="2"/>
    </row>
    <row r="32" spans="1:25" x14ac:dyDescent="0.35">
      <c r="A32" s="3">
        <v>43918</v>
      </c>
      <c r="B32" s="2">
        <v>83</v>
      </c>
      <c r="C32" s="2">
        <v>1810</v>
      </c>
      <c r="D32" s="5">
        <f t="shared" si="0"/>
        <v>1879.8</v>
      </c>
      <c r="E32" s="5">
        <f t="shared" si="1"/>
        <v>99.4</v>
      </c>
      <c r="F32" s="2">
        <v>97</v>
      </c>
      <c r="G32" s="10">
        <f t="shared" si="12"/>
        <v>2.4</v>
      </c>
      <c r="H32" s="2">
        <v>4</v>
      </c>
      <c r="I32" s="2">
        <v>90</v>
      </c>
      <c r="J32" s="7">
        <v>21.807228915662652</v>
      </c>
      <c r="K32" s="7">
        <f t="shared" si="17"/>
        <v>24.25</v>
      </c>
      <c r="L32" s="18">
        <f t="shared" si="9"/>
        <v>4.1237113402061851</v>
      </c>
      <c r="M32" s="9">
        <f t="shared" si="2"/>
        <v>4.0241448692152915</v>
      </c>
      <c r="N32" s="5">
        <f t="shared" si="3"/>
        <v>48.696494390486698</v>
      </c>
      <c r="O32" s="5">
        <f t="shared" si="4"/>
        <v>2.2330436654201082</v>
      </c>
      <c r="P32" s="5">
        <f t="shared" si="14"/>
        <v>5.1428571428571432</v>
      </c>
      <c r="Q32" s="5">
        <f t="shared" si="5"/>
        <v>0.10761656218892086</v>
      </c>
      <c r="R32" s="5">
        <f t="shared" si="15"/>
        <v>0.13836415138575542</v>
      </c>
      <c r="S32" s="11">
        <f t="shared" si="10"/>
        <v>4.585635359116022E-2</v>
      </c>
      <c r="T32" s="2">
        <f t="shared" si="16"/>
        <v>1810</v>
      </c>
      <c r="U32" s="10">
        <f t="shared" si="13"/>
        <v>69.799999999999983</v>
      </c>
      <c r="V32" s="9">
        <f t="shared" si="11"/>
        <v>2.2330322506355395E-3</v>
      </c>
      <c r="W32" s="4">
        <f t="shared" si="7"/>
        <v>332</v>
      </c>
      <c r="X32" s="10">
        <f t="shared" si="8"/>
        <v>44782.156626506025</v>
      </c>
      <c r="Y32" s="2"/>
    </row>
    <row r="33" spans="1:25" x14ac:dyDescent="0.35">
      <c r="A33" s="3">
        <v>43919</v>
      </c>
      <c r="B33" s="2">
        <v>90</v>
      </c>
      <c r="C33" s="2">
        <v>1883</v>
      </c>
      <c r="D33" s="5">
        <f t="shared" si="0"/>
        <v>1955.2</v>
      </c>
      <c r="E33" s="5">
        <f t="shared" si="1"/>
        <v>75.400000000000006</v>
      </c>
      <c r="F33" s="2">
        <v>73</v>
      </c>
      <c r="G33" s="10">
        <f t="shared" si="12"/>
        <v>2.4</v>
      </c>
      <c r="H33" s="2">
        <v>7</v>
      </c>
      <c r="I33" s="2">
        <v>66</v>
      </c>
      <c r="J33" s="7">
        <v>20.922222222222221</v>
      </c>
      <c r="K33" s="7">
        <f t="shared" si="17"/>
        <v>10.428571428571429</v>
      </c>
      <c r="L33" s="18">
        <f t="shared" si="9"/>
        <v>9.5890410958904102</v>
      </c>
      <c r="M33" s="9">
        <f t="shared" si="2"/>
        <v>9.2838196286472137</v>
      </c>
      <c r="N33" s="5">
        <f t="shared" si="3"/>
        <v>50.660496650434503</v>
      </c>
      <c r="O33" s="5">
        <f t="shared" si="4"/>
        <v>2.4213726492507197</v>
      </c>
      <c r="P33" s="5">
        <f t="shared" si="14"/>
        <v>5.8571428571428568</v>
      </c>
      <c r="Q33" s="5">
        <f t="shared" si="5"/>
        <v>0.18832898383061153</v>
      </c>
      <c r="R33" s="5">
        <f t="shared" si="15"/>
        <v>0.15758139463377699</v>
      </c>
      <c r="S33" s="11">
        <f t="shared" si="10"/>
        <v>4.7796070100902817E-2</v>
      </c>
      <c r="T33" s="2">
        <f t="shared" si="16"/>
        <v>1883</v>
      </c>
      <c r="U33" s="10">
        <f t="shared" si="13"/>
        <v>72.199999999999989</v>
      </c>
      <c r="V33" s="9">
        <f t="shared" si="11"/>
        <v>2.4213602717734766E-3</v>
      </c>
      <c r="W33" s="4">
        <f t="shared" si="7"/>
        <v>360</v>
      </c>
      <c r="X33" s="10">
        <f t="shared" si="8"/>
        <v>41299.1</v>
      </c>
      <c r="Y33" s="2"/>
    </row>
    <row r="34" spans="1:25" x14ac:dyDescent="0.35">
      <c r="A34" s="3">
        <v>43920</v>
      </c>
      <c r="B34" s="2">
        <v>91</v>
      </c>
      <c r="C34" s="2">
        <v>1989</v>
      </c>
      <c r="D34" s="5">
        <f t="shared" si="0"/>
        <v>2063.6</v>
      </c>
      <c r="E34" s="5">
        <f t="shared" si="1"/>
        <v>108.4</v>
      </c>
      <c r="F34" s="2">
        <v>106</v>
      </c>
      <c r="G34" s="10">
        <f t="shared" si="12"/>
        <v>2.4</v>
      </c>
      <c r="H34" s="2">
        <v>1</v>
      </c>
      <c r="I34" s="2">
        <v>114</v>
      </c>
      <c r="J34" s="7">
        <v>21.857142857142858</v>
      </c>
      <c r="K34" s="7">
        <f t="shared" si="17"/>
        <v>106</v>
      </c>
      <c r="L34" s="18">
        <f t="shared" si="9"/>
        <v>0.94339622641509435</v>
      </c>
      <c r="M34" s="9">
        <f t="shared" si="2"/>
        <v>0.92250922509225086</v>
      </c>
      <c r="N34" s="5">
        <f t="shared" si="3"/>
        <v>53.512335548440902</v>
      </c>
      <c r="O34" s="5">
        <f t="shared" si="4"/>
        <v>2.4482767897979496</v>
      </c>
      <c r="P34" s="5">
        <f t="shared" si="14"/>
        <v>5.2857142857142856</v>
      </c>
      <c r="Q34" s="5">
        <f t="shared" si="5"/>
        <v>2.6904140547230216E-2</v>
      </c>
      <c r="R34" s="5">
        <f t="shared" si="15"/>
        <v>0.1422076000353597</v>
      </c>
      <c r="S34" s="11">
        <f t="shared" si="10"/>
        <v>4.5751633986928102E-2</v>
      </c>
      <c r="T34" s="2">
        <f t="shared" si="16"/>
        <v>1989</v>
      </c>
      <c r="U34" s="10">
        <f t="shared" si="13"/>
        <v>74.599999999999994</v>
      </c>
      <c r="V34" s="9">
        <f t="shared" si="11"/>
        <v>2.4482642747931825E-3</v>
      </c>
      <c r="W34" s="4">
        <f t="shared" si="7"/>
        <v>364</v>
      </c>
      <c r="X34" s="10">
        <f t="shared" si="8"/>
        <v>40845.26373626374</v>
      </c>
      <c r="Y34" s="2"/>
    </row>
    <row r="35" spans="1:25" x14ac:dyDescent="0.35">
      <c r="A35" s="3">
        <v>43921</v>
      </c>
      <c r="B35" s="2">
        <v>103</v>
      </c>
      <c r="C35" s="2">
        <v>2107</v>
      </c>
      <c r="D35" s="5">
        <f t="shared" si="0"/>
        <v>2184</v>
      </c>
      <c r="E35" s="5">
        <f t="shared" si="1"/>
        <v>120.4</v>
      </c>
      <c r="F35" s="2">
        <v>118</v>
      </c>
      <c r="G35" s="10">
        <f t="shared" si="12"/>
        <v>2.4</v>
      </c>
      <c r="H35" s="2">
        <v>12</v>
      </c>
      <c r="I35" s="2">
        <v>94</v>
      </c>
      <c r="J35" s="7">
        <v>20.456310679611651</v>
      </c>
      <c r="K35" s="7">
        <f t="shared" si="17"/>
        <v>9.8333333333333339</v>
      </c>
      <c r="L35" s="18">
        <f t="shared" si="9"/>
        <v>10.16949152542373</v>
      </c>
      <c r="M35" s="9">
        <f t="shared" si="2"/>
        <v>9.9667774086378742</v>
      </c>
      <c r="N35" s="5">
        <f t="shared" si="3"/>
        <v>56.68702413301407</v>
      </c>
      <c r="O35" s="5">
        <f t="shared" si="4"/>
        <v>2.7711264763647128</v>
      </c>
      <c r="P35" s="5">
        <f t="shared" si="14"/>
        <v>6</v>
      </c>
      <c r="Q35" s="5">
        <f t="shared" si="5"/>
        <v>0.32284968656676261</v>
      </c>
      <c r="R35" s="5">
        <f t="shared" si="15"/>
        <v>0.1614248432833813</v>
      </c>
      <c r="S35" s="11">
        <f t="shared" si="10"/>
        <v>4.888467014712862E-2</v>
      </c>
      <c r="T35" s="2">
        <f t="shared" si="16"/>
        <v>2107</v>
      </c>
      <c r="U35" s="10">
        <f t="shared" si="13"/>
        <v>77</v>
      </c>
      <c r="V35" s="9">
        <f t="shared" si="11"/>
        <v>2.7711123110296457E-3</v>
      </c>
      <c r="W35" s="4">
        <f t="shared" si="7"/>
        <v>412</v>
      </c>
      <c r="X35" s="10">
        <f t="shared" si="8"/>
        <v>36086.592233009709</v>
      </c>
      <c r="Y35" s="2"/>
    </row>
    <row r="36" spans="1:25" x14ac:dyDescent="0.35">
      <c r="A36" s="3">
        <v>43922</v>
      </c>
      <c r="B36" s="2">
        <v>110</v>
      </c>
      <c r="C36" s="2">
        <v>2240</v>
      </c>
      <c r="D36" s="5">
        <f t="shared" si="0"/>
        <v>2319.3999999999996</v>
      </c>
      <c r="E36" s="5">
        <f t="shared" si="1"/>
        <v>135.4</v>
      </c>
      <c r="F36" s="2">
        <v>133</v>
      </c>
      <c r="G36" s="10">
        <f>72/30</f>
        <v>2.4</v>
      </c>
      <c r="H36" s="2">
        <v>7</v>
      </c>
      <c r="I36" s="2">
        <v>148</v>
      </c>
      <c r="J36" s="7">
        <v>20.363636363636363</v>
      </c>
      <c r="K36" s="7">
        <f t="shared" si="17"/>
        <v>19</v>
      </c>
      <c r="L36" s="18">
        <f t="shared" si="9"/>
        <v>5.2631578947368416</v>
      </c>
      <c r="M36" s="9">
        <f t="shared" si="2"/>
        <v>5.1698670605613</v>
      </c>
      <c r="N36" s="5">
        <f t="shared" si="3"/>
        <v>60.265274825795686</v>
      </c>
      <c r="O36" s="5">
        <f t="shared" si="4"/>
        <v>2.9594554601953242</v>
      </c>
      <c r="P36" s="5">
        <f t="shared" si="14"/>
        <v>5.7142857142857144</v>
      </c>
      <c r="Q36" s="5">
        <f t="shared" si="5"/>
        <v>0.18832898383061153</v>
      </c>
      <c r="R36" s="5">
        <f t="shared" si="15"/>
        <v>0.15373794598417267</v>
      </c>
      <c r="S36" s="11">
        <f t="shared" si="10"/>
        <v>4.9107142857142856E-2</v>
      </c>
      <c r="T36" s="2">
        <f t="shared" si="16"/>
        <v>2239.9999999999995</v>
      </c>
      <c r="U36" s="10">
        <f t="shared" si="13"/>
        <v>79.400000000000006</v>
      </c>
      <c r="V36" s="9">
        <f t="shared" si="11"/>
        <v>2.9594403321675827E-3</v>
      </c>
      <c r="W36" s="4">
        <f t="shared" si="7"/>
        <v>440</v>
      </c>
      <c r="X36" s="10">
        <f t="shared" si="8"/>
        <v>33790.172727272729</v>
      </c>
      <c r="Y36" s="2"/>
    </row>
    <row r="37" spans="1:25" x14ac:dyDescent="0.35">
      <c r="A37" s="3">
        <v>43923</v>
      </c>
      <c r="B37" s="2">
        <v>130</v>
      </c>
      <c r="C37" s="2">
        <v>2378</v>
      </c>
      <c r="D37" s="5">
        <f t="shared" si="0"/>
        <v>2523.5999999999995</v>
      </c>
      <c r="E37" s="5">
        <f t="shared" si="1"/>
        <v>204.2</v>
      </c>
      <c r="F37" s="2">
        <v>138</v>
      </c>
      <c r="G37" s="10">
        <f t="shared" ref="G37:G65" si="18">1986/30</f>
        <v>66.2</v>
      </c>
      <c r="H37" s="2">
        <v>20</v>
      </c>
      <c r="I37" s="2">
        <v>104</v>
      </c>
      <c r="J37" s="7">
        <v>18.292307692307691</v>
      </c>
      <c r="K37" s="7">
        <f t="shared" si="17"/>
        <v>6.9</v>
      </c>
      <c r="L37" s="18">
        <f t="shared" si="9"/>
        <v>14.492753623188406</v>
      </c>
      <c r="M37" s="9">
        <f t="shared" si="2"/>
        <v>9.7943192948090125</v>
      </c>
      <c r="N37" s="5">
        <f t="shared" si="3"/>
        <v>63.978046221313456</v>
      </c>
      <c r="O37" s="5">
        <f t="shared" si="4"/>
        <v>3.4975382711399283</v>
      </c>
      <c r="P37" s="5">
        <f t="shared" si="14"/>
        <v>8.1428571428571423</v>
      </c>
      <c r="Q37" s="5">
        <f t="shared" si="5"/>
        <v>0.53808281094460442</v>
      </c>
      <c r="R37" s="5">
        <f t="shared" si="15"/>
        <v>0.21907657302744604</v>
      </c>
      <c r="S37" s="11">
        <f t="shared" si="10"/>
        <v>5.4667788057190914E-2</v>
      </c>
      <c r="T37" s="2">
        <f t="shared" si="16"/>
        <v>2377.9999999999995</v>
      </c>
      <c r="U37" s="10">
        <f t="shared" si="13"/>
        <v>145.60000000000002</v>
      </c>
      <c r="V37" s="9">
        <f t="shared" si="11"/>
        <v>3.4975203925616889E-3</v>
      </c>
      <c r="W37" s="4">
        <f t="shared" si="7"/>
        <v>520</v>
      </c>
      <c r="X37" s="10">
        <f t="shared" si="8"/>
        <v>28591.684615384616</v>
      </c>
      <c r="Y37" s="2"/>
    </row>
    <row r="38" spans="1:25" x14ac:dyDescent="0.35">
      <c r="A38" s="3">
        <v>43924</v>
      </c>
      <c r="B38" s="2">
        <v>148</v>
      </c>
      <c r="C38" s="2">
        <v>2567</v>
      </c>
      <c r="D38" s="5">
        <f t="shared" si="0"/>
        <v>2778.7999999999997</v>
      </c>
      <c r="E38" s="5">
        <f t="shared" si="1"/>
        <v>255.2</v>
      </c>
      <c r="F38" s="2">
        <v>189</v>
      </c>
      <c r="G38" s="10">
        <f t="shared" si="18"/>
        <v>66.2</v>
      </c>
      <c r="H38" s="2">
        <v>18</v>
      </c>
      <c r="I38" s="2">
        <v>172</v>
      </c>
      <c r="J38" s="7">
        <v>17.344594594594593</v>
      </c>
      <c r="K38" s="7">
        <f t="shared" si="17"/>
        <v>10.5</v>
      </c>
      <c r="L38" s="18">
        <f t="shared" si="9"/>
        <v>9.5238095238095237</v>
      </c>
      <c r="M38" s="9">
        <f t="shared" si="2"/>
        <v>7.0532915360501578</v>
      </c>
      <c r="N38" s="5">
        <f t="shared" si="3"/>
        <v>69.062928784739967</v>
      </c>
      <c r="O38" s="5">
        <f t="shared" si="4"/>
        <v>3.9818128009900726</v>
      </c>
      <c r="P38" s="5">
        <f t="shared" si="14"/>
        <v>9.8571428571428577</v>
      </c>
      <c r="Q38" s="5">
        <f t="shared" si="5"/>
        <v>0.48427452985014391</v>
      </c>
      <c r="R38" s="5">
        <f t="shared" si="15"/>
        <v>0.26519795682269787</v>
      </c>
      <c r="S38" s="11">
        <f t="shared" si="10"/>
        <v>5.7654850019477989E-2</v>
      </c>
      <c r="T38" s="2">
        <f t="shared" si="16"/>
        <v>2566.9999999999995</v>
      </c>
      <c r="U38" s="10">
        <f t="shared" ref="U38:U69" si="19">U37+G38</f>
        <v>211.8</v>
      </c>
      <c r="V38" s="9">
        <f t="shared" si="11"/>
        <v>3.9817924469163837E-3</v>
      </c>
      <c r="W38" s="4">
        <f t="shared" si="7"/>
        <v>592</v>
      </c>
      <c r="X38" s="10">
        <f t="shared" si="8"/>
        <v>25114.317567567567</v>
      </c>
      <c r="Y38" s="2"/>
    </row>
    <row r="39" spans="1:25" x14ac:dyDescent="0.35">
      <c r="A39" s="3">
        <v>43925</v>
      </c>
      <c r="B39" s="2">
        <v>157</v>
      </c>
      <c r="C39" s="2">
        <v>2752</v>
      </c>
      <c r="D39" s="5">
        <f t="shared" si="0"/>
        <v>3030</v>
      </c>
      <c r="E39" s="5">
        <f t="shared" si="1"/>
        <v>251.2</v>
      </c>
      <c r="F39" s="2">
        <v>185</v>
      </c>
      <c r="G39" s="10">
        <f t="shared" si="18"/>
        <v>66.2</v>
      </c>
      <c r="H39" s="2">
        <v>9</v>
      </c>
      <c r="I39" s="2">
        <v>179</v>
      </c>
      <c r="J39" s="7">
        <v>17.528662420382165</v>
      </c>
      <c r="K39" s="7">
        <f t="shared" si="17"/>
        <v>20.555555555555557</v>
      </c>
      <c r="L39" s="18">
        <f t="shared" si="9"/>
        <v>4.8648648648648649</v>
      </c>
      <c r="M39" s="9">
        <f t="shared" si="2"/>
        <v>3.5828025477707004</v>
      </c>
      <c r="N39" s="5">
        <f t="shared" si="3"/>
        <v>74.040194785977562</v>
      </c>
      <c r="O39" s="5">
        <f t="shared" si="4"/>
        <v>4.2239500659151448</v>
      </c>
      <c r="P39" s="5">
        <f t="shared" si="14"/>
        <v>10.571428571428571</v>
      </c>
      <c r="Q39" s="5">
        <f t="shared" si="5"/>
        <v>0.24213726492507195</v>
      </c>
      <c r="R39" s="5">
        <f t="shared" si="15"/>
        <v>0.28441520007071941</v>
      </c>
      <c r="S39" s="11">
        <f t="shared" si="10"/>
        <v>5.704941860465116E-2</v>
      </c>
      <c r="T39" s="2">
        <f t="shared" si="16"/>
        <v>2752</v>
      </c>
      <c r="U39" s="10">
        <f t="shared" si="19"/>
        <v>278</v>
      </c>
      <c r="V39" s="9">
        <f t="shared" si="11"/>
        <v>4.2239284740937313E-3</v>
      </c>
      <c r="W39" s="4">
        <f t="shared" si="7"/>
        <v>628</v>
      </c>
      <c r="X39" s="10">
        <f t="shared" si="8"/>
        <v>23674.643312101911</v>
      </c>
      <c r="Y39" s="2"/>
    </row>
    <row r="40" spans="1:25" x14ac:dyDescent="0.35">
      <c r="A40" s="3">
        <v>43926</v>
      </c>
      <c r="B40" s="2">
        <v>170</v>
      </c>
      <c r="C40" s="2">
        <v>2897</v>
      </c>
      <c r="D40" s="5">
        <f t="shared" si="0"/>
        <v>3241.2</v>
      </c>
      <c r="E40" s="5">
        <f t="shared" si="1"/>
        <v>211.2</v>
      </c>
      <c r="F40" s="2">
        <v>145</v>
      </c>
      <c r="G40" s="10">
        <f t="shared" si="18"/>
        <v>66.2</v>
      </c>
      <c r="H40" s="2">
        <v>13</v>
      </c>
      <c r="I40" s="2">
        <v>134</v>
      </c>
      <c r="J40" s="7">
        <v>17.041176470588237</v>
      </c>
      <c r="K40" s="7">
        <f t="shared" si="17"/>
        <v>11.153846153846153</v>
      </c>
      <c r="L40" s="18">
        <f t="shared" si="9"/>
        <v>8.9655172413793096</v>
      </c>
      <c r="M40" s="9">
        <f t="shared" si="2"/>
        <v>6.1553030303030303</v>
      </c>
      <c r="N40" s="5">
        <f t="shared" si="3"/>
        <v>77.94129516532594</v>
      </c>
      <c r="O40" s="5">
        <f t="shared" si="4"/>
        <v>4.5737038930291369</v>
      </c>
      <c r="P40" s="5">
        <f t="shared" si="14"/>
        <v>11.428571428571429</v>
      </c>
      <c r="Q40" s="5">
        <f t="shared" si="5"/>
        <v>0.34975382711399283</v>
      </c>
      <c r="R40" s="5">
        <f t="shared" si="15"/>
        <v>0.30747589196834535</v>
      </c>
      <c r="S40" s="11">
        <f t="shared" si="10"/>
        <v>5.8681394546082156E-2</v>
      </c>
      <c r="T40" s="2">
        <f t="shared" si="16"/>
        <v>2897</v>
      </c>
      <c r="U40" s="10">
        <f t="shared" si="19"/>
        <v>344.2</v>
      </c>
      <c r="V40" s="9">
        <f t="shared" si="11"/>
        <v>4.5736805133499009E-3</v>
      </c>
      <c r="W40" s="4">
        <f t="shared" si="7"/>
        <v>680</v>
      </c>
      <c r="X40" s="10">
        <f t="shared" si="8"/>
        <v>21864.229411764707</v>
      </c>
      <c r="Y40" s="2"/>
    </row>
    <row r="41" spans="1:25" x14ac:dyDescent="0.35">
      <c r="A41" s="3">
        <v>43927</v>
      </c>
      <c r="B41" s="2">
        <v>188</v>
      </c>
      <c r="C41" s="2">
        <v>3054</v>
      </c>
      <c r="D41" s="5">
        <f t="shared" si="0"/>
        <v>3464.4</v>
      </c>
      <c r="E41" s="5">
        <f t="shared" si="1"/>
        <v>223.2</v>
      </c>
      <c r="F41" s="2">
        <v>157</v>
      </c>
      <c r="G41" s="10">
        <f t="shared" si="18"/>
        <v>66.2</v>
      </c>
      <c r="H41" s="2">
        <v>18</v>
      </c>
      <c r="I41" s="2">
        <v>142</v>
      </c>
      <c r="J41" s="7">
        <v>16.24468085106383</v>
      </c>
      <c r="K41" s="7">
        <f t="shared" si="17"/>
        <v>8.7222222222222214</v>
      </c>
      <c r="L41" s="18">
        <f t="shared" si="9"/>
        <v>11.464968152866243</v>
      </c>
      <c r="M41" s="9">
        <f t="shared" si="2"/>
        <v>8.064516129032258</v>
      </c>
      <c r="N41" s="5">
        <f t="shared" si="3"/>
        <v>82.165245231241087</v>
      </c>
      <c r="O41" s="5">
        <f t="shared" si="4"/>
        <v>5.0579784228792812</v>
      </c>
      <c r="P41" s="5">
        <f t="shared" si="14"/>
        <v>13.857142857142858</v>
      </c>
      <c r="Q41" s="5">
        <f t="shared" si="5"/>
        <v>0.48427452985014391</v>
      </c>
      <c r="R41" s="5">
        <f t="shared" si="15"/>
        <v>0.37281451901161877</v>
      </c>
      <c r="S41" s="11">
        <f t="shared" si="10"/>
        <v>6.1558611656843482E-2</v>
      </c>
      <c r="T41" s="2">
        <f t="shared" si="16"/>
        <v>3054</v>
      </c>
      <c r="U41" s="10">
        <f t="shared" si="19"/>
        <v>410.4</v>
      </c>
      <c r="V41" s="9">
        <f t="shared" si="11"/>
        <v>5.0579525677045961E-3</v>
      </c>
      <c r="W41" s="4">
        <f t="shared" si="7"/>
        <v>752</v>
      </c>
      <c r="X41" s="10">
        <f t="shared" si="8"/>
        <v>19770.84574468085</v>
      </c>
      <c r="Y41" s="2"/>
    </row>
    <row r="42" spans="1:25" x14ac:dyDescent="0.35">
      <c r="A42" s="3">
        <v>43928</v>
      </c>
      <c r="B42" s="2">
        <v>195</v>
      </c>
      <c r="C42" s="2">
        <v>3257</v>
      </c>
      <c r="D42" s="5">
        <f t="shared" si="0"/>
        <v>3733.6</v>
      </c>
      <c r="E42" s="5">
        <f t="shared" si="1"/>
        <v>269.2</v>
      </c>
      <c r="F42" s="2">
        <v>203</v>
      </c>
      <c r="G42" s="10">
        <f t="shared" si="18"/>
        <v>66.2</v>
      </c>
      <c r="H42" s="2">
        <v>7</v>
      </c>
      <c r="I42" s="2">
        <v>166</v>
      </c>
      <c r="J42" s="7">
        <v>16.702564102564104</v>
      </c>
      <c r="K42" s="7">
        <f t="shared" si="17"/>
        <v>29</v>
      </c>
      <c r="L42" s="18">
        <f t="shared" si="9"/>
        <v>3.4482758620689653</v>
      </c>
      <c r="M42" s="9">
        <f t="shared" si="2"/>
        <v>2.6002971768202081</v>
      </c>
      <c r="N42" s="5">
        <f t="shared" si="3"/>
        <v>87.626785762328822</v>
      </c>
      <c r="O42" s="5">
        <f t="shared" si="4"/>
        <v>5.2463074067098923</v>
      </c>
      <c r="P42" s="5">
        <f t="shared" si="14"/>
        <v>13.142857142857142</v>
      </c>
      <c r="Q42" s="5">
        <f t="shared" si="5"/>
        <v>0.18832898383061153</v>
      </c>
      <c r="R42" s="5">
        <f t="shared" si="15"/>
        <v>0.35359727576359717</v>
      </c>
      <c r="S42" s="11">
        <f t="shared" si="10"/>
        <v>5.9871046975744552E-2</v>
      </c>
      <c r="T42" s="2">
        <f t="shared" si="16"/>
        <v>3257</v>
      </c>
      <c r="U42" s="10">
        <f t="shared" si="19"/>
        <v>476.59999999999997</v>
      </c>
      <c r="V42" s="9">
        <f t="shared" si="11"/>
        <v>5.2462805888425336E-3</v>
      </c>
      <c r="W42" s="4">
        <f t="shared" si="7"/>
        <v>780</v>
      </c>
      <c r="X42" s="10">
        <f t="shared" si="8"/>
        <v>19061.123076923075</v>
      </c>
      <c r="Y42" s="2"/>
    </row>
    <row r="43" spans="1:25" x14ac:dyDescent="0.35">
      <c r="A43" s="3">
        <v>43929</v>
      </c>
      <c r="B43" s="2">
        <v>208</v>
      </c>
      <c r="C43" s="2">
        <v>3494</v>
      </c>
      <c r="D43" s="5">
        <f t="shared" si="0"/>
        <v>4036.8</v>
      </c>
      <c r="E43" s="5">
        <f t="shared" si="1"/>
        <v>304.2</v>
      </c>
      <c r="F43" s="2">
        <v>238</v>
      </c>
      <c r="G43" s="10">
        <f t="shared" si="18"/>
        <v>66.2</v>
      </c>
      <c r="H43" s="2">
        <v>13</v>
      </c>
      <c r="I43" s="2">
        <v>225</v>
      </c>
      <c r="J43" s="7">
        <v>16.798076923076923</v>
      </c>
      <c r="K43" s="7">
        <f t="shared" si="17"/>
        <v>18.307692307692307</v>
      </c>
      <c r="L43" s="18">
        <f t="shared" si="9"/>
        <v>5.46218487394958</v>
      </c>
      <c r="M43" s="9">
        <f t="shared" si="2"/>
        <v>4.2735042735042734</v>
      </c>
      <c r="N43" s="5">
        <f t="shared" si="3"/>
        <v>94.00306707202239</v>
      </c>
      <c r="O43" s="5">
        <f t="shared" si="4"/>
        <v>5.5960612338238853</v>
      </c>
      <c r="P43" s="5">
        <f t="shared" si="14"/>
        <v>14</v>
      </c>
      <c r="Q43" s="5">
        <f t="shared" si="5"/>
        <v>0.34975382711399283</v>
      </c>
      <c r="R43" s="5">
        <f t="shared" si="15"/>
        <v>0.37665796766122306</v>
      </c>
      <c r="S43" s="11">
        <f t="shared" si="10"/>
        <v>5.9530623926731537E-2</v>
      </c>
      <c r="T43" s="2">
        <f t="shared" si="16"/>
        <v>3494</v>
      </c>
      <c r="U43" s="10">
        <f t="shared" si="19"/>
        <v>542.79999999999995</v>
      </c>
      <c r="V43" s="9">
        <f t="shared" si="11"/>
        <v>5.5960326280987023E-3</v>
      </c>
      <c r="W43" s="4">
        <f t="shared" si="7"/>
        <v>832</v>
      </c>
      <c r="X43" s="10">
        <f t="shared" si="8"/>
        <v>17869.802884615383</v>
      </c>
      <c r="Y43" s="2"/>
    </row>
    <row r="44" spans="1:25" x14ac:dyDescent="0.35">
      <c r="A44" s="3">
        <v>43930</v>
      </c>
      <c r="B44" s="2">
        <v>214</v>
      </c>
      <c r="C44" s="2">
        <v>3768</v>
      </c>
      <c r="D44" s="5">
        <f t="shared" si="0"/>
        <v>4377</v>
      </c>
      <c r="E44" s="5">
        <f t="shared" si="1"/>
        <v>321.2</v>
      </c>
      <c r="F44" s="2">
        <v>255</v>
      </c>
      <c r="G44" s="10">
        <f t="shared" si="18"/>
        <v>66.2</v>
      </c>
      <c r="H44" s="2">
        <v>6</v>
      </c>
      <c r="I44" s="2">
        <v>249</v>
      </c>
      <c r="J44" s="7">
        <v>17.607476635514018</v>
      </c>
      <c r="K44" s="7">
        <f t="shared" si="17"/>
        <v>42.5</v>
      </c>
      <c r="L44" s="18">
        <f t="shared" si="9"/>
        <v>2.3529411764705883</v>
      </c>
      <c r="M44" s="9">
        <f t="shared" si="2"/>
        <v>1.8679950186799503</v>
      </c>
      <c r="N44" s="5">
        <f t="shared" si="3"/>
        <v>101.37480158196347</v>
      </c>
      <c r="O44" s="5">
        <f t="shared" si="4"/>
        <v>5.7574860771072665</v>
      </c>
      <c r="P44" s="5">
        <f t="shared" si="14"/>
        <v>12</v>
      </c>
      <c r="Q44" s="5">
        <f t="shared" si="5"/>
        <v>0.1614248432833813</v>
      </c>
      <c r="R44" s="5">
        <f t="shared" si="15"/>
        <v>0.32284968656676261</v>
      </c>
      <c r="S44" s="11">
        <f t="shared" si="10"/>
        <v>5.6794055201698515E-2</v>
      </c>
      <c r="T44" s="2">
        <f t="shared" si="16"/>
        <v>3768</v>
      </c>
      <c r="U44" s="10">
        <f t="shared" si="19"/>
        <v>609</v>
      </c>
      <c r="V44" s="9">
        <f t="shared" si="11"/>
        <v>5.7574566462169343E-3</v>
      </c>
      <c r="W44" s="4">
        <f t="shared" si="7"/>
        <v>856</v>
      </c>
      <c r="X44" s="10">
        <f t="shared" si="8"/>
        <v>17368.780373831774</v>
      </c>
      <c r="Y44" s="2"/>
    </row>
    <row r="45" spans="1:25" x14ac:dyDescent="0.35">
      <c r="A45" s="3">
        <v>43931</v>
      </c>
      <c r="B45" s="2">
        <v>227</v>
      </c>
      <c r="C45" s="2">
        <v>4005</v>
      </c>
      <c r="D45" s="5">
        <f t="shared" si="0"/>
        <v>4680.2</v>
      </c>
      <c r="E45" s="5">
        <f t="shared" si="1"/>
        <v>327.2</v>
      </c>
      <c r="F45" s="2">
        <v>261</v>
      </c>
      <c r="G45" s="10">
        <f t="shared" si="18"/>
        <v>66.2</v>
      </c>
      <c r="H45" s="2">
        <v>13</v>
      </c>
      <c r="I45" s="2">
        <v>248</v>
      </c>
      <c r="J45" s="7">
        <v>17.643171806167402</v>
      </c>
      <c r="K45" s="7">
        <f t="shared" si="17"/>
        <v>20.076923076923077</v>
      </c>
      <c r="L45" s="18">
        <f t="shared" si="9"/>
        <v>4.980842911877394</v>
      </c>
      <c r="M45" s="9">
        <f t="shared" si="2"/>
        <v>3.973105134474328</v>
      </c>
      <c r="N45" s="5">
        <f t="shared" si="3"/>
        <v>107.75108289165702</v>
      </c>
      <c r="O45" s="5">
        <f t="shared" si="4"/>
        <v>6.1072399042212586</v>
      </c>
      <c r="P45" s="5">
        <f t="shared" si="14"/>
        <v>11.285714285714286</v>
      </c>
      <c r="Q45" s="5">
        <f t="shared" si="5"/>
        <v>0.34975382711399283</v>
      </c>
      <c r="R45" s="5">
        <f t="shared" si="15"/>
        <v>0.30363244331874106</v>
      </c>
      <c r="S45" s="11">
        <f t="shared" si="10"/>
        <v>5.6679151061173536E-2</v>
      </c>
      <c r="T45" s="2">
        <f t="shared" si="16"/>
        <v>4005</v>
      </c>
      <c r="U45" s="10">
        <f t="shared" si="19"/>
        <v>675.2</v>
      </c>
      <c r="V45" s="9">
        <f t="shared" si="11"/>
        <v>6.1072086854731021E-3</v>
      </c>
      <c r="W45" s="4">
        <f t="shared" si="7"/>
        <v>908</v>
      </c>
      <c r="X45" s="10">
        <f t="shared" si="8"/>
        <v>16374.092511013216</v>
      </c>
      <c r="Y45" s="2"/>
    </row>
    <row r="46" spans="1:25" x14ac:dyDescent="0.35">
      <c r="A46" s="3">
        <v>43932</v>
      </c>
      <c r="B46" s="2">
        <v>233</v>
      </c>
      <c r="C46" s="2">
        <v>4227</v>
      </c>
      <c r="D46" s="5">
        <f t="shared" si="0"/>
        <v>4968.3999999999996</v>
      </c>
      <c r="E46" s="5">
        <f t="shared" si="1"/>
        <v>288.2</v>
      </c>
      <c r="F46" s="2">
        <v>222</v>
      </c>
      <c r="G46" s="10">
        <f t="shared" si="18"/>
        <v>66.2</v>
      </c>
      <c r="H46" s="2">
        <v>6</v>
      </c>
      <c r="I46" s="2">
        <v>216</v>
      </c>
      <c r="J46" s="7">
        <v>18.141630901287552</v>
      </c>
      <c r="K46" s="7">
        <f t="shared" si="17"/>
        <v>37</v>
      </c>
      <c r="L46" s="18">
        <f t="shared" si="9"/>
        <v>2.7027027027027026</v>
      </c>
      <c r="M46" s="9">
        <f t="shared" si="2"/>
        <v>2.0818875780707842</v>
      </c>
      <c r="N46" s="5">
        <f t="shared" si="3"/>
        <v>113.72380209314214</v>
      </c>
      <c r="O46" s="5">
        <f t="shared" si="4"/>
        <v>6.2686647475046415</v>
      </c>
      <c r="P46" s="5">
        <f t="shared" si="14"/>
        <v>10.857142857142858</v>
      </c>
      <c r="Q46" s="5">
        <f t="shared" si="5"/>
        <v>0.1614248432833813</v>
      </c>
      <c r="R46" s="5">
        <f t="shared" si="15"/>
        <v>0.29210209736992809</v>
      </c>
      <c r="S46" s="11">
        <f t="shared" si="10"/>
        <v>5.5121835817364559E-2</v>
      </c>
      <c r="T46" s="2">
        <f t="shared" si="16"/>
        <v>4227</v>
      </c>
      <c r="U46" s="10">
        <f t="shared" si="19"/>
        <v>741.40000000000009</v>
      </c>
      <c r="V46" s="9">
        <f t="shared" si="11"/>
        <v>6.2686327035913342E-3</v>
      </c>
      <c r="W46" s="4">
        <f t="shared" si="7"/>
        <v>932</v>
      </c>
      <c r="X46" s="10">
        <f t="shared" si="8"/>
        <v>15952.442060085838</v>
      </c>
      <c r="Y46" s="2"/>
    </row>
    <row r="47" spans="1:25" x14ac:dyDescent="0.35">
      <c r="A47" s="3">
        <v>43933</v>
      </c>
      <c r="B47" s="2">
        <v>252</v>
      </c>
      <c r="C47" s="2">
        <v>4522</v>
      </c>
      <c r="D47" s="5">
        <f t="shared" si="0"/>
        <v>5329.6000000000013</v>
      </c>
      <c r="E47" s="5">
        <f t="shared" si="1"/>
        <v>361.2</v>
      </c>
      <c r="F47" s="2">
        <v>295</v>
      </c>
      <c r="G47" s="10">
        <f t="shared" si="18"/>
        <v>66.2</v>
      </c>
      <c r="H47" s="2">
        <v>19</v>
      </c>
      <c r="I47" s="2">
        <v>276</v>
      </c>
      <c r="J47" s="7">
        <v>17.944444444444443</v>
      </c>
      <c r="K47" s="7">
        <f t="shared" si="17"/>
        <v>15.526315789473685</v>
      </c>
      <c r="L47" s="18">
        <f t="shared" si="9"/>
        <v>6.4406779661016946</v>
      </c>
      <c r="M47" s="9">
        <f t="shared" si="2"/>
        <v>5.2602436323366559</v>
      </c>
      <c r="N47" s="5">
        <f t="shared" si="3"/>
        <v>121.66052355457506</v>
      </c>
      <c r="O47" s="5">
        <f t="shared" si="4"/>
        <v>6.7798434179020148</v>
      </c>
      <c r="P47" s="5">
        <f t="shared" si="14"/>
        <v>11.714285714285714</v>
      </c>
      <c r="Q47" s="5">
        <f t="shared" si="5"/>
        <v>0.51117867039737419</v>
      </c>
      <c r="R47" s="5">
        <f t="shared" si="15"/>
        <v>0.31516278926755398</v>
      </c>
      <c r="S47" s="11">
        <f t="shared" si="10"/>
        <v>5.5727554179566562E-2</v>
      </c>
      <c r="T47" s="2">
        <f t="shared" si="16"/>
        <v>4522.0000000000009</v>
      </c>
      <c r="U47" s="10">
        <f t="shared" si="19"/>
        <v>807.60000000000014</v>
      </c>
      <c r="V47" s="9">
        <f t="shared" si="11"/>
        <v>6.7798087609657349E-3</v>
      </c>
      <c r="W47" s="4">
        <f t="shared" si="7"/>
        <v>1008</v>
      </c>
      <c r="X47" s="10">
        <f t="shared" si="8"/>
        <v>14749.678571428571</v>
      </c>
      <c r="Y47" s="2"/>
    </row>
    <row r="48" spans="1:25" x14ac:dyDescent="0.35">
      <c r="A48" s="3">
        <v>43934</v>
      </c>
      <c r="B48" s="2">
        <v>266</v>
      </c>
      <c r="C48" s="2">
        <v>4775</v>
      </c>
      <c r="D48" s="5">
        <f t="shared" si="0"/>
        <v>5648.7999999999993</v>
      </c>
      <c r="E48" s="5">
        <f t="shared" si="1"/>
        <v>319.2</v>
      </c>
      <c r="F48" s="2">
        <v>253</v>
      </c>
      <c r="G48" s="10">
        <f t="shared" si="18"/>
        <v>66.2</v>
      </c>
      <c r="H48" s="2">
        <v>14</v>
      </c>
      <c r="I48" s="2">
        <v>239</v>
      </c>
      <c r="J48" s="7">
        <v>17.951127819548873</v>
      </c>
      <c r="K48" s="7">
        <f t="shared" si="17"/>
        <v>18.071428571428573</v>
      </c>
      <c r="L48" s="18">
        <f t="shared" si="9"/>
        <v>5.5335968379446641</v>
      </c>
      <c r="M48" s="9">
        <f t="shared" si="2"/>
        <v>4.3859649122807021</v>
      </c>
      <c r="N48" s="5">
        <f t="shared" si="3"/>
        <v>128.46727111302428</v>
      </c>
      <c r="O48" s="5">
        <f t="shared" si="4"/>
        <v>7.1565013855632378</v>
      </c>
      <c r="P48" s="5">
        <f t="shared" si="14"/>
        <v>11.142857142857142</v>
      </c>
      <c r="Q48" s="5">
        <f t="shared" si="5"/>
        <v>0.37665796766122306</v>
      </c>
      <c r="R48" s="5">
        <f t="shared" si="15"/>
        <v>0.29978899466913672</v>
      </c>
      <c r="S48" s="11">
        <f t="shared" si="10"/>
        <v>5.570680628272251E-2</v>
      </c>
      <c r="T48" s="2">
        <f t="shared" si="16"/>
        <v>4774.9999999999991</v>
      </c>
      <c r="U48" s="10">
        <f t="shared" si="19"/>
        <v>873.80000000000018</v>
      </c>
      <c r="V48" s="9">
        <f t="shared" si="11"/>
        <v>7.156464803241609E-3</v>
      </c>
      <c r="W48" s="4">
        <f t="shared" si="7"/>
        <v>1064</v>
      </c>
      <c r="X48" s="10">
        <f t="shared" si="8"/>
        <v>13973.37969924812</v>
      </c>
      <c r="Y48" s="2"/>
    </row>
    <row r="49" spans="1:25" x14ac:dyDescent="0.35">
      <c r="A49" s="3">
        <v>43935</v>
      </c>
      <c r="B49" s="2">
        <v>296</v>
      </c>
      <c r="C49" s="2">
        <v>5027</v>
      </c>
      <c r="D49" s="5">
        <f t="shared" si="0"/>
        <v>5967.0000000000009</v>
      </c>
      <c r="E49" s="5">
        <f t="shared" si="1"/>
        <v>312.2</v>
      </c>
      <c r="F49" s="2">
        <v>246</v>
      </c>
      <c r="G49" s="10">
        <f t="shared" si="18"/>
        <v>66.2</v>
      </c>
      <c r="H49" s="2">
        <v>30</v>
      </c>
      <c r="I49" s="2">
        <v>216</v>
      </c>
      <c r="J49" s="7">
        <v>16.983108108108109</v>
      </c>
      <c r="K49" s="7">
        <f t="shared" si="17"/>
        <v>8.1999999999999993</v>
      </c>
      <c r="L49" s="18">
        <f t="shared" si="9"/>
        <v>12.195121951219512</v>
      </c>
      <c r="M49" s="9">
        <f t="shared" si="2"/>
        <v>9.6092248558616262</v>
      </c>
      <c r="N49" s="5">
        <f t="shared" si="3"/>
        <v>135.24711453092632</v>
      </c>
      <c r="O49" s="5">
        <f t="shared" si="4"/>
        <v>7.9636256019801452</v>
      </c>
      <c r="P49" s="5">
        <f t="shared" si="14"/>
        <v>14.428571428571429</v>
      </c>
      <c r="Q49" s="5">
        <f t="shared" si="5"/>
        <v>0.80712421641690657</v>
      </c>
      <c r="R49" s="5">
        <f t="shared" si="15"/>
        <v>0.38818831361003603</v>
      </c>
      <c r="S49" s="11">
        <f t="shared" si="10"/>
        <v>5.8882037000198922E-2</v>
      </c>
      <c r="T49" s="2">
        <f t="shared" si="16"/>
        <v>5027.0000000000009</v>
      </c>
      <c r="U49" s="10">
        <f t="shared" si="19"/>
        <v>940.00000000000023</v>
      </c>
      <c r="V49" s="9">
        <f t="shared" si="11"/>
        <v>7.9635848938327675E-3</v>
      </c>
      <c r="W49" s="4">
        <f t="shared" si="7"/>
        <v>1184</v>
      </c>
      <c r="X49" s="10">
        <f t="shared" si="8"/>
        <v>12557.158783783783</v>
      </c>
      <c r="Y49" s="2"/>
    </row>
    <row r="50" spans="1:25" x14ac:dyDescent="0.35">
      <c r="A50" s="3">
        <v>43936</v>
      </c>
      <c r="B50" s="2">
        <v>306</v>
      </c>
      <c r="C50" s="2">
        <v>5365</v>
      </c>
      <c r="D50" s="5">
        <f t="shared" si="0"/>
        <v>6371.2000000000007</v>
      </c>
      <c r="E50" s="5">
        <f t="shared" si="1"/>
        <v>404.2</v>
      </c>
      <c r="F50" s="2">
        <v>338</v>
      </c>
      <c r="G50" s="10">
        <f t="shared" si="18"/>
        <v>66.2</v>
      </c>
      <c r="H50" s="2">
        <v>10</v>
      </c>
      <c r="I50" s="2">
        <v>328</v>
      </c>
      <c r="J50" s="7">
        <v>17.532679738562091</v>
      </c>
      <c r="K50" s="7">
        <f t="shared" ref="K50:K81" si="20">F50/H50</f>
        <v>33.799999999999997</v>
      </c>
      <c r="L50" s="18">
        <f t="shared" si="9"/>
        <v>2.9585798816568047</v>
      </c>
      <c r="M50" s="9">
        <f t="shared" si="2"/>
        <v>2.4740227610094014</v>
      </c>
      <c r="N50" s="5">
        <f t="shared" si="3"/>
        <v>144.34071403589013</v>
      </c>
      <c r="O50" s="5">
        <f t="shared" si="4"/>
        <v>8.2326670074524468</v>
      </c>
      <c r="P50" s="5">
        <f t="shared" si="14"/>
        <v>14</v>
      </c>
      <c r="Q50" s="5">
        <f t="shared" si="5"/>
        <v>0.26904140547230221</v>
      </c>
      <c r="R50" s="5">
        <f t="shared" si="15"/>
        <v>0.37665796766122306</v>
      </c>
      <c r="S50" s="11">
        <f t="shared" si="10"/>
        <v>5.7036346691519108E-2</v>
      </c>
      <c r="T50" s="2">
        <f t="shared" si="16"/>
        <v>5365</v>
      </c>
      <c r="U50" s="10">
        <f t="shared" si="19"/>
        <v>1006.2000000000003</v>
      </c>
      <c r="V50" s="9">
        <f t="shared" si="11"/>
        <v>8.2326249240298206E-3</v>
      </c>
      <c r="W50" s="4">
        <f t="shared" si="7"/>
        <v>1224</v>
      </c>
      <c r="X50" s="10">
        <f t="shared" si="8"/>
        <v>12146.794117647059</v>
      </c>
      <c r="Y50" s="2"/>
    </row>
    <row r="51" spans="1:25" x14ac:dyDescent="0.35">
      <c r="A51" s="3">
        <v>43937</v>
      </c>
      <c r="B51" s="2">
        <v>336</v>
      </c>
      <c r="C51" s="2">
        <v>5744</v>
      </c>
      <c r="D51" s="5">
        <f t="shared" si="0"/>
        <v>6816.4000000000005</v>
      </c>
      <c r="E51" s="5">
        <f t="shared" si="1"/>
        <v>443.2</v>
      </c>
      <c r="F51" s="2">
        <v>377</v>
      </c>
      <c r="G51" s="10">
        <f t="shared" si="18"/>
        <v>66.2</v>
      </c>
      <c r="H51" s="2">
        <v>30</v>
      </c>
      <c r="I51" s="2">
        <v>349</v>
      </c>
      <c r="J51" s="7">
        <v>17.095238095238095</v>
      </c>
      <c r="K51" s="7">
        <f t="shared" si="20"/>
        <v>12.566666666666666</v>
      </c>
      <c r="L51" s="18">
        <f t="shared" si="9"/>
        <v>7.957559681697612</v>
      </c>
      <c r="M51" s="9">
        <f t="shared" si="2"/>
        <v>6.768953068592058</v>
      </c>
      <c r="N51" s="5">
        <f t="shared" si="3"/>
        <v>154.53738330329037</v>
      </c>
      <c r="O51" s="5">
        <f t="shared" si="4"/>
        <v>9.0397912238693525</v>
      </c>
      <c r="P51" s="5">
        <f t="shared" si="14"/>
        <v>17.428571428571427</v>
      </c>
      <c r="Q51" s="5">
        <f t="shared" si="5"/>
        <v>0.80712421641690657</v>
      </c>
      <c r="R51" s="5">
        <f t="shared" si="15"/>
        <v>0.4689007352517266</v>
      </c>
      <c r="S51" s="11">
        <f t="shared" si="10"/>
        <v>5.8495821727019497E-2</v>
      </c>
      <c r="T51" s="2">
        <f t="shared" si="16"/>
        <v>5744</v>
      </c>
      <c r="U51" s="10">
        <f t="shared" si="19"/>
        <v>1072.4000000000003</v>
      </c>
      <c r="V51" s="9">
        <f t="shared" si="11"/>
        <v>9.0397450146209798E-3</v>
      </c>
      <c r="W51" s="4">
        <f t="shared" si="7"/>
        <v>1344</v>
      </c>
      <c r="X51" s="10">
        <f t="shared" si="8"/>
        <v>11062.258928571429</v>
      </c>
      <c r="Y51" s="2"/>
    </row>
    <row r="52" spans="1:25" x14ac:dyDescent="0.35">
      <c r="A52" s="3">
        <v>43938</v>
      </c>
      <c r="B52" s="2">
        <v>370</v>
      </c>
      <c r="C52" s="2">
        <v>6170</v>
      </c>
      <c r="D52" s="5">
        <f t="shared" si="0"/>
        <v>7308.6</v>
      </c>
      <c r="E52" s="5">
        <f t="shared" si="1"/>
        <v>450.2</v>
      </c>
      <c r="F52" s="2">
        <v>384</v>
      </c>
      <c r="G52" s="10">
        <f t="shared" si="18"/>
        <v>66.2</v>
      </c>
      <c r="H52" s="2">
        <v>34</v>
      </c>
      <c r="I52" s="2">
        <v>392</v>
      </c>
      <c r="J52" s="7">
        <v>16.675675675675677</v>
      </c>
      <c r="K52" s="7">
        <f t="shared" si="20"/>
        <v>11.294117647058824</v>
      </c>
      <c r="L52" s="18">
        <f t="shared" si="9"/>
        <v>8.8541666666666679</v>
      </c>
      <c r="M52" s="9">
        <f t="shared" si="2"/>
        <v>7.5521990226565974</v>
      </c>
      <c r="N52" s="5">
        <f t="shared" si="3"/>
        <v>165.99854717641045</v>
      </c>
      <c r="O52" s="5">
        <f t="shared" si="4"/>
        <v>9.9545320024751813</v>
      </c>
      <c r="P52" s="5">
        <f t="shared" si="14"/>
        <v>20.428571428571427</v>
      </c>
      <c r="Q52" s="5">
        <f t="shared" si="5"/>
        <v>0.91474077860582748</v>
      </c>
      <c r="R52" s="5">
        <f t="shared" si="15"/>
        <v>0.54961315689341728</v>
      </c>
      <c r="S52" s="11">
        <f t="shared" si="10"/>
        <v>5.9967585089141004E-2</v>
      </c>
      <c r="T52" s="2">
        <f t="shared" si="16"/>
        <v>6170</v>
      </c>
      <c r="U52" s="10">
        <f t="shared" si="19"/>
        <v>1138.6000000000004</v>
      </c>
      <c r="V52" s="9">
        <f t="shared" si="11"/>
        <v>9.9544811172909611E-3</v>
      </c>
      <c r="W52" s="4">
        <f t="shared" si="7"/>
        <v>1480</v>
      </c>
      <c r="X52" s="10">
        <f t="shared" si="8"/>
        <v>10045.727027027027</v>
      </c>
      <c r="Y52" s="2"/>
    </row>
    <row r="53" spans="1:25" x14ac:dyDescent="0.35">
      <c r="A53" s="3">
        <v>43939</v>
      </c>
      <c r="B53" s="2">
        <v>385</v>
      </c>
      <c r="C53" s="2">
        <v>6573</v>
      </c>
      <c r="D53" s="5">
        <f t="shared" si="0"/>
        <v>7777.8</v>
      </c>
      <c r="E53" s="5">
        <f t="shared" si="1"/>
        <v>469.2</v>
      </c>
      <c r="F53" s="2">
        <v>403</v>
      </c>
      <c r="G53" s="10">
        <f t="shared" si="18"/>
        <v>66.2</v>
      </c>
      <c r="H53" s="2">
        <v>15</v>
      </c>
      <c r="I53" s="2">
        <v>388</v>
      </c>
      <c r="J53" s="7">
        <v>17.072727272727274</v>
      </c>
      <c r="K53" s="7">
        <f t="shared" si="20"/>
        <v>26.866666666666667</v>
      </c>
      <c r="L53" s="18">
        <f t="shared" si="9"/>
        <v>3.7220843672456572</v>
      </c>
      <c r="M53" s="9">
        <f t="shared" si="2"/>
        <v>3.1969309462915603</v>
      </c>
      <c r="N53" s="5">
        <f t="shared" si="3"/>
        <v>176.84091581694423</v>
      </c>
      <c r="O53" s="5">
        <f t="shared" si="4"/>
        <v>10.358094110683634</v>
      </c>
      <c r="P53" s="5">
        <f t="shared" si="14"/>
        <v>21.714285714285715</v>
      </c>
      <c r="Q53" s="5">
        <f t="shared" si="5"/>
        <v>0.40356210820845329</v>
      </c>
      <c r="R53" s="5">
        <f t="shared" si="15"/>
        <v>0.58420419473985619</v>
      </c>
      <c r="S53" s="11">
        <f t="shared" si="10"/>
        <v>5.8572949946751864E-2</v>
      </c>
      <c r="T53" s="2">
        <f t="shared" si="16"/>
        <v>6573</v>
      </c>
      <c r="U53" s="10">
        <f t="shared" si="19"/>
        <v>1204.8000000000004</v>
      </c>
      <c r="V53" s="9">
        <f t="shared" si="11"/>
        <v>1.035804116258654E-2</v>
      </c>
      <c r="W53" s="4">
        <f t="shared" si="7"/>
        <v>1540</v>
      </c>
      <c r="X53" s="10">
        <f t="shared" si="8"/>
        <v>9654.335064935065</v>
      </c>
      <c r="Y53" s="2"/>
    </row>
    <row r="54" spans="1:25" x14ac:dyDescent="0.35">
      <c r="A54" s="3">
        <v>43940</v>
      </c>
      <c r="B54" s="2">
        <v>394</v>
      </c>
      <c r="C54" s="2">
        <v>6905</v>
      </c>
      <c r="D54" s="5">
        <f t="shared" si="0"/>
        <v>8176</v>
      </c>
      <c r="E54" s="5">
        <f t="shared" si="1"/>
        <v>398.2</v>
      </c>
      <c r="F54" s="2">
        <v>332</v>
      </c>
      <c r="G54" s="10">
        <f t="shared" si="18"/>
        <v>66.2</v>
      </c>
      <c r="H54" s="2">
        <v>9</v>
      </c>
      <c r="I54" s="2">
        <v>323</v>
      </c>
      <c r="J54" s="7">
        <v>17.525380710659899</v>
      </c>
      <c r="K54" s="7">
        <f t="shared" si="20"/>
        <v>36.888888888888886</v>
      </c>
      <c r="L54" s="18">
        <f t="shared" si="9"/>
        <v>2.7108433734939759</v>
      </c>
      <c r="M54" s="9">
        <f t="shared" si="2"/>
        <v>2.2601707684580612</v>
      </c>
      <c r="N54" s="5">
        <f t="shared" si="3"/>
        <v>185.77309047862465</v>
      </c>
      <c r="O54" s="5">
        <f t="shared" si="4"/>
        <v>10.600231375608706</v>
      </c>
      <c r="P54" s="5">
        <f t="shared" si="14"/>
        <v>20.285714285714285</v>
      </c>
      <c r="Q54" s="5">
        <f t="shared" si="5"/>
        <v>0.24213726492507195</v>
      </c>
      <c r="R54" s="5">
        <f t="shared" si="15"/>
        <v>0.54576970824381299</v>
      </c>
      <c r="S54" s="11">
        <f t="shared" si="10"/>
        <v>5.7060101375814624E-2</v>
      </c>
      <c r="T54" s="2">
        <f t="shared" si="16"/>
        <v>6905</v>
      </c>
      <c r="U54" s="10">
        <f t="shared" si="19"/>
        <v>1271.0000000000005</v>
      </c>
      <c r="V54" s="9">
        <f t="shared" si="11"/>
        <v>1.0600177189763887E-2</v>
      </c>
      <c r="W54" s="4">
        <f t="shared" si="7"/>
        <v>1576</v>
      </c>
      <c r="X54" s="10">
        <f t="shared" si="8"/>
        <v>9433.8045685279194</v>
      </c>
      <c r="Y54" s="2"/>
    </row>
    <row r="55" spans="1:25" x14ac:dyDescent="0.35">
      <c r="A55" s="3">
        <v>43941</v>
      </c>
      <c r="B55" s="2">
        <v>399</v>
      </c>
      <c r="C55" s="2">
        <v>7170</v>
      </c>
      <c r="D55" s="5">
        <f t="shared" si="0"/>
        <v>8507.2000000000007</v>
      </c>
      <c r="E55" s="5">
        <f t="shared" si="1"/>
        <v>331.2</v>
      </c>
      <c r="F55" s="2">
        <v>265</v>
      </c>
      <c r="G55" s="10">
        <f t="shared" si="18"/>
        <v>66.2</v>
      </c>
      <c r="H55" s="2">
        <v>5</v>
      </c>
      <c r="I55" s="2">
        <v>260</v>
      </c>
      <c r="J55" s="7">
        <v>17.969924812030076</v>
      </c>
      <c r="K55" s="7">
        <f t="shared" si="20"/>
        <v>53</v>
      </c>
      <c r="L55" s="18">
        <f t="shared" si="9"/>
        <v>1.8867924528301887</v>
      </c>
      <c r="M55" s="9">
        <f t="shared" si="2"/>
        <v>1.5096618357487923</v>
      </c>
      <c r="N55" s="5">
        <f t="shared" si="3"/>
        <v>192.90268772364067</v>
      </c>
      <c r="O55" s="5">
        <f t="shared" si="4"/>
        <v>10.734752078344858</v>
      </c>
      <c r="P55" s="5">
        <f t="shared" si="14"/>
        <v>19</v>
      </c>
      <c r="Q55" s="5">
        <f t="shared" si="5"/>
        <v>0.1345207027361511</v>
      </c>
      <c r="R55" s="5">
        <f t="shared" si="15"/>
        <v>0.51117867039737419</v>
      </c>
      <c r="S55" s="11">
        <f t="shared" si="10"/>
        <v>5.5648535564853559E-2</v>
      </c>
      <c r="T55" s="2">
        <f t="shared" si="16"/>
        <v>7170</v>
      </c>
      <c r="U55" s="10">
        <f t="shared" si="19"/>
        <v>1337.2000000000005</v>
      </c>
      <c r="V55" s="9">
        <f t="shared" si="11"/>
        <v>1.0734697204862415E-2</v>
      </c>
      <c r="W55" s="4">
        <f t="shared" si="7"/>
        <v>1596</v>
      </c>
      <c r="X55" s="10">
        <f t="shared" si="8"/>
        <v>9315.5864661654141</v>
      </c>
      <c r="Y55" s="2"/>
    </row>
    <row r="56" spans="1:25" x14ac:dyDescent="0.35">
      <c r="A56" s="3">
        <v>43942</v>
      </c>
      <c r="B56" s="2">
        <v>408</v>
      </c>
      <c r="C56" s="2">
        <v>7691</v>
      </c>
      <c r="D56" s="5">
        <f t="shared" si="0"/>
        <v>9094.4</v>
      </c>
      <c r="E56" s="5">
        <f t="shared" si="1"/>
        <v>587.20000000000005</v>
      </c>
      <c r="F56" s="2">
        <v>521</v>
      </c>
      <c r="G56" s="10">
        <f t="shared" si="18"/>
        <v>66.2</v>
      </c>
      <c r="H56" s="2">
        <v>9</v>
      </c>
      <c r="I56" s="2">
        <v>512</v>
      </c>
      <c r="J56" s="7">
        <v>18.850490196078432</v>
      </c>
      <c r="K56" s="7">
        <f t="shared" si="20"/>
        <v>57.888888888888886</v>
      </c>
      <c r="L56" s="18">
        <f t="shared" si="9"/>
        <v>1.727447216890595</v>
      </c>
      <c r="M56" s="9">
        <f t="shared" si="2"/>
        <v>1.5326975476839235</v>
      </c>
      <c r="N56" s="5">
        <f t="shared" si="3"/>
        <v>206.91974494874759</v>
      </c>
      <c r="O56" s="5">
        <f t="shared" si="4"/>
        <v>10.97688934326993</v>
      </c>
      <c r="P56" s="5">
        <f t="shared" si="14"/>
        <v>16</v>
      </c>
      <c r="Q56" s="5">
        <f t="shared" si="5"/>
        <v>0.24213726492507195</v>
      </c>
      <c r="R56" s="5">
        <f t="shared" si="15"/>
        <v>0.43046624875568346</v>
      </c>
      <c r="S56" s="11">
        <f t="shared" si="10"/>
        <v>5.3049018333116628E-2</v>
      </c>
      <c r="T56" s="2">
        <f t="shared" si="16"/>
        <v>7690.9999999999991</v>
      </c>
      <c r="U56" s="10">
        <f t="shared" si="19"/>
        <v>1403.4000000000005</v>
      </c>
      <c r="V56" s="9">
        <f t="shared" si="11"/>
        <v>1.0976833232039762E-2</v>
      </c>
      <c r="W56" s="4">
        <f t="shared" si="7"/>
        <v>1632</v>
      </c>
      <c r="X56" s="10">
        <f t="shared" si="8"/>
        <v>9110.0955882352937</v>
      </c>
      <c r="Y56" s="2"/>
    </row>
    <row r="57" spans="1:25" x14ac:dyDescent="0.35">
      <c r="A57" s="3">
        <v>43943</v>
      </c>
      <c r="B57" s="2">
        <v>411</v>
      </c>
      <c r="C57" s="2">
        <v>8386</v>
      </c>
      <c r="D57" s="5">
        <f t="shared" si="0"/>
        <v>9855.6</v>
      </c>
      <c r="E57" s="5">
        <f t="shared" si="1"/>
        <v>761.2</v>
      </c>
      <c r="F57" s="2">
        <v>695</v>
      </c>
      <c r="G57" s="10">
        <f t="shared" si="18"/>
        <v>66.2</v>
      </c>
      <c r="H57" s="2">
        <v>3</v>
      </c>
      <c r="I57" s="2">
        <v>692</v>
      </c>
      <c r="J57" s="7">
        <v>20.40389294403893</v>
      </c>
      <c r="K57" s="7">
        <f t="shared" si="20"/>
        <v>231.66666666666666</v>
      </c>
      <c r="L57" s="18">
        <f t="shared" si="9"/>
        <v>0.43165467625899279</v>
      </c>
      <c r="M57" s="9">
        <f t="shared" si="2"/>
        <v>0.39411455596426692</v>
      </c>
      <c r="N57" s="5">
        <f t="shared" si="3"/>
        <v>225.61812262907262</v>
      </c>
      <c r="O57" s="5">
        <f t="shared" si="4"/>
        <v>11.05760176491162</v>
      </c>
      <c r="P57" s="5">
        <f t="shared" si="14"/>
        <v>15</v>
      </c>
      <c r="Q57" s="5">
        <f t="shared" si="5"/>
        <v>8.0712421641690651E-2</v>
      </c>
      <c r="R57" s="5">
        <f t="shared" si="15"/>
        <v>0.40356210820845329</v>
      </c>
      <c r="S57" s="11">
        <f t="shared" si="10"/>
        <v>4.9010255187216793E-2</v>
      </c>
      <c r="T57" s="2">
        <f t="shared" si="16"/>
        <v>8386</v>
      </c>
      <c r="U57" s="10">
        <f t="shared" si="19"/>
        <v>1469.6000000000006</v>
      </c>
      <c r="V57" s="9">
        <f t="shared" si="11"/>
        <v>1.1057545241098877E-2</v>
      </c>
      <c r="W57" s="4">
        <f t="shared" si="7"/>
        <v>1644</v>
      </c>
      <c r="X57" s="10">
        <f t="shared" si="8"/>
        <v>9043.5985401459857</v>
      </c>
      <c r="Y57" s="2"/>
    </row>
    <row r="58" spans="1:25" x14ac:dyDescent="0.35">
      <c r="A58" s="3">
        <v>43944</v>
      </c>
      <c r="B58" s="2">
        <v>420</v>
      </c>
      <c r="C58" s="2">
        <v>9081</v>
      </c>
      <c r="D58" s="5">
        <f t="shared" si="0"/>
        <v>10616.800000000001</v>
      </c>
      <c r="E58" s="5">
        <f t="shared" si="1"/>
        <v>755.2</v>
      </c>
      <c r="F58" s="2">
        <v>689</v>
      </c>
      <c r="G58" s="10">
        <f t="shared" si="18"/>
        <v>66.2</v>
      </c>
      <c r="H58" s="2">
        <f>B58-B57</f>
        <v>9</v>
      </c>
      <c r="I58" s="2">
        <v>613</v>
      </c>
      <c r="J58" s="7">
        <v>21.442857142857143</v>
      </c>
      <c r="K58" s="7">
        <f t="shared" si="20"/>
        <v>76.555555555555557</v>
      </c>
      <c r="L58" s="18">
        <f t="shared" si="9"/>
        <v>1.3062409288824384</v>
      </c>
      <c r="M58" s="9">
        <f t="shared" si="2"/>
        <v>1.1917372881355932</v>
      </c>
      <c r="N58" s="5">
        <f t="shared" si="3"/>
        <v>244.31650030939761</v>
      </c>
      <c r="O58" s="5">
        <f t="shared" si="4"/>
        <v>11.299739029836692</v>
      </c>
      <c r="P58" s="5">
        <f t="shared" si="14"/>
        <v>12</v>
      </c>
      <c r="Q58" s="5">
        <f t="shared" si="5"/>
        <v>0.24213726492507195</v>
      </c>
      <c r="R58" s="5">
        <f t="shared" si="15"/>
        <v>0.32284968656676261</v>
      </c>
      <c r="S58" s="11">
        <f t="shared" si="10"/>
        <v>4.6250412950115623E-2</v>
      </c>
      <c r="T58" s="2">
        <f t="shared" si="16"/>
        <v>9081</v>
      </c>
      <c r="U58" s="10">
        <f t="shared" si="19"/>
        <v>1535.8000000000006</v>
      </c>
      <c r="V58" s="9">
        <f t="shared" si="11"/>
        <v>1.1299681268276227E-2</v>
      </c>
      <c r="W58" s="4">
        <f t="shared" si="7"/>
        <v>1680</v>
      </c>
      <c r="X58" s="10">
        <f t="shared" si="8"/>
        <v>8849.807142857142</v>
      </c>
      <c r="Y58" s="2"/>
    </row>
    <row r="59" spans="1:25" x14ac:dyDescent="0.35">
      <c r="A59" s="3">
        <v>43945</v>
      </c>
      <c r="B59" s="2">
        <v>431</v>
      </c>
      <c r="C59" s="2">
        <v>9125</v>
      </c>
      <c r="D59" s="5">
        <f t="shared" si="0"/>
        <v>10727.000000000002</v>
      </c>
      <c r="E59" s="5">
        <f t="shared" si="1"/>
        <v>805.2</v>
      </c>
      <c r="F59" s="2">
        <v>739</v>
      </c>
      <c r="G59" s="10">
        <f t="shared" si="18"/>
        <v>66.2</v>
      </c>
      <c r="H59" s="2">
        <f t="shared" ref="H59:H73" si="21">B59-B58</f>
        <v>11</v>
      </c>
      <c r="I59" s="2">
        <v>689</v>
      </c>
      <c r="J59" s="7">
        <v>21.171693735498838</v>
      </c>
      <c r="K59" s="7">
        <f t="shared" si="20"/>
        <v>67.181818181818187</v>
      </c>
      <c r="L59" s="18">
        <f t="shared" si="9"/>
        <v>1.4884979702300407</v>
      </c>
      <c r="M59" s="9">
        <f t="shared" si="2"/>
        <v>1.3661202185792349</v>
      </c>
      <c r="N59" s="5">
        <f t="shared" si="3"/>
        <v>245.50028249347577</v>
      </c>
      <c r="O59" s="5">
        <f t="shared" si="4"/>
        <v>11.595684575856223</v>
      </c>
      <c r="P59" s="5">
        <f t="shared" si="14"/>
        <v>8.7142857142857135</v>
      </c>
      <c r="Q59" s="5">
        <f t="shared" si="5"/>
        <v>0.29594554601953244</v>
      </c>
      <c r="R59" s="5">
        <f t="shared" si="15"/>
        <v>0.2344503676258633</v>
      </c>
      <c r="S59" s="11">
        <f t="shared" si="10"/>
        <v>4.7232876712328765E-2</v>
      </c>
      <c r="T59" s="2">
        <f t="shared" si="16"/>
        <v>9125.0000000000018</v>
      </c>
      <c r="U59" s="10">
        <f t="shared" si="19"/>
        <v>1602.0000000000007</v>
      </c>
      <c r="V59" s="9">
        <f t="shared" si="11"/>
        <v>1.1595625301492983E-2</v>
      </c>
      <c r="W59" s="4">
        <f t="shared" si="7"/>
        <v>1724</v>
      </c>
      <c r="X59" s="10">
        <f t="shared" si="8"/>
        <v>8623.941995359628</v>
      </c>
      <c r="Y59" s="2"/>
    </row>
    <row r="60" spans="1:25" x14ac:dyDescent="0.35">
      <c r="A60" s="3">
        <v>43946</v>
      </c>
      <c r="B60" s="2">
        <v>456</v>
      </c>
      <c r="C60" s="2">
        <v>9937</v>
      </c>
      <c r="D60" s="5">
        <f t="shared" si="0"/>
        <v>11605.200000000003</v>
      </c>
      <c r="E60" s="5">
        <f t="shared" si="1"/>
        <v>922.2</v>
      </c>
      <c r="F60" s="2">
        <v>856</v>
      </c>
      <c r="G60" s="10">
        <f t="shared" si="18"/>
        <v>66.2</v>
      </c>
      <c r="H60" s="2">
        <f t="shared" si="21"/>
        <v>25</v>
      </c>
      <c r="I60" s="2">
        <v>894</v>
      </c>
      <c r="J60" s="7">
        <v>21.791666666666668</v>
      </c>
      <c r="K60" s="7">
        <f t="shared" si="20"/>
        <v>34.24</v>
      </c>
      <c r="L60" s="18">
        <f t="shared" si="9"/>
        <v>2.9205607476635516</v>
      </c>
      <c r="M60" s="9">
        <f t="shared" si="2"/>
        <v>2.7109086965950988</v>
      </c>
      <c r="N60" s="5">
        <f t="shared" si="3"/>
        <v>267.34644461782671</v>
      </c>
      <c r="O60" s="5">
        <f t="shared" si="4"/>
        <v>12.268288089536979</v>
      </c>
      <c r="P60" s="5">
        <f t="shared" si="14"/>
        <v>10.142857142857142</v>
      </c>
      <c r="Q60" s="5">
        <f t="shared" si="5"/>
        <v>0.67260351368075544</v>
      </c>
      <c r="R60" s="5">
        <f t="shared" si="15"/>
        <v>0.27288485412190649</v>
      </c>
      <c r="S60" s="11">
        <f t="shared" si="10"/>
        <v>4.5889101338432124E-2</v>
      </c>
      <c r="T60" s="2">
        <f t="shared" si="16"/>
        <v>9937.0000000000018</v>
      </c>
      <c r="U60" s="10">
        <f t="shared" si="19"/>
        <v>1668.2000000000007</v>
      </c>
      <c r="V60" s="9">
        <f t="shared" si="11"/>
        <v>1.2268225376985617E-2</v>
      </c>
      <c r="W60" s="4">
        <f t="shared" si="7"/>
        <v>1824</v>
      </c>
      <c r="X60" s="10">
        <f t="shared" si="8"/>
        <v>8151.1381578947367</v>
      </c>
      <c r="Y60" s="2"/>
    </row>
    <row r="61" spans="1:25" x14ac:dyDescent="0.35">
      <c r="A61" s="3">
        <v>43947</v>
      </c>
      <c r="B61" s="2">
        <v>485</v>
      </c>
      <c r="C61" s="2">
        <v>9823</v>
      </c>
      <c r="D61" s="5">
        <f t="shared" si="0"/>
        <v>11557.4</v>
      </c>
      <c r="E61" s="5">
        <f t="shared" si="1"/>
        <v>764.2</v>
      </c>
      <c r="F61" s="2">
        <v>698</v>
      </c>
      <c r="G61" s="10">
        <f t="shared" si="18"/>
        <v>66.2</v>
      </c>
      <c r="H61" s="2">
        <f t="shared" si="21"/>
        <v>29</v>
      </c>
      <c r="I61" s="2">
        <v>795</v>
      </c>
      <c r="J61" s="7">
        <v>20.25360824742268</v>
      </c>
      <c r="K61" s="7">
        <f t="shared" si="20"/>
        <v>24.068965517241381</v>
      </c>
      <c r="L61" s="18">
        <f t="shared" si="9"/>
        <v>4.1547277936962752</v>
      </c>
      <c r="M61" s="9">
        <f t="shared" si="2"/>
        <v>3.7948181104422924</v>
      </c>
      <c r="N61" s="5">
        <f t="shared" si="3"/>
        <v>264.2793725954424</v>
      </c>
      <c r="O61" s="5">
        <f t="shared" si="4"/>
        <v>13.048508165406657</v>
      </c>
      <c r="P61" s="5">
        <f t="shared" si="14"/>
        <v>13</v>
      </c>
      <c r="Q61" s="5">
        <f t="shared" si="5"/>
        <v>0.78022007586967634</v>
      </c>
      <c r="R61" s="5">
        <f t="shared" si="15"/>
        <v>0.34975382711399283</v>
      </c>
      <c r="S61" s="11">
        <f t="shared" si="10"/>
        <v>4.9373918354881398E-2</v>
      </c>
      <c r="T61" s="2">
        <f t="shared" si="16"/>
        <v>9822.9999999999982</v>
      </c>
      <c r="U61" s="10">
        <f t="shared" si="19"/>
        <v>1734.4000000000008</v>
      </c>
      <c r="V61" s="9">
        <f t="shared" si="11"/>
        <v>1.3048441464557069E-2</v>
      </c>
      <c r="W61" s="4">
        <f t="shared" si="7"/>
        <v>1940</v>
      </c>
      <c r="X61" s="10">
        <f t="shared" si="8"/>
        <v>7663.7505154639175</v>
      </c>
      <c r="Y61" s="2"/>
    </row>
    <row r="62" spans="1:25" x14ac:dyDescent="0.35">
      <c r="A62" s="3">
        <v>43948</v>
      </c>
      <c r="B62" s="2">
        <v>496</v>
      </c>
      <c r="C62" s="2">
        <v>10452</v>
      </c>
      <c r="D62" s="5">
        <f t="shared" si="0"/>
        <v>12252.600000000002</v>
      </c>
      <c r="E62" s="5">
        <f t="shared" si="1"/>
        <v>581.20000000000005</v>
      </c>
      <c r="F62" s="2">
        <v>515</v>
      </c>
      <c r="G62" s="10">
        <f t="shared" si="18"/>
        <v>66.2</v>
      </c>
      <c r="H62" s="2">
        <f t="shared" si="21"/>
        <v>11</v>
      </c>
      <c r="I62" s="2">
        <v>504</v>
      </c>
      <c r="J62" s="7">
        <v>21.072580645161292</v>
      </c>
      <c r="K62" s="7">
        <f t="shared" si="20"/>
        <v>46.81818181818182</v>
      </c>
      <c r="L62" s="18">
        <f t="shared" si="9"/>
        <v>2.1359223300970873</v>
      </c>
      <c r="M62" s="9">
        <f t="shared" si="2"/>
        <v>1.8926359256710255</v>
      </c>
      <c r="N62" s="5">
        <f t="shared" si="3"/>
        <v>281.20207699965027</v>
      </c>
      <c r="O62" s="5">
        <f t="shared" si="4"/>
        <v>13.344453711426187</v>
      </c>
      <c r="P62" s="5">
        <f t="shared" si="14"/>
        <v>13.857142857142858</v>
      </c>
      <c r="Q62" s="5">
        <f t="shared" si="5"/>
        <v>0.29594554601953244</v>
      </c>
      <c r="R62" s="5">
        <f t="shared" si="15"/>
        <v>0.37281451901161877</v>
      </c>
      <c r="S62" s="11">
        <f t="shared" si="10"/>
        <v>4.7455032529659394E-2</v>
      </c>
      <c r="T62" s="2">
        <f t="shared" si="16"/>
        <v>10452.000000000002</v>
      </c>
      <c r="U62" s="10">
        <f t="shared" si="19"/>
        <v>1800.6000000000008</v>
      </c>
      <c r="V62" s="9">
        <f t="shared" si="11"/>
        <v>1.3344385497773828E-2</v>
      </c>
      <c r="W62" s="4">
        <f t="shared" si="7"/>
        <v>1984</v>
      </c>
      <c r="X62" s="10">
        <f t="shared" si="8"/>
        <v>7493.7883064516127</v>
      </c>
      <c r="Y62" s="2"/>
    </row>
    <row r="63" spans="1:25" x14ac:dyDescent="0.35">
      <c r="A63" s="3">
        <v>43949</v>
      </c>
      <c r="B63" s="2">
        <v>511</v>
      </c>
      <c r="C63" s="2">
        <v>12679</v>
      </c>
      <c r="D63" s="5">
        <f t="shared" si="0"/>
        <v>14545.800000000001</v>
      </c>
      <c r="E63" s="5">
        <f t="shared" si="1"/>
        <v>862.2</v>
      </c>
      <c r="F63" s="2">
        <v>796</v>
      </c>
      <c r="G63" s="10">
        <f t="shared" si="18"/>
        <v>66.2</v>
      </c>
      <c r="H63" s="2">
        <f t="shared" si="21"/>
        <v>15</v>
      </c>
      <c r="I63" s="2">
        <v>781</v>
      </c>
      <c r="J63" s="7">
        <v>24.812133072407043</v>
      </c>
      <c r="K63" s="7">
        <f t="shared" si="20"/>
        <v>53.06666666666667</v>
      </c>
      <c r="L63" s="18">
        <f t="shared" si="9"/>
        <v>1.8844221105527637</v>
      </c>
      <c r="M63" s="9">
        <f t="shared" si="2"/>
        <v>1.7397355601948501</v>
      </c>
      <c r="N63" s="5">
        <f t="shared" si="3"/>
        <v>341.11759799833197</v>
      </c>
      <c r="O63" s="5">
        <f t="shared" si="4"/>
        <v>13.748015819634642</v>
      </c>
      <c r="P63" s="5">
        <f t="shared" si="14"/>
        <v>14.714285714285714</v>
      </c>
      <c r="Q63" s="5">
        <f t="shared" si="5"/>
        <v>0.40356210820845329</v>
      </c>
      <c r="R63" s="5">
        <f t="shared" si="15"/>
        <v>0.3958752109092446</v>
      </c>
      <c r="S63" s="11">
        <f t="shared" si="10"/>
        <v>4.0302863001814022E-2</v>
      </c>
      <c r="T63" s="2">
        <f t="shared" si="16"/>
        <v>12679</v>
      </c>
      <c r="U63" s="10">
        <f t="shared" si="19"/>
        <v>1866.8000000000009</v>
      </c>
      <c r="V63" s="9">
        <f t="shared" si="11"/>
        <v>1.3747945543069408E-2</v>
      </c>
      <c r="W63" s="4">
        <f t="shared" si="7"/>
        <v>2044</v>
      </c>
      <c r="X63" s="10">
        <f t="shared" si="8"/>
        <v>7273.8140900195694</v>
      </c>
      <c r="Y63" s="2"/>
    </row>
    <row r="64" spans="1:25" x14ac:dyDescent="0.35">
      <c r="A64" s="3">
        <v>43950</v>
      </c>
      <c r="B64" s="2">
        <v>517</v>
      </c>
      <c r="C64" s="2">
        <v>11446</v>
      </c>
      <c r="D64" s="5">
        <f t="shared" si="0"/>
        <v>13379</v>
      </c>
      <c r="E64" s="5">
        <f t="shared" si="1"/>
        <v>1060.2</v>
      </c>
      <c r="F64" s="2">
        <v>994</v>
      </c>
      <c r="G64" s="10">
        <f t="shared" si="18"/>
        <v>66.2</v>
      </c>
      <c r="H64" s="2">
        <f t="shared" si="21"/>
        <v>6</v>
      </c>
      <c r="I64" s="2">
        <v>988</v>
      </c>
      <c r="J64" s="7">
        <v>22.139264990328819</v>
      </c>
      <c r="K64" s="7">
        <f t="shared" si="20"/>
        <v>165.66666666666666</v>
      </c>
      <c r="L64" s="18">
        <f t="shared" si="9"/>
        <v>0.60362173038229372</v>
      </c>
      <c r="M64" s="9">
        <f t="shared" si="2"/>
        <v>0.56593095642331637</v>
      </c>
      <c r="N64" s="5">
        <f t="shared" si="3"/>
        <v>307.9447927035971</v>
      </c>
      <c r="O64" s="5">
        <f t="shared" si="4"/>
        <v>13.909440662918023</v>
      </c>
      <c r="P64" s="5">
        <f t="shared" si="14"/>
        <v>15.142857142857142</v>
      </c>
      <c r="Q64" s="5">
        <f t="shared" si="5"/>
        <v>0.1614248432833813</v>
      </c>
      <c r="R64" s="5">
        <f t="shared" si="15"/>
        <v>0.40740555685805763</v>
      </c>
      <c r="S64" s="11">
        <f t="shared" si="10"/>
        <v>4.5168617857766907E-2</v>
      </c>
      <c r="T64" s="2">
        <f t="shared" si="16"/>
        <v>11446</v>
      </c>
      <c r="U64" s="10">
        <f t="shared" si="19"/>
        <v>1933.0000000000009</v>
      </c>
      <c r="V64" s="9">
        <f t="shared" si="11"/>
        <v>1.3909369561187639E-2</v>
      </c>
      <c r="W64" s="4">
        <f t="shared" si="7"/>
        <v>2068</v>
      </c>
      <c r="X64" s="10">
        <f t="shared" si="8"/>
        <v>7189.398452611219</v>
      </c>
      <c r="Y64" s="2"/>
    </row>
    <row r="65" spans="1:25" x14ac:dyDescent="0.35">
      <c r="A65" s="3">
        <v>43951</v>
      </c>
      <c r="B65" s="2">
        <v>539</v>
      </c>
      <c r="C65" s="2">
        <v>13724</v>
      </c>
      <c r="D65" s="5">
        <f t="shared" si="0"/>
        <v>15723.2</v>
      </c>
      <c r="E65" s="5">
        <f t="shared" si="1"/>
        <v>1111.2</v>
      </c>
      <c r="F65" s="2">
        <v>1045</v>
      </c>
      <c r="G65" s="10">
        <f t="shared" si="18"/>
        <v>66.2</v>
      </c>
      <c r="H65" s="2">
        <f t="shared" si="21"/>
        <v>22</v>
      </c>
      <c r="I65" s="2">
        <v>1023</v>
      </c>
      <c r="J65" s="7">
        <v>25.461966604823747</v>
      </c>
      <c r="K65" s="7">
        <f t="shared" si="20"/>
        <v>47.5</v>
      </c>
      <c r="L65" s="18">
        <f t="shared" si="9"/>
        <v>2.1052631578947367</v>
      </c>
      <c r="M65" s="9">
        <f t="shared" si="2"/>
        <v>1.9798416126709864</v>
      </c>
      <c r="N65" s="5">
        <f t="shared" si="3"/>
        <v>369.23242487018751</v>
      </c>
      <c r="O65" s="5">
        <f t="shared" si="4"/>
        <v>14.501331754957087</v>
      </c>
      <c r="P65" s="5">
        <f t="shared" si="14"/>
        <v>17</v>
      </c>
      <c r="Q65" s="5">
        <f t="shared" si="5"/>
        <v>0.59189109203906487</v>
      </c>
      <c r="R65" s="5">
        <f t="shared" si="15"/>
        <v>0.45737038930291374</v>
      </c>
      <c r="S65" s="11">
        <f t="shared" si="10"/>
        <v>3.9274264062955408E-2</v>
      </c>
      <c r="T65" s="2">
        <f t="shared" si="16"/>
        <v>13724</v>
      </c>
      <c r="U65" s="10">
        <f t="shared" si="19"/>
        <v>1999.200000000001</v>
      </c>
      <c r="V65" s="9">
        <f t="shared" si="11"/>
        <v>1.4501257627621156E-2</v>
      </c>
      <c r="W65" s="4">
        <f t="shared" si="7"/>
        <v>2156</v>
      </c>
      <c r="X65" s="10">
        <f t="shared" si="8"/>
        <v>6895.953617810761</v>
      </c>
      <c r="Y65" s="2"/>
    </row>
    <row r="66" spans="1:25" x14ac:dyDescent="0.35">
      <c r="A66" s="3">
        <v>43952</v>
      </c>
      <c r="B66" s="2">
        <v>566</v>
      </c>
      <c r="C66" s="2">
        <v>15904</v>
      </c>
      <c r="D66" s="5">
        <f t="shared" ref="D66:D129" si="22">U66+T66</f>
        <v>17969.400000000001</v>
      </c>
      <c r="E66" s="5">
        <f t="shared" ref="E66:E129" si="23">G66+F66</f>
        <v>1252.2</v>
      </c>
      <c r="F66" s="2">
        <v>1186</v>
      </c>
      <c r="G66" s="10">
        <f>1986/30</f>
        <v>66.2</v>
      </c>
      <c r="H66" s="2">
        <f t="shared" si="21"/>
        <v>27</v>
      </c>
      <c r="I66" s="2">
        <v>1159</v>
      </c>
      <c r="J66" s="7">
        <v>28.098939929328623</v>
      </c>
      <c r="K66" s="7">
        <f t="shared" si="20"/>
        <v>43.925925925925924</v>
      </c>
      <c r="L66" s="18">
        <f t="shared" si="9"/>
        <v>2.2765598650927488</v>
      </c>
      <c r="M66" s="9">
        <f t="shared" ref="M66:M129" si="24">H66/E66*100</f>
        <v>2.1562050790608529</v>
      </c>
      <c r="N66" s="5">
        <f t="shared" ref="N66:N129" si="25">C66/3716900*100000</f>
        <v>427.88345126314942</v>
      </c>
      <c r="O66" s="5">
        <f t="shared" ref="O66:O129" si="26">B66/3716900*100000</f>
        <v>15.227743549732304</v>
      </c>
      <c r="P66" s="5">
        <f t="shared" si="14"/>
        <v>19.285714285714285</v>
      </c>
      <c r="Q66" s="5">
        <f t="shared" ref="Q66:Q129" si="27">H66/3716900*100000</f>
        <v>0.72641179477521589</v>
      </c>
      <c r="R66" s="5">
        <f t="shared" si="15"/>
        <v>0.51886556769658276</v>
      </c>
      <c r="S66" s="11">
        <f t="shared" si="10"/>
        <v>3.5588531187122734E-2</v>
      </c>
      <c r="T66" s="2">
        <f t="shared" si="16"/>
        <v>15904</v>
      </c>
      <c r="U66" s="10">
        <f t="shared" si="19"/>
        <v>2065.400000000001</v>
      </c>
      <c r="V66" s="9">
        <f t="shared" si="11"/>
        <v>1.5227665709153199E-2</v>
      </c>
      <c r="W66" s="4">
        <f t="shared" ref="W66:W129" si="28">B66*4</f>
        <v>2264</v>
      </c>
      <c r="X66" s="10">
        <f t="shared" ref="X66:X129" si="29">$Y$341/B66</f>
        <v>6566.9946996466433</v>
      </c>
      <c r="Y66" s="2"/>
    </row>
    <row r="67" spans="1:25" x14ac:dyDescent="0.35">
      <c r="A67" s="3">
        <v>43953</v>
      </c>
      <c r="B67" s="2">
        <v>582</v>
      </c>
      <c r="C67" s="2">
        <v>17232</v>
      </c>
      <c r="D67" s="5">
        <f t="shared" si="22"/>
        <v>19357.266666666666</v>
      </c>
      <c r="E67" s="5">
        <f t="shared" si="23"/>
        <v>1387.8666666666666</v>
      </c>
      <c r="F67" s="2">
        <v>1328</v>
      </c>
      <c r="G67" s="10">
        <f t="shared" ref="G67:G96" si="30">1796/30</f>
        <v>59.866666666666667</v>
      </c>
      <c r="H67" s="2">
        <f t="shared" si="21"/>
        <v>16</v>
      </c>
      <c r="I67" s="2">
        <v>1312</v>
      </c>
      <c r="J67" s="7">
        <v>29.608247422680414</v>
      </c>
      <c r="K67" s="7">
        <f t="shared" si="20"/>
        <v>83</v>
      </c>
      <c r="L67" s="18">
        <f t="shared" ref="L67:L130" si="31">H67/F67*100</f>
        <v>1.2048192771084338</v>
      </c>
      <c r="M67" s="9">
        <f t="shared" si="24"/>
        <v>1.1528484964934191</v>
      </c>
      <c r="N67" s="5">
        <f t="shared" si="25"/>
        <v>463.61214990987111</v>
      </c>
      <c r="O67" s="5">
        <f t="shared" si="26"/>
        <v>15.658209798487986</v>
      </c>
      <c r="P67" s="5">
        <f t="shared" si="14"/>
        <v>18</v>
      </c>
      <c r="Q67" s="5">
        <f t="shared" si="27"/>
        <v>0.43046624875568346</v>
      </c>
      <c r="R67" s="5">
        <f t="shared" si="15"/>
        <v>0.48427452985014391</v>
      </c>
      <c r="S67" s="11">
        <f t="shared" ref="S67:S130" si="32">B67/C67</f>
        <v>3.3774373259052921E-2</v>
      </c>
      <c r="T67" s="2">
        <f t="shared" si="16"/>
        <v>17232</v>
      </c>
      <c r="U67" s="10">
        <f t="shared" si="19"/>
        <v>2125.2666666666678</v>
      </c>
      <c r="V67" s="9">
        <f t="shared" ref="V67:V130" si="33">B67/$Y$341*100</f>
        <v>1.5658129757468484E-2</v>
      </c>
      <c r="W67" s="4">
        <f t="shared" si="28"/>
        <v>2328</v>
      </c>
      <c r="X67" s="10">
        <f t="shared" si="29"/>
        <v>6386.4587628865984</v>
      </c>
      <c r="Y67" s="2"/>
    </row>
    <row r="68" spans="1:25" x14ac:dyDescent="0.35">
      <c r="A68" s="3">
        <v>43954</v>
      </c>
      <c r="B68" s="2">
        <v>589</v>
      </c>
      <c r="C68" s="2">
        <v>18364</v>
      </c>
      <c r="D68" s="5">
        <f t="shared" si="22"/>
        <v>20549.133333333339</v>
      </c>
      <c r="E68" s="5">
        <f t="shared" si="23"/>
        <v>1191.8666666666666</v>
      </c>
      <c r="F68" s="2">
        <v>1132</v>
      </c>
      <c r="G68" s="10">
        <f t="shared" si="30"/>
        <v>59.866666666666667</v>
      </c>
      <c r="H68" s="2">
        <f t="shared" si="21"/>
        <v>7</v>
      </c>
      <c r="I68" s="2">
        <v>1125</v>
      </c>
      <c r="J68" s="7">
        <v>31.178268251273344</v>
      </c>
      <c r="K68" s="7">
        <f t="shared" si="20"/>
        <v>161.71428571428572</v>
      </c>
      <c r="L68" s="18">
        <f t="shared" si="31"/>
        <v>0.61837455830388688</v>
      </c>
      <c r="M68" s="9">
        <f t="shared" si="24"/>
        <v>0.5873140172278779</v>
      </c>
      <c r="N68" s="5">
        <f t="shared" si="25"/>
        <v>494.06763700933578</v>
      </c>
      <c r="O68" s="5">
        <f t="shared" si="26"/>
        <v>15.8465387823186</v>
      </c>
      <c r="P68" s="5">
        <f t="shared" si="14"/>
        <v>14.857142857142858</v>
      </c>
      <c r="Q68" s="5">
        <f t="shared" si="27"/>
        <v>0.18832898383061153</v>
      </c>
      <c r="R68" s="5">
        <f t="shared" si="15"/>
        <v>0.399718659558849</v>
      </c>
      <c r="S68" s="11">
        <f t="shared" si="32"/>
        <v>3.2073622304508824E-2</v>
      </c>
      <c r="T68" s="2">
        <f t="shared" si="16"/>
        <v>18364.000000000004</v>
      </c>
      <c r="U68" s="10">
        <f t="shared" si="19"/>
        <v>2185.1333333333346</v>
      </c>
      <c r="V68" s="9">
        <f t="shared" si="33"/>
        <v>1.584645777860642E-2</v>
      </c>
      <c r="W68" s="4">
        <f t="shared" si="28"/>
        <v>2356</v>
      </c>
      <c r="X68" s="10">
        <f t="shared" si="29"/>
        <v>6310.5585738539894</v>
      </c>
      <c r="Y68" s="2"/>
    </row>
    <row r="69" spans="1:25" x14ac:dyDescent="0.35">
      <c r="A69" s="3">
        <v>43955</v>
      </c>
      <c r="B69" s="2">
        <v>593</v>
      </c>
      <c r="C69" s="2">
        <v>19223</v>
      </c>
      <c r="D69" s="5">
        <f t="shared" si="22"/>
        <v>21468</v>
      </c>
      <c r="E69" s="5">
        <f t="shared" si="23"/>
        <v>918.86666666666667</v>
      </c>
      <c r="F69" s="2">
        <v>859</v>
      </c>
      <c r="G69" s="10">
        <f t="shared" si="30"/>
        <v>59.866666666666667</v>
      </c>
      <c r="H69" s="2">
        <f>B69-B68</f>
        <v>4</v>
      </c>
      <c r="I69" s="2">
        <v>855</v>
      </c>
      <c r="J69" s="7">
        <v>32.416526138279934</v>
      </c>
      <c r="K69" s="7">
        <f t="shared" si="20"/>
        <v>214.75</v>
      </c>
      <c r="L69" s="18">
        <f t="shared" si="31"/>
        <v>0.46565774155995343</v>
      </c>
      <c r="M69" s="9">
        <f t="shared" si="24"/>
        <v>0.435318871073061</v>
      </c>
      <c r="N69" s="5">
        <f t="shared" si="25"/>
        <v>517.17829373940651</v>
      </c>
      <c r="O69" s="5">
        <f t="shared" si="26"/>
        <v>15.954155344507519</v>
      </c>
      <c r="P69" s="5">
        <f t="shared" si="14"/>
        <v>13.857142857142858</v>
      </c>
      <c r="Q69" s="5">
        <f t="shared" si="27"/>
        <v>0.10761656218892086</v>
      </c>
      <c r="R69" s="5">
        <f t="shared" si="15"/>
        <v>0.37281451901161877</v>
      </c>
      <c r="S69" s="11">
        <f t="shared" si="32"/>
        <v>3.08484627789627E-2</v>
      </c>
      <c r="T69" s="2">
        <f t="shared" si="16"/>
        <v>19223</v>
      </c>
      <c r="U69" s="10">
        <f t="shared" si="19"/>
        <v>2245.0000000000014</v>
      </c>
      <c r="V69" s="9">
        <f t="shared" si="33"/>
        <v>1.5954073790685242E-2</v>
      </c>
      <c r="W69" s="4">
        <f t="shared" si="28"/>
        <v>2372</v>
      </c>
      <c r="X69" s="10">
        <f t="shared" si="29"/>
        <v>6267.9915682967958</v>
      </c>
      <c r="Y69" s="2"/>
    </row>
    <row r="70" spans="1:25" x14ac:dyDescent="0.35">
      <c r="A70" s="3">
        <v>43956</v>
      </c>
      <c r="B70" s="2">
        <v>604</v>
      </c>
      <c r="C70" s="2">
        <v>20539</v>
      </c>
      <c r="D70" s="5">
        <f t="shared" si="22"/>
        <v>22843.866666666665</v>
      </c>
      <c r="E70" s="5">
        <f t="shared" si="23"/>
        <v>1375.8666666666666</v>
      </c>
      <c r="F70" s="2">
        <v>1316</v>
      </c>
      <c r="G70" s="10">
        <f t="shared" si="30"/>
        <v>59.866666666666667</v>
      </c>
      <c r="H70" s="2">
        <f t="shared" si="21"/>
        <v>11</v>
      </c>
      <c r="I70" s="2">
        <v>1305</v>
      </c>
      <c r="J70" s="7">
        <v>34.004966887417218</v>
      </c>
      <c r="K70" s="7">
        <f t="shared" si="20"/>
        <v>119.63636363636364</v>
      </c>
      <c r="L70" s="18">
        <f t="shared" si="31"/>
        <v>0.83586626139817621</v>
      </c>
      <c r="M70" s="9">
        <f t="shared" si="24"/>
        <v>0.79949607520108557</v>
      </c>
      <c r="N70" s="5">
        <f t="shared" si="25"/>
        <v>552.58414269956143</v>
      </c>
      <c r="O70" s="5">
        <f t="shared" si="26"/>
        <v>16.250100890527051</v>
      </c>
      <c r="P70" s="5">
        <f t="shared" si="14"/>
        <v>13.285714285714286</v>
      </c>
      <c r="Q70" s="5">
        <f t="shared" si="27"/>
        <v>0.29594554601953244</v>
      </c>
      <c r="R70" s="5">
        <f t="shared" si="15"/>
        <v>0.35744072441320146</v>
      </c>
      <c r="S70" s="11">
        <f t="shared" si="32"/>
        <v>2.9407468718048592E-2</v>
      </c>
      <c r="T70" s="2">
        <f t="shared" si="16"/>
        <v>20538.999999999996</v>
      </c>
      <c r="U70" s="10">
        <f t="shared" ref="U70:U101" si="34">U69+G70</f>
        <v>2304.8666666666682</v>
      </c>
      <c r="V70" s="9">
        <f t="shared" si="33"/>
        <v>1.6250017823902001E-2</v>
      </c>
      <c r="W70" s="4">
        <f t="shared" si="28"/>
        <v>2416</v>
      </c>
      <c r="X70" s="10">
        <f t="shared" si="29"/>
        <v>6153.8394039735103</v>
      </c>
      <c r="Y70" s="2"/>
    </row>
    <row r="71" spans="1:25" x14ac:dyDescent="0.35">
      <c r="A71" s="3">
        <v>43957</v>
      </c>
      <c r="B71" s="2">
        <v>610</v>
      </c>
      <c r="C71" s="2">
        <v>22383</v>
      </c>
      <c r="D71" s="5">
        <f t="shared" si="22"/>
        <v>24747.733333333334</v>
      </c>
      <c r="E71" s="5">
        <f t="shared" si="23"/>
        <v>1903.8666666666666</v>
      </c>
      <c r="F71" s="2">
        <v>1844</v>
      </c>
      <c r="G71" s="10">
        <f t="shared" si="30"/>
        <v>59.866666666666667</v>
      </c>
      <c r="H71" s="2">
        <f t="shared" si="21"/>
        <v>6</v>
      </c>
      <c r="I71" s="2">
        <v>1838</v>
      </c>
      <c r="J71" s="7">
        <v>36.693442622950819</v>
      </c>
      <c r="K71" s="7">
        <f t="shared" si="20"/>
        <v>307.33333333333331</v>
      </c>
      <c r="L71" s="18">
        <f t="shared" si="31"/>
        <v>0.32537960954446854</v>
      </c>
      <c r="M71" s="9">
        <f t="shared" si="24"/>
        <v>0.31514811961621964</v>
      </c>
      <c r="N71" s="5">
        <f t="shared" si="25"/>
        <v>602.19537786865396</v>
      </c>
      <c r="O71" s="5">
        <f t="shared" si="26"/>
        <v>16.411525733810432</v>
      </c>
      <c r="P71" s="5">
        <f t="shared" ref="P71:P134" si="35">AVERAGE(H65:H71)</f>
        <v>13.285714285714286</v>
      </c>
      <c r="Q71" s="5">
        <f t="shared" si="27"/>
        <v>0.1614248432833813</v>
      </c>
      <c r="R71" s="5">
        <f t="shared" si="15"/>
        <v>0.35744072441320146</v>
      </c>
      <c r="S71" s="11">
        <f t="shared" si="32"/>
        <v>2.7252825805298662E-2</v>
      </c>
      <c r="T71" s="2">
        <f t="shared" si="16"/>
        <v>22383</v>
      </c>
      <c r="U71" s="10">
        <f t="shared" si="34"/>
        <v>2364.7333333333349</v>
      </c>
      <c r="V71" s="9">
        <f t="shared" si="33"/>
        <v>1.6411441842020234E-2</v>
      </c>
      <c r="W71" s="4">
        <f t="shared" si="28"/>
        <v>2440</v>
      </c>
      <c r="X71" s="10">
        <f t="shared" si="29"/>
        <v>6093.309836065574</v>
      </c>
      <c r="Y71" s="2"/>
    </row>
    <row r="72" spans="1:25" x14ac:dyDescent="0.35">
      <c r="A72" s="3">
        <v>43958</v>
      </c>
      <c r="B72" s="2">
        <v>615</v>
      </c>
      <c r="C72" s="2">
        <v>24013</v>
      </c>
      <c r="D72" s="5">
        <f t="shared" si="22"/>
        <v>26437.600000000002</v>
      </c>
      <c r="E72" s="5">
        <f t="shared" si="23"/>
        <v>1689.8666666666666</v>
      </c>
      <c r="F72" s="2">
        <v>1630</v>
      </c>
      <c r="G72" s="10">
        <f t="shared" si="30"/>
        <v>59.866666666666667</v>
      </c>
      <c r="H72" s="2">
        <f t="shared" si="21"/>
        <v>5</v>
      </c>
      <c r="I72" s="2">
        <v>1648</v>
      </c>
      <c r="J72" s="7">
        <v>39.045528455284554</v>
      </c>
      <c r="K72" s="7">
        <f t="shared" si="20"/>
        <v>326</v>
      </c>
      <c r="L72" s="18">
        <f t="shared" si="31"/>
        <v>0.30674846625766872</v>
      </c>
      <c r="M72" s="9">
        <f t="shared" si="24"/>
        <v>0.29588133186050186</v>
      </c>
      <c r="N72" s="5">
        <f t="shared" si="25"/>
        <v>646.04912696063923</v>
      </c>
      <c r="O72" s="5">
        <f t="shared" si="26"/>
        <v>16.546046436546586</v>
      </c>
      <c r="P72" s="5">
        <f t="shared" si="35"/>
        <v>10.857142857142858</v>
      </c>
      <c r="Q72" s="5">
        <f t="shared" si="27"/>
        <v>0.1345207027361511</v>
      </c>
      <c r="R72" s="5">
        <f t="shared" ref="R72:R135" si="36">AVERAGE(H66:H72)/3716900*100000</f>
        <v>0.29210209736992809</v>
      </c>
      <c r="S72" s="11">
        <f t="shared" si="32"/>
        <v>2.561112730604256E-2</v>
      </c>
      <c r="T72" s="2">
        <f t="shared" si="16"/>
        <v>24013</v>
      </c>
      <c r="U72" s="10">
        <f t="shared" si="34"/>
        <v>2424.6000000000017</v>
      </c>
      <c r="V72" s="9">
        <f t="shared" si="33"/>
        <v>1.6545961857118759E-2</v>
      </c>
      <c r="W72" s="4">
        <f t="shared" si="28"/>
        <v>2460</v>
      </c>
      <c r="X72" s="10">
        <f t="shared" si="29"/>
        <v>6043.7707317073173</v>
      </c>
      <c r="Y72" s="2"/>
    </row>
    <row r="73" spans="1:25" x14ac:dyDescent="0.35">
      <c r="A73" s="3">
        <v>43959</v>
      </c>
      <c r="B73" s="2">
        <v>623</v>
      </c>
      <c r="C73" s="2">
        <v>25861</v>
      </c>
      <c r="D73" s="5">
        <f t="shared" si="22"/>
        <v>28345.466666666667</v>
      </c>
      <c r="E73" s="5">
        <f t="shared" si="23"/>
        <v>1884.8666666666666</v>
      </c>
      <c r="F73" s="2">
        <v>1825</v>
      </c>
      <c r="G73" s="10">
        <f t="shared" si="30"/>
        <v>59.866666666666667</v>
      </c>
      <c r="H73" s="2">
        <f t="shared" si="21"/>
        <v>8</v>
      </c>
      <c r="I73" s="2">
        <v>1817</v>
      </c>
      <c r="J73" s="7">
        <v>41.497592295345108</v>
      </c>
      <c r="K73" s="7">
        <f t="shared" si="20"/>
        <v>228.125</v>
      </c>
      <c r="L73" s="18">
        <f t="shared" si="31"/>
        <v>0.43835616438356162</v>
      </c>
      <c r="M73" s="9">
        <f t="shared" si="24"/>
        <v>0.42443320482439079</v>
      </c>
      <c r="N73" s="5">
        <f t="shared" si="25"/>
        <v>695.76797869192069</v>
      </c>
      <c r="O73" s="5">
        <f t="shared" si="26"/>
        <v>16.761279560924425</v>
      </c>
      <c r="P73" s="5">
        <f t="shared" si="35"/>
        <v>8.1428571428571423</v>
      </c>
      <c r="Q73" s="5">
        <f t="shared" si="27"/>
        <v>0.21523312437784173</v>
      </c>
      <c r="R73" s="5">
        <f t="shared" si="36"/>
        <v>0.21907657302744604</v>
      </c>
      <c r="S73" s="11">
        <f t="shared" si="32"/>
        <v>2.4090329066934767E-2</v>
      </c>
      <c r="T73" s="2">
        <f t="shared" si="16"/>
        <v>25861</v>
      </c>
      <c r="U73" s="10">
        <f t="shared" si="34"/>
        <v>2484.4666666666685</v>
      </c>
      <c r="V73" s="9">
        <f t="shared" si="33"/>
        <v>1.67611938812764E-2</v>
      </c>
      <c r="W73" s="4">
        <f t="shared" si="28"/>
        <v>2492</v>
      </c>
      <c r="X73" s="10">
        <f t="shared" si="29"/>
        <v>5966.1621187800965</v>
      </c>
      <c r="Y73" s="2"/>
    </row>
    <row r="74" spans="1:25" x14ac:dyDescent="0.35">
      <c r="A74" s="3">
        <v>43960</v>
      </c>
      <c r="B74" s="2">
        <v>626</v>
      </c>
      <c r="C74" s="2">
        <f>C73+F74</f>
        <v>27846</v>
      </c>
      <c r="D74" s="5">
        <f t="shared" si="22"/>
        <v>30390.333333333336</v>
      </c>
      <c r="E74" s="5">
        <f t="shared" si="23"/>
        <v>2044.8666666666666</v>
      </c>
      <c r="F74" s="2">
        <v>1985</v>
      </c>
      <c r="G74" s="10">
        <f t="shared" si="30"/>
        <v>59.866666666666667</v>
      </c>
      <c r="H74" s="2">
        <v>3</v>
      </c>
      <c r="I74" s="2">
        <v>1982</v>
      </c>
      <c r="J74" s="7">
        <v>44.469648562300321</v>
      </c>
      <c r="K74" s="7">
        <f t="shared" si="20"/>
        <v>661.66666666666663</v>
      </c>
      <c r="L74" s="18">
        <f t="shared" si="31"/>
        <v>0.15113350125944583</v>
      </c>
      <c r="M74" s="9">
        <f t="shared" si="24"/>
        <v>0.14670883187167869</v>
      </c>
      <c r="N74" s="5">
        <f t="shared" si="25"/>
        <v>749.17269767817265</v>
      </c>
      <c r="O74" s="5">
        <f t="shared" si="26"/>
        <v>16.841991982566118</v>
      </c>
      <c r="P74" s="5">
        <f t="shared" si="35"/>
        <v>6.2857142857142856</v>
      </c>
      <c r="Q74" s="5">
        <f t="shared" si="27"/>
        <v>8.0712421641690651E-2</v>
      </c>
      <c r="R74" s="5">
        <f t="shared" si="36"/>
        <v>0.16911174058258993</v>
      </c>
      <c r="S74" s="11">
        <f t="shared" si="32"/>
        <v>2.248078718666954E-2</v>
      </c>
      <c r="T74" s="2">
        <f t="shared" si="16"/>
        <v>27846</v>
      </c>
      <c r="U74" s="10">
        <f t="shared" si="34"/>
        <v>2544.3333333333353</v>
      </c>
      <c r="V74" s="9">
        <f t="shared" si="33"/>
        <v>1.6841905890335518E-2</v>
      </c>
      <c r="W74" s="4">
        <f t="shared" si="28"/>
        <v>2504</v>
      </c>
      <c r="X74" s="10">
        <f t="shared" si="29"/>
        <v>5937.5702875399365</v>
      </c>
      <c r="Y74" s="2"/>
    </row>
    <row r="75" spans="1:25" x14ac:dyDescent="0.35">
      <c r="A75" s="3">
        <v>43961</v>
      </c>
      <c r="B75" s="2">
        <v>635</v>
      </c>
      <c r="C75" s="2">
        <f t="shared" ref="C75:C79" si="37">C74+F75</f>
        <v>29736</v>
      </c>
      <c r="D75" s="5">
        <f t="shared" si="22"/>
        <v>32340.199999999997</v>
      </c>
      <c r="E75" s="5">
        <f t="shared" si="23"/>
        <v>1949.8666666666666</v>
      </c>
      <c r="F75" s="2">
        <v>1890</v>
      </c>
      <c r="G75" s="10">
        <f t="shared" si="30"/>
        <v>59.866666666666667</v>
      </c>
      <c r="H75" s="2">
        <v>9</v>
      </c>
      <c r="I75" s="2">
        <v>1881</v>
      </c>
      <c r="J75" s="7">
        <v>46.815748031496064</v>
      </c>
      <c r="K75" s="7">
        <f t="shared" si="20"/>
        <v>210</v>
      </c>
      <c r="L75" s="18">
        <f t="shared" si="31"/>
        <v>0.47619047619047622</v>
      </c>
      <c r="M75" s="9">
        <f t="shared" si="24"/>
        <v>0.46157002188183816</v>
      </c>
      <c r="N75" s="5">
        <f t="shared" si="25"/>
        <v>800.02152331243769</v>
      </c>
      <c r="O75" s="5">
        <f t="shared" si="26"/>
        <v>17.084129247491187</v>
      </c>
      <c r="P75" s="5">
        <f t="shared" si="35"/>
        <v>6.5714285714285712</v>
      </c>
      <c r="Q75" s="5">
        <f t="shared" si="27"/>
        <v>0.24213726492507195</v>
      </c>
      <c r="R75" s="5">
        <f t="shared" si="36"/>
        <v>0.17679863788179859</v>
      </c>
      <c r="S75" s="11">
        <f t="shared" si="32"/>
        <v>2.1354587032553135E-2</v>
      </c>
      <c r="T75" s="2">
        <f t="shared" si="16"/>
        <v>29735.999999999996</v>
      </c>
      <c r="U75" s="10">
        <f t="shared" si="34"/>
        <v>2604.2000000000021</v>
      </c>
      <c r="V75" s="9">
        <f t="shared" si="33"/>
        <v>1.7084041917512865E-2</v>
      </c>
      <c r="W75" s="4">
        <f t="shared" si="28"/>
        <v>2540</v>
      </c>
      <c r="X75" s="10">
        <f t="shared" si="29"/>
        <v>5853.4157480314962</v>
      </c>
      <c r="Y75" s="2"/>
    </row>
    <row r="76" spans="1:25" x14ac:dyDescent="0.35">
      <c r="A76" s="3">
        <v>43962</v>
      </c>
      <c r="B76" s="2">
        <v>638</v>
      </c>
      <c r="C76" s="2">
        <f t="shared" si="37"/>
        <v>30887</v>
      </c>
      <c r="D76" s="5">
        <f t="shared" si="22"/>
        <v>33551.066666666666</v>
      </c>
      <c r="E76" s="5">
        <f t="shared" si="23"/>
        <v>1210.8666666666666</v>
      </c>
      <c r="F76" s="2">
        <v>1151</v>
      </c>
      <c r="G76" s="10">
        <f t="shared" si="30"/>
        <v>59.866666666666667</v>
      </c>
      <c r="H76" s="2">
        <v>3</v>
      </c>
      <c r="I76" s="2">
        <f>F76-H76</f>
        <v>1148</v>
      </c>
      <c r="J76" s="7">
        <v>48.517241379310342</v>
      </c>
      <c r="K76" s="7">
        <f t="shared" si="20"/>
        <v>383.66666666666669</v>
      </c>
      <c r="L76" s="18">
        <f t="shared" si="31"/>
        <v>0.26064291920069504</v>
      </c>
      <c r="M76" s="9">
        <f t="shared" si="24"/>
        <v>0.24775642790287952</v>
      </c>
      <c r="N76" s="5">
        <f t="shared" si="25"/>
        <v>830.98818908229964</v>
      </c>
      <c r="O76" s="5">
        <f t="shared" si="26"/>
        <v>17.16484166913288</v>
      </c>
      <c r="P76" s="5">
        <f t="shared" si="35"/>
        <v>6.4285714285714288</v>
      </c>
      <c r="Q76" s="5">
        <f t="shared" si="27"/>
        <v>8.0712421641690651E-2</v>
      </c>
      <c r="R76" s="5">
        <f t="shared" si="36"/>
        <v>0.17295518923219427</v>
      </c>
      <c r="S76" s="11">
        <f t="shared" si="32"/>
        <v>2.0655939391977206E-2</v>
      </c>
      <c r="T76" s="2">
        <f t="shared" ref="T76:T139" si="38">N76*3716900/100000</f>
        <v>30886.999999999996</v>
      </c>
      <c r="U76" s="10">
        <f t="shared" si="34"/>
        <v>2664.0666666666689</v>
      </c>
      <c r="V76" s="9">
        <f t="shared" si="33"/>
        <v>1.716475392657198E-2</v>
      </c>
      <c r="W76" s="4">
        <f t="shared" si="28"/>
        <v>2552</v>
      </c>
      <c r="X76" s="10">
        <f t="shared" si="29"/>
        <v>5825.8918495297803</v>
      </c>
      <c r="Y76" s="2"/>
    </row>
    <row r="77" spans="1:25" x14ac:dyDescent="0.35">
      <c r="A77" s="3">
        <v>43963</v>
      </c>
      <c r="B77" s="2">
        <v>639</v>
      </c>
      <c r="C77" s="2">
        <f t="shared" si="37"/>
        <v>32020</v>
      </c>
      <c r="D77" s="5">
        <f t="shared" si="22"/>
        <v>34743.933333333334</v>
      </c>
      <c r="E77" s="5">
        <f t="shared" si="23"/>
        <v>1192.8666666666666</v>
      </c>
      <c r="F77" s="2">
        <v>1133</v>
      </c>
      <c r="G77" s="10">
        <f t="shared" si="30"/>
        <v>59.866666666666667</v>
      </c>
      <c r="H77" s="2">
        <v>1</v>
      </c>
      <c r="I77" s="2">
        <f t="shared" ref="I77:I96" si="39">F77-H77</f>
        <v>1132</v>
      </c>
      <c r="J77" s="7">
        <v>49.984350547730827</v>
      </c>
      <c r="K77" s="7">
        <f t="shared" si="20"/>
        <v>1133</v>
      </c>
      <c r="L77" s="18">
        <f t="shared" si="31"/>
        <v>8.8261253309797005E-2</v>
      </c>
      <c r="M77" s="9">
        <f t="shared" si="24"/>
        <v>8.3831666014642606E-2</v>
      </c>
      <c r="N77" s="5">
        <f t="shared" si="25"/>
        <v>861.47058032231166</v>
      </c>
      <c r="O77" s="5">
        <f t="shared" si="26"/>
        <v>17.191745809680111</v>
      </c>
      <c r="P77" s="5">
        <f t="shared" si="35"/>
        <v>5</v>
      </c>
      <c r="Q77" s="5">
        <f t="shared" si="27"/>
        <v>2.6904140547230216E-2</v>
      </c>
      <c r="R77" s="5">
        <f t="shared" si="36"/>
        <v>0.1345207027361511</v>
      </c>
      <c r="S77" s="11">
        <f t="shared" si="32"/>
        <v>1.9956277326670831E-2</v>
      </c>
      <c r="T77" s="2">
        <f t="shared" si="38"/>
        <v>32020</v>
      </c>
      <c r="U77" s="10">
        <f t="shared" si="34"/>
        <v>2723.9333333333357</v>
      </c>
      <c r="V77" s="9">
        <f t="shared" si="33"/>
        <v>1.7191657929591687E-2</v>
      </c>
      <c r="W77" s="4">
        <f t="shared" si="28"/>
        <v>2556</v>
      </c>
      <c r="X77" s="10">
        <f t="shared" si="29"/>
        <v>5816.7746478873241</v>
      </c>
      <c r="Y77" s="2"/>
    </row>
    <row r="78" spans="1:25" x14ac:dyDescent="0.35">
      <c r="A78" s="3">
        <v>43964</v>
      </c>
      <c r="B78" s="2">
        <v>647</v>
      </c>
      <c r="C78" s="2">
        <f t="shared" si="37"/>
        <v>33410</v>
      </c>
      <c r="D78" s="5">
        <f t="shared" si="22"/>
        <v>36193.799999999996</v>
      </c>
      <c r="E78" s="5">
        <f t="shared" si="23"/>
        <v>1449.8666666666666</v>
      </c>
      <c r="F78" s="2">
        <v>1390</v>
      </c>
      <c r="G78" s="10">
        <f t="shared" si="30"/>
        <v>59.866666666666667</v>
      </c>
      <c r="H78" s="2">
        <v>8</v>
      </c>
      <c r="I78" s="2">
        <f t="shared" si="39"/>
        <v>1382</v>
      </c>
      <c r="J78" s="7">
        <v>51.785162287480681</v>
      </c>
      <c r="K78" s="7">
        <f t="shared" si="20"/>
        <v>173.75</v>
      </c>
      <c r="L78" s="18">
        <f t="shared" si="31"/>
        <v>0.57553956834532372</v>
      </c>
      <c r="M78" s="9">
        <f t="shared" si="24"/>
        <v>0.55177487585065299</v>
      </c>
      <c r="N78" s="5">
        <f t="shared" si="25"/>
        <v>898.86733568296154</v>
      </c>
      <c r="O78" s="5">
        <f t="shared" si="26"/>
        <v>17.406978934057953</v>
      </c>
      <c r="P78" s="5">
        <f t="shared" si="35"/>
        <v>5.2857142857142856</v>
      </c>
      <c r="Q78" s="5">
        <f t="shared" si="27"/>
        <v>0.21523312437784173</v>
      </c>
      <c r="R78" s="5">
        <f t="shared" si="36"/>
        <v>0.1422076000353597</v>
      </c>
      <c r="S78" s="11">
        <f t="shared" si="32"/>
        <v>1.9365459443280456E-2</v>
      </c>
      <c r="T78" s="2">
        <f t="shared" si="38"/>
        <v>33409.999999999993</v>
      </c>
      <c r="U78" s="10">
        <f t="shared" si="34"/>
        <v>2783.8000000000025</v>
      </c>
      <c r="V78" s="9">
        <f t="shared" si="33"/>
        <v>1.7406889953749328E-2</v>
      </c>
      <c r="W78" s="4">
        <f t="shared" si="28"/>
        <v>2588</v>
      </c>
      <c r="X78" s="10">
        <f t="shared" si="29"/>
        <v>5744.8516228748067</v>
      </c>
      <c r="Y78" s="2"/>
    </row>
    <row r="79" spans="1:25" x14ac:dyDescent="0.35">
      <c r="A79" s="3">
        <v>43965</v>
      </c>
      <c r="B79" s="2">
        <v>652</v>
      </c>
      <c r="C79" s="2">
        <f t="shared" si="37"/>
        <v>34797</v>
      </c>
      <c r="D79" s="5">
        <f t="shared" si="22"/>
        <v>37640.666666666664</v>
      </c>
      <c r="E79" s="5">
        <f t="shared" si="23"/>
        <v>1446.8666666666666</v>
      </c>
      <c r="F79" s="2">
        <v>1387</v>
      </c>
      <c r="G79" s="10">
        <f t="shared" si="30"/>
        <v>59.866666666666667</v>
      </c>
      <c r="H79" s="2">
        <v>5</v>
      </c>
      <c r="I79" s="2">
        <f t="shared" si="39"/>
        <v>1382</v>
      </c>
      <c r="J79" s="7">
        <v>51.785162287480681</v>
      </c>
      <c r="K79" s="7">
        <f t="shared" si="20"/>
        <v>277.39999999999998</v>
      </c>
      <c r="L79" s="18">
        <f t="shared" si="31"/>
        <v>0.36049026676279738</v>
      </c>
      <c r="M79" s="9">
        <f t="shared" si="24"/>
        <v>0.34557434456065983</v>
      </c>
      <c r="N79" s="5">
        <f t="shared" si="25"/>
        <v>936.18337862196984</v>
      </c>
      <c r="O79" s="5">
        <f t="shared" si="26"/>
        <v>17.5414996367941</v>
      </c>
      <c r="P79" s="5">
        <f t="shared" si="35"/>
        <v>5.2857142857142856</v>
      </c>
      <c r="Q79" s="5">
        <f t="shared" si="27"/>
        <v>0.1345207027361511</v>
      </c>
      <c r="R79" s="5">
        <f t="shared" si="36"/>
        <v>0.1422076000353597</v>
      </c>
      <c r="S79" s="11">
        <f t="shared" si="32"/>
        <v>1.8737247463861826E-2</v>
      </c>
      <c r="T79" s="2">
        <f t="shared" si="38"/>
        <v>34796.999999999993</v>
      </c>
      <c r="U79" s="10">
        <f t="shared" si="34"/>
        <v>2843.6666666666692</v>
      </c>
      <c r="V79" s="9">
        <f t="shared" si="33"/>
        <v>1.7541409968847854E-2</v>
      </c>
      <c r="W79" s="4">
        <f t="shared" si="28"/>
        <v>2608</v>
      </c>
      <c r="X79" s="10">
        <f t="shared" si="29"/>
        <v>5700.7960122699387</v>
      </c>
      <c r="Y79" s="2"/>
    </row>
    <row r="80" spans="1:25" x14ac:dyDescent="0.35">
      <c r="A80" s="3">
        <v>43966</v>
      </c>
      <c r="B80" s="2">
        <v>671</v>
      </c>
      <c r="C80" s="2">
        <v>36248</v>
      </c>
      <c r="D80" s="5">
        <f t="shared" si="22"/>
        <v>39151.533333333333</v>
      </c>
      <c r="E80" s="5">
        <f t="shared" si="23"/>
        <v>1827.8666666666666</v>
      </c>
      <c r="F80" s="2">
        <v>1768</v>
      </c>
      <c r="G80" s="10">
        <f t="shared" si="30"/>
        <v>59.866666666666667</v>
      </c>
      <c r="H80" s="2">
        <v>19</v>
      </c>
      <c r="I80" s="2">
        <f t="shared" si="39"/>
        <v>1749</v>
      </c>
      <c r="J80" s="12">
        <f t="shared" ref="J80:J111" si="40">C80/B80</f>
        <v>54.02086438152012</v>
      </c>
      <c r="K80" s="7">
        <f t="shared" si="20"/>
        <v>93.05263157894737</v>
      </c>
      <c r="L80" s="18">
        <f t="shared" si="31"/>
        <v>1.0746606334841629</v>
      </c>
      <c r="M80" s="9">
        <f t="shared" si="24"/>
        <v>1.0394631264133052</v>
      </c>
      <c r="N80" s="5">
        <f t="shared" si="25"/>
        <v>975.22128655600102</v>
      </c>
      <c r="O80" s="5">
        <f t="shared" si="26"/>
        <v>18.052678307191478</v>
      </c>
      <c r="P80" s="5">
        <f t="shared" si="35"/>
        <v>6.8571428571428568</v>
      </c>
      <c r="Q80" s="5">
        <f t="shared" si="27"/>
        <v>0.51117867039737419</v>
      </c>
      <c r="R80" s="5">
        <f t="shared" si="36"/>
        <v>0.18448553518100722</v>
      </c>
      <c r="S80" s="11">
        <f t="shared" si="32"/>
        <v>1.8511366144338997E-2</v>
      </c>
      <c r="T80" s="2">
        <f t="shared" si="38"/>
        <v>36248</v>
      </c>
      <c r="U80" s="10">
        <f t="shared" si="34"/>
        <v>2903.533333333336</v>
      </c>
      <c r="V80" s="9">
        <f t="shared" si="33"/>
        <v>1.8052586026222256E-2</v>
      </c>
      <c r="W80" s="4">
        <f t="shared" si="28"/>
        <v>2684</v>
      </c>
      <c r="X80" s="10">
        <f t="shared" si="29"/>
        <v>5539.3725782414303</v>
      </c>
      <c r="Y80" s="2"/>
    </row>
    <row r="81" spans="1:25" x14ac:dyDescent="0.35">
      <c r="A81" s="3">
        <v>43967</v>
      </c>
      <c r="B81" s="2">
        <v>677</v>
      </c>
      <c r="C81" s="2">
        <v>37870</v>
      </c>
      <c r="D81" s="5">
        <f t="shared" si="22"/>
        <v>40833.4</v>
      </c>
      <c r="E81" s="5">
        <f t="shared" si="23"/>
        <v>1486.8666666666666</v>
      </c>
      <c r="F81" s="2">
        <v>1427</v>
      </c>
      <c r="G81" s="10">
        <f t="shared" si="30"/>
        <v>59.866666666666667</v>
      </c>
      <c r="H81" s="2">
        <v>6</v>
      </c>
      <c r="I81" s="2">
        <f t="shared" si="39"/>
        <v>1421</v>
      </c>
      <c r="J81" s="12">
        <f t="shared" si="40"/>
        <v>55.937961595273265</v>
      </c>
      <c r="K81" s="7">
        <f t="shared" si="20"/>
        <v>237.83333333333334</v>
      </c>
      <c r="L81" s="18">
        <f t="shared" si="31"/>
        <v>0.42046250875963564</v>
      </c>
      <c r="M81" s="9">
        <f t="shared" si="24"/>
        <v>0.40353315697439807</v>
      </c>
      <c r="N81" s="5">
        <f t="shared" si="25"/>
        <v>1018.8598025236084</v>
      </c>
      <c r="O81" s="5">
        <f t="shared" si="26"/>
        <v>18.214103150474859</v>
      </c>
      <c r="P81" s="5">
        <f t="shared" si="35"/>
        <v>7.2857142857142856</v>
      </c>
      <c r="Q81" s="5">
        <f t="shared" si="27"/>
        <v>0.1614248432833813</v>
      </c>
      <c r="R81" s="5">
        <f t="shared" si="36"/>
        <v>0.19601588112982013</v>
      </c>
      <c r="S81" s="11">
        <f t="shared" si="32"/>
        <v>1.787694745180882E-2</v>
      </c>
      <c r="T81" s="2">
        <f t="shared" si="38"/>
        <v>37870</v>
      </c>
      <c r="U81" s="10">
        <f t="shared" si="34"/>
        <v>2963.4000000000028</v>
      </c>
      <c r="V81" s="9">
        <f t="shared" si="33"/>
        <v>1.8214010044340489E-2</v>
      </c>
      <c r="W81" s="4">
        <f t="shared" si="28"/>
        <v>2708</v>
      </c>
      <c r="X81" s="10">
        <f t="shared" si="29"/>
        <v>5490.2791728212705</v>
      </c>
      <c r="Y81" s="2"/>
    </row>
    <row r="82" spans="1:25" x14ac:dyDescent="0.35">
      <c r="A82" s="3">
        <v>43968</v>
      </c>
      <c r="B82" s="2">
        <f>B81+18</f>
        <v>695</v>
      </c>
      <c r="C82" s="2">
        <f>C83-F83</f>
        <v>38961</v>
      </c>
      <c r="D82" s="5">
        <f t="shared" si="22"/>
        <v>41984.266666666677</v>
      </c>
      <c r="E82" s="5">
        <f t="shared" si="23"/>
        <v>1150.8666666666666</v>
      </c>
      <c r="F82" s="2">
        <f>C82-C81</f>
        <v>1091</v>
      </c>
      <c r="G82" s="10">
        <f t="shared" si="30"/>
        <v>59.866666666666667</v>
      </c>
      <c r="H82" s="2">
        <v>18</v>
      </c>
      <c r="I82" s="2">
        <f t="shared" si="39"/>
        <v>1073</v>
      </c>
      <c r="J82" s="12">
        <f t="shared" si="40"/>
        <v>56.058992805755395</v>
      </c>
      <c r="K82" s="7">
        <f t="shared" ref="K82:K111" si="41">F82/H82</f>
        <v>60.611111111111114</v>
      </c>
      <c r="L82" s="18">
        <f t="shared" si="31"/>
        <v>1.6498625114573784</v>
      </c>
      <c r="M82" s="9">
        <f t="shared" si="24"/>
        <v>1.5640386954758734</v>
      </c>
      <c r="N82" s="5">
        <f t="shared" si="25"/>
        <v>1048.2122198606367</v>
      </c>
      <c r="O82" s="5">
        <f t="shared" si="26"/>
        <v>18.698377680325002</v>
      </c>
      <c r="P82" s="5">
        <f t="shared" si="35"/>
        <v>8.5714285714285712</v>
      </c>
      <c r="Q82" s="5">
        <f t="shared" si="27"/>
        <v>0.48427452985014391</v>
      </c>
      <c r="R82" s="5">
        <f t="shared" si="36"/>
        <v>0.23060691897625904</v>
      </c>
      <c r="S82" s="11">
        <f t="shared" si="32"/>
        <v>1.7838351171684506E-2</v>
      </c>
      <c r="T82" s="2">
        <f t="shared" si="38"/>
        <v>38961.000000000007</v>
      </c>
      <c r="U82" s="10">
        <f t="shared" si="34"/>
        <v>3023.2666666666696</v>
      </c>
      <c r="V82" s="9">
        <f t="shared" si="33"/>
        <v>1.8698282098695181E-2</v>
      </c>
      <c r="W82" s="4">
        <f t="shared" si="28"/>
        <v>2780</v>
      </c>
      <c r="X82" s="10">
        <f t="shared" si="29"/>
        <v>5348.0848920863309</v>
      </c>
      <c r="Y82" s="2"/>
    </row>
    <row r="83" spans="1:25" x14ac:dyDescent="0.35">
      <c r="A83" s="3">
        <v>43969</v>
      </c>
      <c r="B83" s="2">
        <f>B82+6</f>
        <v>701</v>
      </c>
      <c r="C83" s="2">
        <v>39573</v>
      </c>
      <c r="D83" s="5">
        <f t="shared" si="22"/>
        <v>42656.133333333339</v>
      </c>
      <c r="E83" s="5">
        <f t="shared" si="23"/>
        <v>671.86666666666667</v>
      </c>
      <c r="F83" s="2">
        <v>612</v>
      </c>
      <c r="G83" s="10">
        <f t="shared" si="30"/>
        <v>59.866666666666667</v>
      </c>
      <c r="H83" s="2">
        <v>6</v>
      </c>
      <c r="I83" s="2">
        <f t="shared" si="39"/>
        <v>606</v>
      </c>
      <c r="J83" s="12">
        <f t="shared" si="40"/>
        <v>56.452211126961487</v>
      </c>
      <c r="K83" s="7">
        <f t="shared" si="41"/>
        <v>102</v>
      </c>
      <c r="L83" s="18">
        <f t="shared" si="31"/>
        <v>0.98039215686274506</v>
      </c>
      <c r="M83" s="9">
        <f t="shared" si="24"/>
        <v>0.8930343322087716</v>
      </c>
      <c r="N83" s="5">
        <f t="shared" si="25"/>
        <v>1064.6775538755414</v>
      </c>
      <c r="O83" s="5">
        <f t="shared" si="26"/>
        <v>18.859802523608383</v>
      </c>
      <c r="P83" s="5">
        <f t="shared" si="35"/>
        <v>9</v>
      </c>
      <c r="Q83" s="5">
        <f t="shared" si="27"/>
        <v>0.1614248432833813</v>
      </c>
      <c r="R83" s="5">
        <f t="shared" si="36"/>
        <v>0.24213726492507195</v>
      </c>
      <c r="S83" s="11">
        <f t="shared" si="32"/>
        <v>1.7714097996108458E-2</v>
      </c>
      <c r="T83" s="2">
        <f t="shared" si="38"/>
        <v>39573</v>
      </c>
      <c r="U83" s="10">
        <f t="shared" si="34"/>
        <v>3083.1333333333364</v>
      </c>
      <c r="V83" s="9">
        <f t="shared" si="33"/>
        <v>1.8859706116813417E-2</v>
      </c>
      <c r="W83" s="4">
        <f t="shared" si="28"/>
        <v>2804</v>
      </c>
      <c r="X83" s="10">
        <f t="shared" si="29"/>
        <v>5302.309557774608</v>
      </c>
      <c r="Y83" s="2"/>
    </row>
    <row r="84" spans="1:25" x14ac:dyDescent="0.35">
      <c r="A84" s="3">
        <v>43970</v>
      </c>
      <c r="B84" s="2">
        <v>702</v>
      </c>
      <c r="C84" s="2">
        <f>C85-F85</f>
        <v>40351</v>
      </c>
      <c r="D84" s="5">
        <f t="shared" si="22"/>
        <v>43494</v>
      </c>
      <c r="E84" s="5">
        <f t="shared" si="23"/>
        <v>1197.8666666666666</v>
      </c>
      <c r="F84" s="2">
        <v>1138</v>
      </c>
      <c r="G84" s="10">
        <f t="shared" si="30"/>
        <v>59.866666666666667</v>
      </c>
      <c r="H84" s="2">
        <v>1</v>
      </c>
      <c r="I84" s="2">
        <f t="shared" si="39"/>
        <v>1137</v>
      </c>
      <c r="J84" s="12">
        <f t="shared" si="40"/>
        <v>57.480056980056979</v>
      </c>
      <c r="K84" s="7">
        <f t="shared" si="41"/>
        <v>1138</v>
      </c>
      <c r="L84" s="18">
        <f t="shared" si="31"/>
        <v>8.7873462214411238E-2</v>
      </c>
      <c r="M84" s="9">
        <f t="shared" si="24"/>
        <v>8.3481745325022269E-2</v>
      </c>
      <c r="N84" s="5">
        <f t="shared" si="25"/>
        <v>1085.6089752212865</v>
      </c>
      <c r="O84" s="5">
        <f t="shared" si="26"/>
        <v>18.886706664155614</v>
      </c>
      <c r="P84" s="5">
        <f t="shared" si="35"/>
        <v>9</v>
      </c>
      <c r="Q84" s="5">
        <f t="shared" si="27"/>
        <v>2.6904140547230216E-2</v>
      </c>
      <c r="R84" s="5">
        <f t="shared" si="36"/>
        <v>0.24213726492507195</v>
      </c>
      <c r="S84" s="11">
        <f t="shared" si="32"/>
        <v>1.7397338355926741E-2</v>
      </c>
      <c r="T84" s="2">
        <f t="shared" si="38"/>
        <v>40351</v>
      </c>
      <c r="U84" s="10">
        <f t="shared" si="34"/>
        <v>3143.0000000000032</v>
      </c>
      <c r="V84" s="9">
        <f t="shared" si="33"/>
        <v>1.8886610119833121E-2</v>
      </c>
      <c r="W84" s="4">
        <f t="shared" si="28"/>
        <v>2808</v>
      </c>
      <c r="X84" s="10">
        <f t="shared" si="29"/>
        <v>5294.7564102564102</v>
      </c>
      <c r="Y84" s="2"/>
    </row>
    <row r="85" spans="1:25" x14ac:dyDescent="0.35">
      <c r="A85" s="3">
        <v>43971</v>
      </c>
      <c r="B85" s="2">
        <v>713</v>
      </c>
      <c r="C85" s="2">
        <v>42048</v>
      </c>
      <c r="D85" s="5">
        <f t="shared" si="22"/>
        <v>45250.866666666669</v>
      </c>
      <c r="E85" s="5">
        <f t="shared" si="23"/>
        <v>1756.8666666666666</v>
      </c>
      <c r="F85" s="2">
        <v>1697</v>
      </c>
      <c r="G85" s="10">
        <f t="shared" si="30"/>
        <v>59.866666666666667</v>
      </c>
      <c r="H85" s="2">
        <v>11</v>
      </c>
      <c r="I85" s="2">
        <f t="shared" si="39"/>
        <v>1686</v>
      </c>
      <c r="J85" s="12">
        <f t="shared" si="40"/>
        <v>58.973352033660589</v>
      </c>
      <c r="K85" s="7">
        <f t="shared" si="41"/>
        <v>154.27272727272728</v>
      </c>
      <c r="L85" s="18">
        <f t="shared" si="31"/>
        <v>0.64820271066588098</v>
      </c>
      <c r="M85" s="9">
        <f t="shared" si="24"/>
        <v>0.62611467385117447</v>
      </c>
      <c r="N85" s="5">
        <f t="shared" si="25"/>
        <v>1131.2653017299363</v>
      </c>
      <c r="O85" s="5">
        <f t="shared" si="26"/>
        <v>19.182652210175146</v>
      </c>
      <c r="P85" s="5">
        <f t="shared" si="35"/>
        <v>9.4285714285714288</v>
      </c>
      <c r="Q85" s="5">
        <f t="shared" si="27"/>
        <v>0.29594554601953244</v>
      </c>
      <c r="R85" s="5">
        <f t="shared" si="36"/>
        <v>0.25366761087388495</v>
      </c>
      <c r="S85" s="11">
        <f t="shared" si="32"/>
        <v>1.6956811263318113E-2</v>
      </c>
      <c r="T85" s="2">
        <f t="shared" si="38"/>
        <v>42048</v>
      </c>
      <c r="U85" s="10">
        <f t="shared" si="34"/>
        <v>3202.86666666667</v>
      </c>
      <c r="V85" s="9">
        <f t="shared" si="33"/>
        <v>1.9182554153049879E-2</v>
      </c>
      <c r="W85" s="4">
        <f t="shared" si="28"/>
        <v>2852</v>
      </c>
      <c r="X85" s="10">
        <f t="shared" si="29"/>
        <v>5213.0701262272087</v>
      </c>
      <c r="Y85" s="2"/>
    </row>
    <row r="86" spans="1:25" x14ac:dyDescent="0.35">
      <c r="A86" s="3">
        <v>43972</v>
      </c>
      <c r="B86" s="2">
        <v>721</v>
      </c>
      <c r="C86" s="2">
        <v>44098</v>
      </c>
      <c r="D86" s="5">
        <f t="shared" si="22"/>
        <v>47360.733333333337</v>
      </c>
      <c r="E86" s="5">
        <f t="shared" si="23"/>
        <v>1757.8666666666666</v>
      </c>
      <c r="F86" s="2">
        <v>1698</v>
      </c>
      <c r="G86" s="10">
        <f t="shared" si="30"/>
        <v>59.866666666666667</v>
      </c>
      <c r="H86" s="2">
        <v>8</v>
      </c>
      <c r="I86" s="2">
        <f t="shared" si="39"/>
        <v>1690</v>
      </c>
      <c r="J86" s="12">
        <f t="shared" si="40"/>
        <v>61.1622746185853</v>
      </c>
      <c r="K86" s="7">
        <f t="shared" si="41"/>
        <v>212.25</v>
      </c>
      <c r="L86" s="18">
        <f t="shared" si="31"/>
        <v>0.47114252061248524</v>
      </c>
      <c r="M86" s="9">
        <f t="shared" si="24"/>
        <v>0.45509708737864085</v>
      </c>
      <c r="N86" s="5">
        <f t="shared" si="25"/>
        <v>1186.4187898517582</v>
      </c>
      <c r="O86" s="5">
        <f t="shared" si="26"/>
        <v>19.397885334552988</v>
      </c>
      <c r="P86" s="5">
        <f t="shared" si="35"/>
        <v>9.8571428571428577</v>
      </c>
      <c r="Q86" s="5">
        <f t="shared" si="27"/>
        <v>0.21523312437784173</v>
      </c>
      <c r="R86" s="5">
        <f t="shared" si="36"/>
        <v>0.26519795682269787</v>
      </c>
      <c r="S86" s="11">
        <f t="shared" si="32"/>
        <v>1.6349947843439613E-2</v>
      </c>
      <c r="T86" s="2">
        <f t="shared" si="38"/>
        <v>44098</v>
      </c>
      <c r="U86" s="10">
        <f t="shared" si="34"/>
        <v>3262.7333333333368</v>
      </c>
      <c r="V86" s="9">
        <f t="shared" si="33"/>
        <v>1.939778617720752E-2</v>
      </c>
      <c r="W86" s="4">
        <f t="shared" si="28"/>
        <v>2884</v>
      </c>
      <c r="X86" s="10">
        <f t="shared" si="29"/>
        <v>5155.2274618585298</v>
      </c>
      <c r="Y86" s="2"/>
    </row>
    <row r="87" spans="1:25" x14ac:dyDescent="0.35">
      <c r="A87" s="3">
        <v>43973</v>
      </c>
      <c r="B87" s="2">
        <v>723</v>
      </c>
      <c r="C87" s="2">
        <f>C88-F87</f>
        <v>45960</v>
      </c>
      <c r="D87" s="5">
        <f t="shared" si="22"/>
        <v>49282.600000000013</v>
      </c>
      <c r="E87" s="5">
        <f t="shared" si="23"/>
        <v>1668.8666666666666</v>
      </c>
      <c r="F87" s="2">
        <v>1609</v>
      </c>
      <c r="G87" s="10">
        <f t="shared" si="30"/>
        <v>59.866666666666667</v>
      </c>
      <c r="H87" s="2">
        <v>2</v>
      </c>
      <c r="I87" s="2">
        <f t="shared" si="39"/>
        <v>1607</v>
      </c>
      <c r="J87" s="12">
        <f t="shared" si="40"/>
        <v>63.568464730290458</v>
      </c>
      <c r="K87" s="7">
        <f t="shared" si="41"/>
        <v>804.5</v>
      </c>
      <c r="L87" s="18">
        <f t="shared" si="31"/>
        <v>0.1243008079552517</v>
      </c>
      <c r="M87" s="9">
        <f t="shared" si="24"/>
        <v>0.1198418088123677</v>
      </c>
      <c r="N87" s="5">
        <f t="shared" si="25"/>
        <v>1236.514299550701</v>
      </c>
      <c r="O87" s="5">
        <f t="shared" si="26"/>
        <v>19.45169361564745</v>
      </c>
      <c r="P87" s="5">
        <f t="shared" si="35"/>
        <v>7.4285714285714288</v>
      </c>
      <c r="Q87" s="5">
        <f t="shared" si="27"/>
        <v>5.3808281094460432E-2</v>
      </c>
      <c r="R87" s="5">
        <f t="shared" si="36"/>
        <v>0.1998593297794245</v>
      </c>
      <c r="S87" s="11">
        <f t="shared" si="32"/>
        <v>1.5731070496083552E-2</v>
      </c>
      <c r="T87" s="2">
        <f t="shared" si="38"/>
        <v>45960.000000000007</v>
      </c>
      <c r="U87" s="10">
        <f t="shared" si="34"/>
        <v>3322.6000000000035</v>
      </c>
      <c r="V87" s="9">
        <f t="shared" si="33"/>
        <v>1.9451594183246931E-2</v>
      </c>
      <c r="W87" s="4">
        <f t="shared" si="28"/>
        <v>2892</v>
      </c>
      <c r="X87" s="10">
        <f t="shared" si="29"/>
        <v>5140.9668049792535</v>
      </c>
      <c r="Y87" s="2"/>
    </row>
    <row r="88" spans="1:25" x14ac:dyDescent="0.35">
      <c r="A88" s="3">
        <v>43974</v>
      </c>
      <c r="B88" s="2">
        <v>728</v>
      </c>
      <c r="C88" s="2">
        <v>47569</v>
      </c>
      <c r="D88" s="5">
        <f t="shared" si="22"/>
        <v>50951.466666666674</v>
      </c>
      <c r="E88" s="5">
        <f t="shared" si="23"/>
        <v>1897.8666666666666</v>
      </c>
      <c r="F88" s="2">
        <v>1838</v>
      </c>
      <c r="G88" s="10">
        <f t="shared" si="30"/>
        <v>59.866666666666667</v>
      </c>
      <c r="H88" s="2">
        <v>5</v>
      </c>
      <c r="I88" s="2">
        <f t="shared" si="39"/>
        <v>1833</v>
      </c>
      <c r="J88" s="12">
        <f t="shared" si="40"/>
        <v>65.342032967032964</v>
      </c>
      <c r="K88" s="7">
        <f t="shared" si="41"/>
        <v>367.6</v>
      </c>
      <c r="L88" s="18">
        <f t="shared" si="31"/>
        <v>0.27203482045701849</v>
      </c>
      <c r="M88" s="9">
        <f t="shared" si="24"/>
        <v>0.26345370240269778</v>
      </c>
      <c r="N88" s="5">
        <f t="shared" si="25"/>
        <v>1279.8030616911944</v>
      </c>
      <c r="O88" s="5">
        <f t="shared" si="26"/>
        <v>19.586214318383597</v>
      </c>
      <c r="P88" s="5">
        <f t="shared" si="35"/>
        <v>7.2857142857142856</v>
      </c>
      <c r="Q88" s="5">
        <f t="shared" si="27"/>
        <v>0.1345207027361511</v>
      </c>
      <c r="R88" s="5">
        <f t="shared" si="36"/>
        <v>0.19601588112982013</v>
      </c>
      <c r="S88" s="11">
        <f t="shared" si="32"/>
        <v>1.5304084592907146E-2</v>
      </c>
      <c r="T88" s="2">
        <f t="shared" si="38"/>
        <v>47569.000000000007</v>
      </c>
      <c r="U88" s="10">
        <f t="shared" si="34"/>
        <v>3382.4666666666703</v>
      </c>
      <c r="V88" s="9">
        <f t="shared" si="33"/>
        <v>1.958611419834546E-2</v>
      </c>
      <c r="W88" s="4">
        <f t="shared" si="28"/>
        <v>2912</v>
      </c>
      <c r="X88" s="10">
        <f t="shared" si="29"/>
        <v>5105.6579670329675</v>
      </c>
      <c r="Y88" s="2"/>
    </row>
    <row r="89" spans="1:25" x14ac:dyDescent="0.35">
      <c r="A89" s="3">
        <v>43975</v>
      </c>
      <c r="B89" s="2">
        <v>730</v>
      </c>
      <c r="C89" s="2">
        <v>48565</v>
      </c>
      <c r="D89" s="5">
        <f t="shared" si="22"/>
        <v>52007.333333333336</v>
      </c>
      <c r="E89" s="5">
        <f t="shared" si="23"/>
        <v>1055.8666666666666</v>
      </c>
      <c r="F89" s="2">
        <f>C89-C88</f>
        <v>996</v>
      </c>
      <c r="G89" s="10">
        <f t="shared" si="30"/>
        <v>59.866666666666667</v>
      </c>
      <c r="H89" s="2">
        <v>2</v>
      </c>
      <c r="I89" s="2">
        <f t="shared" si="39"/>
        <v>994</v>
      </c>
      <c r="J89" s="12">
        <f t="shared" si="40"/>
        <v>66.527397260273972</v>
      </c>
      <c r="K89" s="7">
        <f t="shared" si="41"/>
        <v>498</v>
      </c>
      <c r="L89" s="18">
        <f t="shared" si="31"/>
        <v>0.20080321285140559</v>
      </c>
      <c r="M89" s="9">
        <f t="shared" si="24"/>
        <v>0.1894178557898725</v>
      </c>
      <c r="N89" s="5">
        <f t="shared" si="25"/>
        <v>1306.5995856762356</v>
      </c>
      <c r="O89" s="5">
        <f t="shared" si="26"/>
        <v>19.640022599478058</v>
      </c>
      <c r="P89" s="5">
        <f t="shared" si="35"/>
        <v>5</v>
      </c>
      <c r="Q89" s="5">
        <f t="shared" si="27"/>
        <v>5.3808281094460432E-2</v>
      </c>
      <c r="R89" s="5">
        <f t="shared" si="36"/>
        <v>0.1345207027361511</v>
      </c>
      <c r="S89" s="11">
        <f t="shared" si="32"/>
        <v>1.5031401214866673E-2</v>
      </c>
      <c r="T89" s="2">
        <f t="shared" si="38"/>
        <v>48565</v>
      </c>
      <c r="U89" s="10">
        <f t="shared" si="34"/>
        <v>3442.3333333333371</v>
      </c>
      <c r="V89" s="9">
        <f t="shared" si="33"/>
        <v>1.9639922204384867E-2</v>
      </c>
      <c r="W89" s="4">
        <f t="shared" si="28"/>
        <v>2920</v>
      </c>
      <c r="X89" s="10">
        <f t="shared" si="29"/>
        <v>5091.6698630136989</v>
      </c>
      <c r="Y89" s="2"/>
    </row>
    <row r="90" spans="1:25" x14ac:dyDescent="0.35">
      <c r="A90" s="3">
        <v>43976</v>
      </c>
      <c r="B90" s="2">
        <v>731</v>
      </c>
      <c r="C90" s="2">
        <f>C89+F90</f>
        <v>49093</v>
      </c>
      <c r="D90" s="5">
        <f t="shared" si="22"/>
        <v>52595.200000000004</v>
      </c>
      <c r="E90" s="5">
        <f t="shared" si="23"/>
        <v>587.86666666666667</v>
      </c>
      <c r="F90" s="2">
        <v>528</v>
      </c>
      <c r="G90" s="10">
        <f t="shared" si="30"/>
        <v>59.866666666666667</v>
      </c>
      <c r="H90" s="2">
        <f>B90-B89</f>
        <v>1</v>
      </c>
      <c r="I90" s="2">
        <f t="shared" si="39"/>
        <v>527</v>
      </c>
      <c r="J90" s="12">
        <f t="shared" si="40"/>
        <v>67.158686730506162</v>
      </c>
      <c r="K90" s="7">
        <f t="shared" si="41"/>
        <v>528</v>
      </c>
      <c r="L90" s="18">
        <f t="shared" si="31"/>
        <v>0.18939393939393939</v>
      </c>
      <c r="M90" s="9">
        <f t="shared" si="24"/>
        <v>0.17010660013608528</v>
      </c>
      <c r="N90" s="5">
        <f t="shared" si="25"/>
        <v>1320.804971885173</v>
      </c>
      <c r="O90" s="5">
        <f t="shared" si="26"/>
        <v>19.666926740025293</v>
      </c>
      <c r="P90" s="5">
        <f t="shared" si="35"/>
        <v>4.2857142857142856</v>
      </c>
      <c r="Q90" s="5">
        <f t="shared" si="27"/>
        <v>2.6904140547230216E-2</v>
      </c>
      <c r="R90" s="5">
        <f t="shared" si="36"/>
        <v>0.11530345948812952</v>
      </c>
      <c r="S90" s="11">
        <f t="shared" si="32"/>
        <v>1.4890106532499541E-2</v>
      </c>
      <c r="T90" s="2">
        <f t="shared" si="38"/>
        <v>49093</v>
      </c>
      <c r="U90" s="10">
        <f t="shared" si="34"/>
        <v>3502.2000000000039</v>
      </c>
      <c r="V90" s="9">
        <f t="shared" si="33"/>
        <v>1.9666826207404571E-2</v>
      </c>
      <c r="W90" s="4">
        <f t="shared" si="28"/>
        <v>2924</v>
      </c>
      <c r="X90" s="10">
        <f t="shared" si="29"/>
        <v>5084.7045143638852</v>
      </c>
      <c r="Y90" s="2"/>
    </row>
    <row r="91" spans="1:25" x14ac:dyDescent="0.35">
      <c r="A91" s="3">
        <v>43977</v>
      </c>
      <c r="B91" s="2">
        <v>732</v>
      </c>
      <c r="C91" s="2">
        <f>C90+F91</f>
        <v>50013</v>
      </c>
      <c r="D91" s="5">
        <f t="shared" si="22"/>
        <v>53575.066666666673</v>
      </c>
      <c r="E91" s="5">
        <f t="shared" si="23"/>
        <v>979.86666666666667</v>
      </c>
      <c r="F91" s="2">
        <v>920</v>
      </c>
      <c r="G91" s="10">
        <f t="shared" si="30"/>
        <v>59.866666666666667</v>
      </c>
      <c r="H91" s="2">
        <f t="shared" ref="H91:H97" si="42">B91-B90</f>
        <v>1</v>
      </c>
      <c r="I91" s="2">
        <f t="shared" si="39"/>
        <v>919</v>
      </c>
      <c r="J91" s="12">
        <f t="shared" si="40"/>
        <v>68.323770491803273</v>
      </c>
      <c r="K91" s="7">
        <f t="shared" si="41"/>
        <v>920</v>
      </c>
      <c r="L91" s="18">
        <f t="shared" si="31"/>
        <v>0.10869565217391304</v>
      </c>
      <c r="M91" s="9">
        <f t="shared" si="24"/>
        <v>0.10205470131990747</v>
      </c>
      <c r="N91" s="5">
        <f t="shared" si="25"/>
        <v>1345.5567811886249</v>
      </c>
      <c r="O91" s="5">
        <f t="shared" si="26"/>
        <v>19.69383088057252</v>
      </c>
      <c r="P91" s="5">
        <f t="shared" si="35"/>
        <v>4.2857142857142856</v>
      </c>
      <c r="Q91" s="5">
        <f t="shared" si="27"/>
        <v>2.6904140547230216E-2</v>
      </c>
      <c r="R91" s="5">
        <f t="shared" si="36"/>
        <v>0.11530345948812952</v>
      </c>
      <c r="S91" s="11">
        <f t="shared" si="32"/>
        <v>1.4636194589406754E-2</v>
      </c>
      <c r="T91" s="2">
        <f t="shared" si="38"/>
        <v>50013</v>
      </c>
      <c r="U91" s="10">
        <f t="shared" si="34"/>
        <v>3562.0666666666707</v>
      </c>
      <c r="V91" s="9">
        <f t="shared" si="33"/>
        <v>1.9693730210424282E-2</v>
      </c>
      <c r="W91" s="4">
        <f t="shared" si="28"/>
        <v>2928</v>
      </c>
      <c r="X91" s="10">
        <f t="shared" si="29"/>
        <v>5077.7581967213118</v>
      </c>
      <c r="Y91" s="2"/>
    </row>
    <row r="92" spans="1:25" x14ac:dyDescent="0.35">
      <c r="A92" s="3">
        <v>43978</v>
      </c>
      <c r="B92" s="2">
        <v>735</v>
      </c>
      <c r="C92" s="2">
        <f>C93-F92</f>
        <v>51004</v>
      </c>
      <c r="D92" s="5">
        <f t="shared" si="22"/>
        <v>54625.933333333334</v>
      </c>
      <c r="E92" s="5">
        <f t="shared" si="23"/>
        <v>1085.8666666666666</v>
      </c>
      <c r="F92" s="2">
        <v>1026</v>
      </c>
      <c r="G92" s="10">
        <f t="shared" si="30"/>
        <v>59.866666666666667</v>
      </c>
      <c r="H92" s="2">
        <f t="shared" si="42"/>
        <v>3</v>
      </c>
      <c r="I92" s="2">
        <f t="shared" si="39"/>
        <v>1023</v>
      </c>
      <c r="J92" s="12">
        <f t="shared" si="40"/>
        <v>69.393197278911558</v>
      </c>
      <c r="K92" s="7">
        <f t="shared" si="41"/>
        <v>342</v>
      </c>
      <c r="L92" s="18">
        <f t="shared" si="31"/>
        <v>0.29239766081871343</v>
      </c>
      <c r="M92" s="9">
        <f t="shared" si="24"/>
        <v>0.27627701375245578</v>
      </c>
      <c r="N92" s="5">
        <f t="shared" si="25"/>
        <v>1372.2187844709301</v>
      </c>
      <c r="O92" s="5">
        <f t="shared" si="26"/>
        <v>19.774543302214212</v>
      </c>
      <c r="P92" s="5">
        <f t="shared" si="35"/>
        <v>3.1428571428571428</v>
      </c>
      <c r="Q92" s="5">
        <f t="shared" si="27"/>
        <v>8.0712421641690651E-2</v>
      </c>
      <c r="R92" s="5">
        <f t="shared" si="36"/>
        <v>8.4555870291294966E-2</v>
      </c>
      <c r="S92" s="11">
        <f t="shared" si="32"/>
        <v>1.441063446004235E-2</v>
      </c>
      <c r="T92" s="2">
        <f t="shared" si="38"/>
        <v>51004</v>
      </c>
      <c r="U92" s="10">
        <f t="shared" si="34"/>
        <v>3621.9333333333375</v>
      </c>
      <c r="V92" s="9">
        <f t="shared" si="33"/>
        <v>1.9774442219483393E-2</v>
      </c>
      <c r="W92" s="4">
        <f t="shared" si="28"/>
        <v>2940</v>
      </c>
      <c r="X92" s="10">
        <f t="shared" si="29"/>
        <v>5057.0326530612247</v>
      </c>
      <c r="Y92" s="2"/>
    </row>
    <row r="93" spans="1:25" x14ac:dyDescent="0.35">
      <c r="A93" s="3">
        <v>43979</v>
      </c>
      <c r="B93" s="2">
        <v>738</v>
      </c>
      <c r="C93" s="2">
        <f>C94-F94</f>
        <v>52030</v>
      </c>
      <c r="D93" s="5">
        <f t="shared" si="22"/>
        <v>55711.8</v>
      </c>
      <c r="E93" s="5">
        <f t="shared" si="23"/>
        <v>998.86666666666667</v>
      </c>
      <c r="F93" s="2">
        <v>939</v>
      </c>
      <c r="G93" s="10">
        <f t="shared" si="30"/>
        <v>59.866666666666667</v>
      </c>
      <c r="H93" s="2">
        <f t="shared" si="42"/>
        <v>3</v>
      </c>
      <c r="I93" s="2">
        <f t="shared" si="39"/>
        <v>936</v>
      </c>
      <c r="J93" s="12">
        <f t="shared" si="40"/>
        <v>70.501355013550139</v>
      </c>
      <c r="K93" s="7">
        <f t="shared" si="41"/>
        <v>313</v>
      </c>
      <c r="L93" s="18">
        <f t="shared" si="31"/>
        <v>0.31948881789137379</v>
      </c>
      <c r="M93" s="9">
        <f t="shared" si="24"/>
        <v>0.30034038577053995</v>
      </c>
      <c r="N93" s="5">
        <f t="shared" si="25"/>
        <v>1399.8224326723882</v>
      </c>
      <c r="O93" s="5">
        <f t="shared" si="26"/>
        <v>19.855255723855901</v>
      </c>
      <c r="P93" s="5">
        <f t="shared" si="35"/>
        <v>2.4285714285714284</v>
      </c>
      <c r="Q93" s="5">
        <f t="shared" si="27"/>
        <v>8.0712421641690651E-2</v>
      </c>
      <c r="R93" s="5">
        <f t="shared" si="36"/>
        <v>6.5338627043273381E-2</v>
      </c>
      <c r="S93" s="11">
        <f t="shared" si="32"/>
        <v>1.4184124543532578E-2</v>
      </c>
      <c r="T93" s="2">
        <f t="shared" si="38"/>
        <v>52030</v>
      </c>
      <c r="U93" s="10">
        <f t="shared" si="34"/>
        <v>3681.8000000000043</v>
      </c>
      <c r="V93" s="9">
        <f t="shared" si="33"/>
        <v>1.9855154228542511E-2</v>
      </c>
      <c r="W93" s="4">
        <f t="shared" si="28"/>
        <v>2952</v>
      </c>
      <c r="X93" s="10">
        <f t="shared" si="29"/>
        <v>5036.4756097560976</v>
      </c>
      <c r="Y93" s="2"/>
    </row>
    <row r="94" spans="1:25" x14ac:dyDescent="0.35">
      <c r="A94" s="3">
        <v>43980</v>
      </c>
      <c r="B94" s="2">
        <v>746</v>
      </c>
      <c r="C94" s="2">
        <f>C95-F95</f>
        <v>53618</v>
      </c>
      <c r="D94" s="5">
        <f t="shared" si="22"/>
        <v>57359.666666666672</v>
      </c>
      <c r="E94" s="5">
        <f t="shared" si="23"/>
        <v>1647.8666666666666</v>
      </c>
      <c r="F94" s="2">
        <v>1588</v>
      </c>
      <c r="G94" s="10">
        <f t="shared" si="30"/>
        <v>59.866666666666667</v>
      </c>
      <c r="H94" s="2">
        <f t="shared" si="42"/>
        <v>8</v>
      </c>
      <c r="I94" s="2">
        <f t="shared" si="39"/>
        <v>1580</v>
      </c>
      <c r="J94" s="12">
        <f t="shared" si="40"/>
        <v>71.873994638069703</v>
      </c>
      <c r="K94" s="7">
        <f t="shared" si="41"/>
        <v>198.5</v>
      </c>
      <c r="L94" s="18">
        <f t="shared" si="31"/>
        <v>0.50377833753148615</v>
      </c>
      <c r="M94" s="9">
        <f t="shared" si="24"/>
        <v>0.48547617121126307</v>
      </c>
      <c r="N94" s="5">
        <f t="shared" si="25"/>
        <v>1442.5462078613898</v>
      </c>
      <c r="O94" s="5">
        <f t="shared" si="26"/>
        <v>20.070488848233744</v>
      </c>
      <c r="P94" s="5">
        <f t="shared" si="35"/>
        <v>3.2857142857142856</v>
      </c>
      <c r="Q94" s="5">
        <f t="shared" si="27"/>
        <v>0.21523312437784173</v>
      </c>
      <c r="R94" s="5">
        <f t="shared" si="36"/>
        <v>8.8399318940899294E-2</v>
      </c>
      <c r="S94" s="11">
        <f t="shared" si="32"/>
        <v>1.3913238091685627E-2</v>
      </c>
      <c r="T94" s="2">
        <f t="shared" si="38"/>
        <v>53618</v>
      </c>
      <c r="U94" s="10">
        <f t="shared" si="34"/>
        <v>3741.6666666666711</v>
      </c>
      <c r="V94" s="9">
        <f t="shared" si="33"/>
        <v>2.0070386252700152E-2</v>
      </c>
      <c r="W94" s="4">
        <f t="shared" si="28"/>
        <v>2984</v>
      </c>
      <c r="X94" s="10">
        <f t="shared" si="29"/>
        <v>4982.4651474530829</v>
      </c>
      <c r="Y94" s="2"/>
    </row>
    <row r="95" spans="1:25" x14ac:dyDescent="0.35">
      <c r="A95" s="3">
        <v>43981</v>
      </c>
      <c r="B95" s="2">
        <v>757</v>
      </c>
      <c r="C95" s="2">
        <v>55656</v>
      </c>
      <c r="D95" s="5">
        <f t="shared" si="22"/>
        <v>59457.53333333334</v>
      </c>
      <c r="E95" s="5">
        <f t="shared" si="23"/>
        <v>2097.8666666666668</v>
      </c>
      <c r="F95" s="2">
        <v>2038</v>
      </c>
      <c r="G95" s="10">
        <f t="shared" si="30"/>
        <v>59.866666666666667</v>
      </c>
      <c r="H95" s="2">
        <f t="shared" si="42"/>
        <v>11</v>
      </c>
      <c r="I95" s="2">
        <f t="shared" si="39"/>
        <v>2027</v>
      </c>
      <c r="J95" s="12">
        <f t="shared" si="40"/>
        <v>73.521796565389693</v>
      </c>
      <c r="K95" s="7">
        <f t="shared" si="41"/>
        <v>185.27272727272728</v>
      </c>
      <c r="L95" s="18">
        <f t="shared" si="31"/>
        <v>0.53974484789008836</v>
      </c>
      <c r="M95" s="9">
        <f t="shared" si="24"/>
        <v>0.52434218889030126</v>
      </c>
      <c r="N95" s="5">
        <f t="shared" si="25"/>
        <v>1497.376846296645</v>
      </c>
      <c r="O95" s="5">
        <f t="shared" si="26"/>
        <v>20.366434394253275</v>
      </c>
      <c r="P95" s="5">
        <f t="shared" si="35"/>
        <v>4.1428571428571432</v>
      </c>
      <c r="Q95" s="5">
        <f t="shared" si="27"/>
        <v>0.29594554601953244</v>
      </c>
      <c r="R95" s="5">
        <f t="shared" si="36"/>
        <v>0.11146001083852521</v>
      </c>
      <c r="S95" s="11">
        <f t="shared" si="32"/>
        <v>1.3601408653155095E-2</v>
      </c>
      <c r="T95" s="2">
        <f t="shared" si="38"/>
        <v>55656</v>
      </c>
      <c r="U95" s="10">
        <f t="shared" si="34"/>
        <v>3801.5333333333379</v>
      </c>
      <c r="V95" s="9">
        <f t="shared" si="33"/>
        <v>2.036633028591691E-2</v>
      </c>
      <c r="W95" s="4">
        <f t="shared" si="28"/>
        <v>3028</v>
      </c>
      <c r="X95" s="10">
        <f t="shared" si="29"/>
        <v>4910.0647291941877</v>
      </c>
      <c r="Y95" s="2"/>
    </row>
    <row r="96" spans="1:25" x14ac:dyDescent="0.35">
      <c r="A96" s="3">
        <v>43982</v>
      </c>
      <c r="B96" s="2">
        <f>B95+26</f>
        <v>783</v>
      </c>
      <c r="C96" s="2">
        <v>56987</v>
      </c>
      <c r="D96" s="5">
        <f t="shared" si="22"/>
        <v>60848.4</v>
      </c>
      <c r="E96" s="5">
        <f t="shared" si="23"/>
        <v>1390.8666666666666</v>
      </c>
      <c r="F96" s="2">
        <v>1331</v>
      </c>
      <c r="G96" s="10">
        <f t="shared" si="30"/>
        <v>59.866666666666667</v>
      </c>
      <c r="H96" s="2">
        <f t="shared" si="42"/>
        <v>26</v>
      </c>
      <c r="I96" s="2">
        <f t="shared" si="39"/>
        <v>1305</v>
      </c>
      <c r="J96" s="12">
        <f t="shared" si="40"/>
        <v>72.780332056194126</v>
      </c>
      <c r="K96" s="7">
        <f t="shared" si="41"/>
        <v>51.192307692307693</v>
      </c>
      <c r="L96" s="18">
        <f t="shared" si="31"/>
        <v>1.9534184823441023</v>
      </c>
      <c r="M96" s="9">
        <f t="shared" si="24"/>
        <v>1.8693380625988594</v>
      </c>
      <c r="N96" s="5">
        <f t="shared" si="25"/>
        <v>1533.1862573650085</v>
      </c>
      <c r="O96" s="5">
        <f t="shared" si="26"/>
        <v>21.065942048481261</v>
      </c>
      <c r="P96" s="5">
        <f t="shared" si="35"/>
        <v>7.5714285714285712</v>
      </c>
      <c r="Q96" s="5">
        <f t="shared" si="27"/>
        <v>0.69950765422798566</v>
      </c>
      <c r="R96" s="5">
        <f t="shared" si="36"/>
        <v>0.20370277842902881</v>
      </c>
      <c r="S96" s="11">
        <f t="shared" si="32"/>
        <v>1.3739975783950725E-2</v>
      </c>
      <c r="T96" s="2">
        <f t="shared" si="38"/>
        <v>56987</v>
      </c>
      <c r="U96" s="10">
        <f t="shared" si="34"/>
        <v>3861.4000000000046</v>
      </c>
      <c r="V96" s="9">
        <f t="shared" si="33"/>
        <v>2.1065834364429249E-2</v>
      </c>
      <c r="W96" s="4">
        <f t="shared" si="28"/>
        <v>3132</v>
      </c>
      <c r="X96" s="10">
        <f t="shared" si="29"/>
        <v>4747.022988505747</v>
      </c>
      <c r="Y96" s="2"/>
    </row>
    <row r="97" spans="1:25" x14ac:dyDescent="0.35">
      <c r="A97" s="3">
        <v>43983</v>
      </c>
      <c r="B97" s="2">
        <f>B96+11</f>
        <v>794</v>
      </c>
      <c r="C97" s="2">
        <v>57768</v>
      </c>
      <c r="D97" s="5">
        <f t="shared" si="22"/>
        <v>61689.26666666667</v>
      </c>
      <c r="E97" s="5">
        <f t="shared" si="23"/>
        <v>840.86666666666667</v>
      </c>
      <c r="F97" s="2">
        <v>781</v>
      </c>
      <c r="G97" s="10">
        <f>1796/30</f>
        <v>59.866666666666667</v>
      </c>
      <c r="H97" s="2">
        <f t="shared" si="42"/>
        <v>11</v>
      </c>
      <c r="I97" s="2">
        <f t="shared" ref="I97:I111" si="43">F97-H97</f>
        <v>770</v>
      </c>
      <c r="J97" s="12">
        <f t="shared" si="40"/>
        <v>72.755667506297229</v>
      </c>
      <c r="K97" s="7">
        <f t="shared" si="41"/>
        <v>71</v>
      </c>
      <c r="L97" s="18">
        <f t="shared" si="31"/>
        <v>1.4084507042253522</v>
      </c>
      <c r="M97" s="9">
        <f t="shared" si="24"/>
        <v>1.3081741060810275</v>
      </c>
      <c r="N97" s="5">
        <f t="shared" si="25"/>
        <v>1554.1983911323953</v>
      </c>
      <c r="O97" s="5">
        <f t="shared" si="26"/>
        <v>21.361887594500793</v>
      </c>
      <c r="P97" s="5">
        <f t="shared" si="35"/>
        <v>9</v>
      </c>
      <c r="Q97" s="5">
        <f t="shared" si="27"/>
        <v>0.29594554601953244</v>
      </c>
      <c r="R97" s="5">
        <f t="shared" si="36"/>
        <v>0.24213726492507195</v>
      </c>
      <c r="S97" s="11">
        <f t="shared" si="32"/>
        <v>1.3744633707242764E-2</v>
      </c>
      <c r="T97" s="2">
        <f t="shared" si="38"/>
        <v>57768</v>
      </c>
      <c r="U97" s="10">
        <f t="shared" si="34"/>
        <v>3921.2666666666714</v>
      </c>
      <c r="V97" s="9">
        <f t="shared" si="33"/>
        <v>2.1361778397646008E-2</v>
      </c>
      <c r="W97" s="4">
        <f t="shared" si="28"/>
        <v>3176</v>
      </c>
      <c r="X97" s="10">
        <f t="shared" si="29"/>
        <v>4681.2581863979849</v>
      </c>
      <c r="Y97" s="2"/>
    </row>
    <row r="98" spans="1:25" x14ac:dyDescent="0.35">
      <c r="A98" s="3">
        <v>43984</v>
      </c>
      <c r="B98" s="2">
        <v>796</v>
      </c>
      <c r="C98" s="2">
        <v>58976</v>
      </c>
      <c r="D98" s="5">
        <f t="shared" si="22"/>
        <v>63801.589247311844</v>
      </c>
      <c r="E98" s="5">
        <f t="shared" si="23"/>
        <v>2112.3225806451615</v>
      </c>
      <c r="F98" s="2">
        <f>C98-C97</f>
        <v>1208</v>
      </c>
      <c r="G98" s="10">
        <f t="shared" ref="G98:G126" si="44">28034/31</f>
        <v>904.32258064516134</v>
      </c>
      <c r="H98" s="2">
        <f>B98-B97</f>
        <v>2</v>
      </c>
      <c r="I98" s="2">
        <f t="shared" si="43"/>
        <v>1206</v>
      </c>
      <c r="J98" s="12">
        <f t="shared" si="40"/>
        <v>74.090452261306538</v>
      </c>
      <c r="K98" s="7">
        <f t="shared" si="41"/>
        <v>604</v>
      </c>
      <c r="L98" s="18">
        <f t="shared" si="31"/>
        <v>0.16556291390728478</v>
      </c>
      <c r="M98" s="9">
        <f t="shared" si="24"/>
        <v>9.4682508170184171E-2</v>
      </c>
      <c r="N98" s="5">
        <f t="shared" si="25"/>
        <v>1586.6985929134496</v>
      </c>
      <c r="O98" s="5">
        <f t="shared" si="26"/>
        <v>21.415695875595254</v>
      </c>
      <c r="P98" s="5">
        <f t="shared" si="35"/>
        <v>9.1428571428571423</v>
      </c>
      <c r="Q98" s="5">
        <f t="shared" si="27"/>
        <v>5.3808281094460432E-2</v>
      </c>
      <c r="R98" s="5">
        <f t="shared" si="36"/>
        <v>0.24598071357467627</v>
      </c>
      <c r="S98" s="11">
        <f t="shared" si="32"/>
        <v>1.3497015735214325E-2</v>
      </c>
      <c r="T98" s="2">
        <f t="shared" si="38"/>
        <v>58976.000000000007</v>
      </c>
      <c r="U98" s="10">
        <f t="shared" si="34"/>
        <v>4825.5892473118329</v>
      </c>
      <c r="V98" s="9">
        <f t="shared" si="33"/>
        <v>2.1415586403685419E-2</v>
      </c>
      <c r="W98" s="4">
        <f t="shared" si="28"/>
        <v>3184</v>
      </c>
      <c r="X98" s="10">
        <f t="shared" si="29"/>
        <v>4669.4962311557792</v>
      </c>
      <c r="Y98" s="2"/>
    </row>
    <row r="99" spans="1:25" x14ac:dyDescent="0.35">
      <c r="A99" s="3">
        <v>43985</v>
      </c>
      <c r="B99" s="2">
        <v>800</v>
      </c>
      <c r="C99" s="2">
        <v>60273</v>
      </c>
      <c r="D99" s="5">
        <f t="shared" si="22"/>
        <v>66002.911827956996</v>
      </c>
      <c r="E99" s="5">
        <f t="shared" si="23"/>
        <v>2201.3225806451615</v>
      </c>
      <c r="F99" s="2">
        <f>C99-C98</f>
        <v>1297</v>
      </c>
      <c r="G99" s="10">
        <f t="shared" si="44"/>
        <v>904.32258064516134</v>
      </c>
      <c r="H99" s="2">
        <v>4</v>
      </c>
      <c r="I99" s="2">
        <f t="shared" si="43"/>
        <v>1293</v>
      </c>
      <c r="J99" s="12">
        <f t="shared" si="40"/>
        <v>75.341250000000002</v>
      </c>
      <c r="K99" s="7">
        <f t="shared" si="41"/>
        <v>324.25</v>
      </c>
      <c r="L99" s="18">
        <f t="shared" si="31"/>
        <v>0.30840400925212025</v>
      </c>
      <c r="M99" s="9">
        <f t="shared" si="24"/>
        <v>0.18170894330387888</v>
      </c>
      <c r="N99" s="5">
        <f t="shared" si="25"/>
        <v>1621.5932632032072</v>
      </c>
      <c r="O99" s="5">
        <f t="shared" si="26"/>
        <v>21.523312437784174</v>
      </c>
      <c r="P99" s="5">
        <f t="shared" si="35"/>
        <v>9.2857142857142865</v>
      </c>
      <c r="Q99" s="5">
        <f t="shared" si="27"/>
        <v>0.10761656218892086</v>
      </c>
      <c r="R99" s="5">
        <f t="shared" si="36"/>
        <v>0.24982416222428064</v>
      </c>
      <c r="S99" s="11">
        <f t="shared" si="32"/>
        <v>1.3272941449737031E-2</v>
      </c>
      <c r="T99" s="2">
        <f t="shared" si="38"/>
        <v>60273.000000000007</v>
      </c>
      <c r="U99" s="10">
        <f t="shared" si="34"/>
        <v>5729.9118279569939</v>
      </c>
      <c r="V99" s="9">
        <f t="shared" si="33"/>
        <v>2.1523202415764241E-2</v>
      </c>
      <c r="W99" s="4">
        <f t="shared" si="28"/>
        <v>3200</v>
      </c>
      <c r="X99" s="10">
        <f t="shared" si="29"/>
        <v>4646.1487500000003</v>
      </c>
      <c r="Y99" s="2"/>
    </row>
    <row r="100" spans="1:25" x14ac:dyDescent="0.35">
      <c r="A100" s="3">
        <v>43986</v>
      </c>
      <c r="B100" s="2">
        <v>801</v>
      </c>
      <c r="C100" s="2">
        <v>61395</v>
      </c>
      <c r="D100" s="5">
        <f t="shared" si="22"/>
        <v>68029.234408602148</v>
      </c>
      <c r="E100" s="5">
        <f t="shared" si="23"/>
        <v>2026.3225806451615</v>
      </c>
      <c r="F100" s="2">
        <f>C100-C99</f>
        <v>1122</v>
      </c>
      <c r="G100" s="10">
        <f t="shared" si="44"/>
        <v>904.32258064516134</v>
      </c>
      <c r="H100" s="2">
        <v>1</v>
      </c>
      <c r="I100" s="2">
        <f t="shared" si="43"/>
        <v>1121</v>
      </c>
      <c r="J100" s="12">
        <f t="shared" si="40"/>
        <v>76.647940074906373</v>
      </c>
      <c r="K100" s="7">
        <f t="shared" si="41"/>
        <v>1122</v>
      </c>
      <c r="L100" s="18">
        <f t="shared" si="31"/>
        <v>8.9126559714795009E-2</v>
      </c>
      <c r="M100" s="9">
        <f t="shared" si="24"/>
        <v>4.9350483953132948E-2</v>
      </c>
      <c r="N100" s="5">
        <f t="shared" si="25"/>
        <v>1651.7797088971993</v>
      </c>
      <c r="O100" s="5">
        <f t="shared" si="26"/>
        <v>21.550216578331405</v>
      </c>
      <c r="P100" s="5">
        <f t="shared" si="35"/>
        <v>9</v>
      </c>
      <c r="Q100" s="5">
        <f t="shared" si="27"/>
        <v>2.6904140547230216E-2</v>
      </c>
      <c r="R100" s="5">
        <f t="shared" si="36"/>
        <v>0.24213726492507195</v>
      </c>
      <c r="S100" s="11">
        <f t="shared" si="32"/>
        <v>1.3046665037869533E-2</v>
      </c>
      <c r="T100" s="2">
        <f t="shared" si="38"/>
        <v>61395</v>
      </c>
      <c r="U100" s="10">
        <f t="shared" si="34"/>
        <v>6634.2344086021549</v>
      </c>
      <c r="V100" s="9">
        <f t="shared" si="33"/>
        <v>2.1550106418783944E-2</v>
      </c>
      <c r="W100" s="4">
        <f t="shared" si="28"/>
        <v>3204</v>
      </c>
      <c r="X100" s="10">
        <f t="shared" si="29"/>
        <v>4640.348314606742</v>
      </c>
      <c r="Y100" s="2"/>
    </row>
    <row r="101" spans="1:25" x14ac:dyDescent="0.35">
      <c r="A101" s="3">
        <v>43987</v>
      </c>
      <c r="B101" s="2">
        <v>805</v>
      </c>
      <c r="C101" s="2">
        <v>62656</v>
      </c>
      <c r="D101" s="5">
        <f t="shared" si="22"/>
        <v>70194.556989247314</v>
      </c>
      <c r="E101" s="5">
        <f t="shared" si="23"/>
        <v>2270.3225806451615</v>
      </c>
      <c r="F101" s="2">
        <v>1366</v>
      </c>
      <c r="G101" s="10">
        <f t="shared" si="44"/>
        <v>904.32258064516134</v>
      </c>
      <c r="H101" s="2">
        <v>4</v>
      </c>
      <c r="I101" s="2">
        <f t="shared" si="43"/>
        <v>1362</v>
      </c>
      <c r="J101" s="12">
        <f t="shared" si="40"/>
        <v>77.833540372670811</v>
      </c>
      <c r="K101" s="7">
        <f t="shared" si="41"/>
        <v>341.5</v>
      </c>
      <c r="L101" s="18">
        <f t="shared" si="31"/>
        <v>0.29282576866764276</v>
      </c>
      <c r="M101" s="9">
        <f t="shared" si="24"/>
        <v>0.17618641659562373</v>
      </c>
      <c r="N101" s="5">
        <f t="shared" si="25"/>
        <v>1685.7058301272566</v>
      </c>
      <c r="O101" s="5">
        <f t="shared" si="26"/>
        <v>21.657833140520324</v>
      </c>
      <c r="P101" s="5">
        <f t="shared" si="35"/>
        <v>8.4285714285714288</v>
      </c>
      <c r="Q101" s="5">
        <f t="shared" si="27"/>
        <v>0.10761656218892086</v>
      </c>
      <c r="R101" s="5">
        <f t="shared" si="36"/>
        <v>0.22676347032665473</v>
      </c>
      <c r="S101" s="11">
        <f t="shared" si="32"/>
        <v>1.2847931562819203E-2</v>
      </c>
      <c r="T101" s="2">
        <f t="shared" si="38"/>
        <v>62656</v>
      </c>
      <c r="U101" s="10">
        <f t="shared" si="34"/>
        <v>7538.5569892473159</v>
      </c>
      <c r="V101" s="9">
        <f t="shared" si="33"/>
        <v>2.1657722430862766E-2</v>
      </c>
      <c r="W101" s="4">
        <f t="shared" si="28"/>
        <v>3220</v>
      </c>
      <c r="X101" s="10">
        <f t="shared" si="29"/>
        <v>4617.290683229814</v>
      </c>
      <c r="Y101" s="2"/>
    </row>
    <row r="102" spans="1:25" x14ac:dyDescent="0.35">
      <c r="A102" s="3">
        <v>43988</v>
      </c>
      <c r="B102" s="2">
        <v>808</v>
      </c>
      <c r="C102" s="2">
        <f>C101+F102</f>
        <v>64845</v>
      </c>
      <c r="D102" s="5">
        <f t="shared" si="22"/>
        <v>73287.879569892481</v>
      </c>
      <c r="E102" s="5">
        <f t="shared" si="23"/>
        <v>3093.3225806451615</v>
      </c>
      <c r="F102" s="2">
        <v>2189</v>
      </c>
      <c r="G102" s="10">
        <f t="shared" si="44"/>
        <v>904.32258064516134</v>
      </c>
      <c r="H102" s="2">
        <v>3</v>
      </c>
      <c r="I102" s="2">
        <f t="shared" si="43"/>
        <v>2186</v>
      </c>
      <c r="J102" s="12">
        <f t="shared" si="40"/>
        <v>80.253712871287135</v>
      </c>
      <c r="K102" s="7">
        <f t="shared" si="41"/>
        <v>729.66666666666663</v>
      </c>
      <c r="L102" s="18">
        <f t="shared" si="31"/>
        <v>0.13704888076747374</v>
      </c>
      <c r="M102" s="9">
        <f t="shared" si="24"/>
        <v>9.6983095742129238E-2</v>
      </c>
      <c r="N102" s="5">
        <f t="shared" si="25"/>
        <v>1744.5989937851434</v>
      </c>
      <c r="O102" s="5">
        <f t="shared" si="26"/>
        <v>21.738545562162017</v>
      </c>
      <c r="P102" s="5">
        <f t="shared" si="35"/>
        <v>7.2857142857142856</v>
      </c>
      <c r="Q102" s="5">
        <f t="shared" si="27"/>
        <v>8.0712421641690651E-2</v>
      </c>
      <c r="R102" s="5">
        <f t="shared" si="36"/>
        <v>0.19601588112982013</v>
      </c>
      <c r="S102" s="11">
        <f t="shared" si="32"/>
        <v>1.2460482689490323E-2</v>
      </c>
      <c r="T102" s="2">
        <f t="shared" si="38"/>
        <v>64845</v>
      </c>
      <c r="U102" s="10">
        <f t="shared" ref="U102:U133" si="45">U101+G102</f>
        <v>8442.8795698924769</v>
      </c>
      <c r="V102" s="9">
        <f t="shared" si="33"/>
        <v>2.1738434439921881E-2</v>
      </c>
      <c r="W102" s="4">
        <f t="shared" si="28"/>
        <v>3232</v>
      </c>
      <c r="X102" s="10">
        <f t="shared" si="29"/>
        <v>4600.147277227723</v>
      </c>
      <c r="Y102" s="2"/>
    </row>
    <row r="103" spans="1:25" x14ac:dyDescent="0.35">
      <c r="A103" s="3">
        <v>43989</v>
      </c>
      <c r="B103" s="2">
        <v>811</v>
      </c>
      <c r="C103" s="2">
        <f>C102+F103</f>
        <v>65825</v>
      </c>
      <c r="D103" s="5">
        <f t="shared" si="22"/>
        <v>75172.202150537632</v>
      </c>
      <c r="E103" s="5">
        <f t="shared" si="23"/>
        <v>1884.3225806451615</v>
      </c>
      <c r="F103" s="2">
        <v>980</v>
      </c>
      <c r="G103" s="10">
        <f t="shared" si="44"/>
        <v>904.32258064516134</v>
      </c>
      <c r="H103" s="2">
        <v>1</v>
      </c>
      <c r="I103" s="2">
        <f t="shared" si="43"/>
        <v>979</v>
      </c>
      <c r="J103" s="12">
        <f t="shared" si="40"/>
        <v>81.165228113440193</v>
      </c>
      <c r="K103" s="7">
        <f t="shared" si="41"/>
        <v>980</v>
      </c>
      <c r="L103" s="18">
        <f t="shared" si="31"/>
        <v>0.10204081632653061</v>
      </c>
      <c r="M103" s="9">
        <f t="shared" si="24"/>
        <v>5.306946964768719E-2</v>
      </c>
      <c r="N103" s="5">
        <f t="shared" si="25"/>
        <v>1770.9650515214291</v>
      </c>
      <c r="O103" s="5">
        <f t="shared" si="26"/>
        <v>21.819257983803706</v>
      </c>
      <c r="P103" s="5">
        <f t="shared" si="35"/>
        <v>3.7142857142857144</v>
      </c>
      <c r="Q103" s="5">
        <f t="shared" si="27"/>
        <v>2.6904140547230216E-2</v>
      </c>
      <c r="R103" s="5">
        <f t="shared" si="36"/>
        <v>9.992966488971225E-2</v>
      </c>
      <c r="S103" s="11">
        <f t="shared" si="32"/>
        <v>1.2320546904671477E-2</v>
      </c>
      <c r="T103" s="2">
        <f t="shared" si="38"/>
        <v>65825</v>
      </c>
      <c r="U103" s="10">
        <f t="shared" si="45"/>
        <v>9347.2021505376379</v>
      </c>
      <c r="V103" s="9">
        <f t="shared" si="33"/>
        <v>2.1819146448980996E-2</v>
      </c>
      <c r="W103" s="4">
        <f t="shared" si="28"/>
        <v>3244</v>
      </c>
      <c r="X103" s="10">
        <f t="shared" si="29"/>
        <v>4583.1307028360052</v>
      </c>
      <c r="Y103" s="2"/>
    </row>
    <row r="104" spans="1:25" x14ac:dyDescent="0.35">
      <c r="A104" s="3">
        <v>43990</v>
      </c>
      <c r="B104" s="2">
        <v>812</v>
      </c>
      <c r="C104" s="2">
        <v>67725</v>
      </c>
      <c r="D104" s="5">
        <f t="shared" si="22"/>
        <v>77976.524731182799</v>
      </c>
      <c r="E104" s="5">
        <f t="shared" si="23"/>
        <v>1773.3225806451615</v>
      </c>
      <c r="F104" s="2">
        <v>869</v>
      </c>
      <c r="G104" s="10">
        <f t="shared" si="44"/>
        <v>904.32258064516134</v>
      </c>
      <c r="H104" s="2">
        <v>1</v>
      </c>
      <c r="I104" s="2">
        <f t="shared" si="43"/>
        <v>868</v>
      </c>
      <c r="J104" s="12">
        <f t="shared" si="40"/>
        <v>83.40517241379311</v>
      </c>
      <c r="K104" s="7">
        <f t="shared" si="41"/>
        <v>869</v>
      </c>
      <c r="L104" s="18">
        <f t="shared" si="31"/>
        <v>0.11507479861910241</v>
      </c>
      <c r="M104" s="9">
        <f t="shared" si="24"/>
        <v>5.6391319374965887E-2</v>
      </c>
      <c r="N104" s="5">
        <f t="shared" si="25"/>
        <v>1822.0829185611665</v>
      </c>
      <c r="O104" s="5">
        <f t="shared" si="26"/>
        <v>21.84616212435094</v>
      </c>
      <c r="P104" s="5">
        <f t="shared" si="35"/>
        <v>2.2857142857142856</v>
      </c>
      <c r="Q104" s="5">
        <f t="shared" si="27"/>
        <v>2.6904140547230216E-2</v>
      </c>
      <c r="R104" s="5">
        <f t="shared" si="36"/>
        <v>6.1495178393669067E-2</v>
      </c>
      <c r="S104" s="11">
        <f t="shared" si="32"/>
        <v>1.1989664082687338E-2</v>
      </c>
      <c r="T104" s="2">
        <f t="shared" si="38"/>
        <v>67725</v>
      </c>
      <c r="U104" s="10">
        <f t="shared" si="45"/>
        <v>10251.524731182799</v>
      </c>
      <c r="V104" s="9">
        <f t="shared" si="33"/>
        <v>2.1846050452000703E-2</v>
      </c>
      <c r="W104" s="4">
        <f t="shared" si="28"/>
        <v>3248</v>
      </c>
      <c r="X104" s="10">
        <f t="shared" si="29"/>
        <v>4577.4864532019701</v>
      </c>
      <c r="Y104" s="2"/>
    </row>
    <row r="105" spans="1:25" x14ac:dyDescent="0.35">
      <c r="A105" s="3">
        <v>43991</v>
      </c>
      <c r="B105" s="2">
        <v>818</v>
      </c>
      <c r="C105" s="2">
        <v>68658</v>
      </c>
      <c r="D105" s="5">
        <f t="shared" si="22"/>
        <v>79813.847311827965</v>
      </c>
      <c r="E105" s="5">
        <f t="shared" si="23"/>
        <v>1837.3225806451615</v>
      </c>
      <c r="F105" s="2">
        <v>933</v>
      </c>
      <c r="G105" s="10">
        <f t="shared" si="44"/>
        <v>904.32258064516134</v>
      </c>
      <c r="H105" s="2">
        <v>8</v>
      </c>
      <c r="I105" s="2">
        <f t="shared" si="43"/>
        <v>925</v>
      </c>
      <c r="J105" s="12">
        <f t="shared" si="40"/>
        <v>83.933985330073355</v>
      </c>
      <c r="K105" s="7">
        <f t="shared" si="41"/>
        <v>116.625</v>
      </c>
      <c r="L105" s="18">
        <f t="shared" si="31"/>
        <v>0.857449088960343</v>
      </c>
      <c r="M105" s="9">
        <f t="shared" si="24"/>
        <v>0.43541619116175356</v>
      </c>
      <c r="N105" s="5">
        <f t="shared" si="25"/>
        <v>1847.1844816917323</v>
      </c>
      <c r="O105" s="5">
        <f t="shared" si="26"/>
        <v>22.007586967634321</v>
      </c>
      <c r="P105" s="5">
        <f t="shared" si="35"/>
        <v>3.1428571428571428</v>
      </c>
      <c r="Q105" s="5">
        <f t="shared" si="27"/>
        <v>0.21523312437784173</v>
      </c>
      <c r="R105" s="5">
        <f t="shared" si="36"/>
        <v>8.4555870291294966E-2</v>
      </c>
      <c r="S105" s="11">
        <f t="shared" si="32"/>
        <v>1.1914125083748435E-2</v>
      </c>
      <c r="T105" s="2">
        <f t="shared" si="38"/>
        <v>68658</v>
      </c>
      <c r="U105" s="10">
        <f t="shared" si="45"/>
        <v>11155.84731182796</v>
      </c>
      <c r="V105" s="9">
        <f t="shared" si="33"/>
        <v>2.2007474470118932E-2</v>
      </c>
      <c r="W105" s="4">
        <f t="shared" si="28"/>
        <v>3272</v>
      </c>
      <c r="X105" s="10">
        <f t="shared" si="29"/>
        <v>4543.9107579462107</v>
      </c>
      <c r="Y105" s="2"/>
    </row>
    <row r="106" spans="1:25" x14ac:dyDescent="0.35">
      <c r="A106" s="3">
        <v>43992</v>
      </c>
      <c r="B106" s="2">
        <v>822</v>
      </c>
      <c r="C106" s="2">
        <v>69122</v>
      </c>
      <c r="D106" s="5">
        <f t="shared" si="22"/>
        <v>81182.169892473132</v>
      </c>
      <c r="E106" s="5">
        <f t="shared" si="23"/>
        <v>1835.3225806451615</v>
      </c>
      <c r="F106" s="2">
        <v>931</v>
      </c>
      <c r="G106" s="10">
        <f t="shared" si="44"/>
        <v>904.32258064516134</v>
      </c>
      <c r="H106" s="2">
        <v>4</v>
      </c>
      <c r="I106" s="2">
        <f t="shared" si="43"/>
        <v>927</v>
      </c>
      <c r="J106" s="12">
        <f t="shared" si="40"/>
        <v>84.090024330900249</v>
      </c>
      <c r="K106" s="7">
        <f t="shared" si="41"/>
        <v>232.75</v>
      </c>
      <c r="L106" s="18">
        <f t="shared" si="31"/>
        <v>0.42964554242749731</v>
      </c>
      <c r="M106" s="9">
        <f t="shared" si="24"/>
        <v>0.21794533790315493</v>
      </c>
      <c r="N106" s="5">
        <f t="shared" si="25"/>
        <v>1859.6680029056474</v>
      </c>
      <c r="O106" s="5">
        <f t="shared" si="26"/>
        <v>22.115203529823241</v>
      </c>
      <c r="P106" s="5">
        <f t="shared" si="35"/>
        <v>3.1428571428571428</v>
      </c>
      <c r="Q106" s="5">
        <f t="shared" si="27"/>
        <v>0.10761656218892086</v>
      </c>
      <c r="R106" s="5">
        <f t="shared" si="36"/>
        <v>8.4555870291294966E-2</v>
      </c>
      <c r="S106" s="11">
        <f t="shared" si="32"/>
        <v>1.1892017013396603E-2</v>
      </c>
      <c r="T106" s="2">
        <f t="shared" si="38"/>
        <v>69122.000000000015</v>
      </c>
      <c r="U106" s="10">
        <f t="shared" si="45"/>
        <v>12060.169892473121</v>
      </c>
      <c r="V106" s="9">
        <f t="shared" si="33"/>
        <v>2.2115090482197754E-2</v>
      </c>
      <c r="W106" s="4">
        <f t="shared" si="28"/>
        <v>3288</v>
      </c>
      <c r="X106" s="10">
        <f t="shared" si="29"/>
        <v>4521.7992700729928</v>
      </c>
      <c r="Y106" s="2"/>
    </row>
    <row r="107" spans="1:25" x14ac:dyDescent="0.35">
      <c r="A107" s="3">
        <v>43993</v>
      </c>
      <c r="B107" s="2">
        <v>828</v>
      </c>
      <c r="C107" s="2">
        <v>70569</v>
      </c>
      <c r="D107" s="5">
        <f t="shared" si="22"/>
        <v>83533.492473118284</v>
      </c>
      <c r="E107" s="5">
        <f t="shared" si="23"/>
        <v>2351.3225806451615</v>
      </c>
      <c r="F107" s="2">
        <f>C107-C106</f>
        <v>1447</v>
      </c>
      <c r="G107" s="10">
        <f t="shared" si="44"/>
        <v>904.32258064516134</v>
      </c>
      <c r="H107" s="2">
        <v>6</v>
      </c>
      <c r="I107" s="2">
        <f t="shared" si="43"/>
        <v>1441</v>
      </c>
      <c r="J107" s="12">
        <f t="shared" si="40"/>
        <v>85.228260869565219</v>
      </c>
      <c r="K107" s="7">
        <f t="shared" si="41"/>
        <v>241.16666666666666</v>
      </c>
      <c r="L107" s="18">
        <f t="shared" si="31"/>
        <v>0.414651002073255</v>
      </c>
      <c r="M107" s="9">
        <f t="shared" si="24"/>
        <v>0.25517553607441246</v>
      </c>
      <c r="N107" s="5">
        <f t="shared" si="25"/>
        <v>1898.5982942774892</v>
      </c>
      <c r="O107" s="5">
        <f t="shared" si="26"/>
        <v>22.276628373106622</v>
      </c>
      <c r="P107" s="5">
        <f t="shared" si="35"/>
        <v>3.8571428571428572</v>
      </c>
      <c r="Q107" s="5">
        <f t="shared" si="27"/>
        <v>0.1614248432833813</v>
      </c>
      <c r="R107" s="5">
        <f t="shared" si="36"/>
        <v>0.10377311353931656</v>
      </c>
      <c r="S107" s="11">
        <f t="shared" si="32"/>
        <v>1.1733197296263232E-2</v>
      </c>
      <c r="T107" s="2">
        <f t="shared" si="38"/>
        <v>70569</v>
      </c>
      <c r="U107" s="10">
        <f t="shared" si="45"/>
        <v>12964.492473118282</v>
      </c>
      <c r="V107" s="9">
        <f t="shared" si="33"/>
        <v>2.2276514500315987E-2</v>
      </c>
      <c r="W107" s="4">
        <f t="shared" si="28"/>
        <v>3312</v>
      </c>
      <c r="X107" s="10">
        <f t="shared" si="29"/>
        <v>4489.032608695652</v>
      </c>
      <c r="Y107" s="2"/>
    </row>
    <row r="108" spans="1:25" x14ac:dyDescent="0.35">
      <c r="A108" s="3">
        <v>43994</v>
      </c>
      <c r="B108" s="2">
        <f>B107+H108</f>
        <v>837</v>
      </c>
      <c r="C108" s="2">
        <v>70569</v>
      </c>
      <c r="D108" s="5">
        <f t="shared" si="22"/>
        <v>84437.81505376345</v>
      </c>
      <c r="E108" s="5">
        <f t="shared" si="23"/>
        <v>1869.3225806451615</v>
      </c>
      <c r="F108" s="2">
        <v>965</v>
      </c>
      <c r="G108" s="10">
        <f t="shared" si="44"/>
        <v>904.32258064516134</v>
      </c>
      <c r="H108" s="2">
        <v>9</v>
      </c>
      <c r="I108" s="2">
        <f t="shared" si="43"/>
        <v>956</v>
      </c>
      <c r="J108" s="12">
        <f t="shared" si="40"/>
        <v>84.311827956989248</v>
      </c>
      <c r="K108" s="7">
        <f t="shared" si="41"/>
        <v>107.22222222222223</v>
      </c>
      <c r="L108" s="18">
        <f t="shared" si="31"/>
        <v>0.932642487046632</v>
      </c>
      <c r="M108" s="9">
        <f t="shared" si="24"/>
        <v>0.4814578336123142</v>
      </c>
      <c r="N108" s="5">
        <f t="shared" si="25"/>
        <v>1898.5982942774892</v>
      </c>
      <c r="O108" s="5">
        <f t="shared" si="26"/>
        <v>22.518765638031692</v>
      </c>
      <c r="P108" s="5">
        <f t="shared" si="35"/>
        <v>4.5714285714285712</v>
      </c>
      <c r="Q108" s="5">
        <f t="shared" si="27"/>
        <v>0.24213726492507195</v>
      </c>
      <c r="R108" s="5">
        <f t="shared" si="36"/>
        <v>0.12299035678733813</v>
      </c>
      <c r="S108" s="11">
        <f t="shared" si="32"/>
        <v>1.1860732049483484E-2</v>
      </c>
      <c r="T108" s="2">
        <f t="shared" si="38"/>
        <v>70569</v>
      </c>
      <c r="U108" s="10">
        <f t="shared" si="45"/>
        <v>13868.815053763443</v>
      </c>
      <c r="V108" s="9">
        <f t="shared" si="33"/>
        <v>2.2518650527493335E-2</v>
      </c>
      <c r="W108" s="4">
        <f t="shared" si="28"/>
        <v>3348</v>
      </c>
      <c r="X108" s="10">
        <f t="shared" si="29"/>
        <v>4440.7634408602153</v>
      </c>
      <c r="Y108" s="2"/>
    </row>
    <row r="109" spans="1:25" x14ac:dyDescent="0.35">
      <c r="A109" s="3">
        <v>43995</v>
      </c>
      <c r="B109" s="2">
        <f t="shared" ref="B109:B110" si="46">B108+H109</f>
        <v>851</v>
      </c>
      <c r="C109" s="2">
        <f>C110-F110</f>
        <v>74658</v>
      </c>
      <c r="D109" s="5">
        <f t="shared" si="22"/>
        <v>89431.137634408602</v>
      </c>
      <c r="E109" s="5">
        <f t="shared" si="23"/>
        <v>2734.3225806451615</v>
      </c>
      <c r="F109" s="2">
        <v>1830</v>
      </c>
      <c r="G109" s="10">
        <f t="shared" si="44"/>
        <v>904.32258064516134</v>
      </c>
      <c r="H109" s="2">
        <v>14</v>
      </c>
      <c r="I109" s="2">
        <f t="shared" si="43"/>
        <v>1816</v>
      </c>
      <c r="J109" s="12">
        <f t="shared" si="40"/>
        <v>87.729729729729726</v>
      </c>
      <c r="K109" s="7">
        <f t="shared" si="41"/>
        <v>130.71428571428572</v>
      </c>
      <c r="L109" s="18">
        <f t="shared" si="31"/>
        <v>0.76502732240437155</v>
      </c>
      <c r="M109" s="9">
        <f t="shared" si="24"/>
        <v>0.51200981548770708</v>
      </c>
      <c r="N109" s="5">
        <f t="shared" si="25"/>
        <v>2008.6093249751136</v>
      </c>
      <c r="O109" s="5">
        <f t="shared" si="26"/>
        <v>22.895423605692915</v>
      </c>
      <c r="P109" s="5">
        <f t="shared" si="35"/>
        <v>6.1428571428571432</v>
      </c>
      <c r="Q109" s="5">
        <f t="shared" si="27"/>
        <v>0.37665796766122306</v>
      </c>
      <c r="R109" s="5">
        <f t="shared" si="36"/>
        <v>0.16526829193298564</v>
      </c>
      <c r="S109" s="11">
        <f t="shared" si="32"/>
        <v>1.139864448552064E-2</v>
      </c>
      <c r="T109" s="2">
        <f t="shared" si="38"/>
        <v>74658</v>
      </c>
      <c r="U109" s="10">
        <f t="shared" si="45"/>
        <v>14773.137634408604</v>
      </c>
      <c r="V109" s="9">
        <f t="shared" si="33"/>
        <v>2.2895306569769212E-2</v>
      </c>
      <c r="W109" s="4">
        <f t="shared" si="28"/>
        <v>3404</v>
      </c>
      <c r="X109" s="10">
        <f t="shared" si="29"/>
        <v>4367.7074030552294</v>
      </c>
      <c r="Y109" s="2"/>
    </row>
    <row r="110" spans="1:25" x14ac:dyDescent="0.35">
      <c r="A110" s="3">
        <v>43996</v>
      </c>
      <c r="B110" s="2">
        <f t="shared" si="46"/>
        <v>864</v>
      </c>
      <c r="C110" s="2">
        <v>75918</v>
      </c>
      <c r="D110" s="5">
        <f t="shared" si="22"/>
        <v>91595.460215053783</v>
      </c>
      <c r="E110" s="5">
        <f t="shared" si="23"/>
        <v>2164.3225806451615</v>
      </c>
      <c r="F110" s="2">
        <v>1260</v>
      </c>
      <c r="G110" s="10">
        <f t="shared" si="44"/>
        <v>904.32258064516134</v>
      </c>
      <c r="H110" s="2">
        <v>13</v>
      </c>
      <c r="I110" s="2">
        <f t="shared" si="43"/>
        <v>1247</v>
      </c>
      <c r="J110" s="12">
        <f t="shared" si="40"/>
        <v>87.868055555555557</v>
      </c>
      <c r="K110" s="7">
        <f t="shared" si="41"/>
        <v>96.92307692307692</v>
      </c>
      <c r="L110" s="18">
        <f t="shared" si="31"/>
        <v>1.0317460317460316</v>
      </c>
      <c r="M110" s="9">
        <f t="shared" si="24"/>
        <v>0.60064983456046728</v>
      </c>
      <c r="N110" s="5">
        <f t="shared" si="25"/>
        <v>2042.508542064624</v>
      </c>
      <c r="O110" s="5">
        <f t="shared" si="26"/>
        <v>23.245177432806909</v>
      </c>
      <c r="P110" s="5">
        <f t="shared" si="35"/>
        <v>7.8571428571428568</v>
      </c>
      <c r="Q110" s="5">
        <f t="shared" si="27"/>
        <v>0.34975382711399283</v>
      </c>
      <c r="R110" s="5">
        <f t="shared" si="36"/>
        <v>0.21138967572823744</v>
      </c>
      <c r="S110" s="11">
        <f t="shared" si="32"/>
        <v>1.1380700229194657E-2</v>
      </c>
      <c r="T110" s="2">
        <f t="shared" si="38"/>
        <v>75918.000000000015</v>
      </c>
      <c r="U110" s="10">
        <f t="shared" si="45"/>
        <v>15677.460215053765</v>
      </c>
      <c r="V110" s="9">
        <f t="shared" si="33"/>
        <v>2.3245058609025378E-2</v>
      </c>
      <c r="W110" s="4">
        <f t="shared" si="28"/>
        <v>3456</v>
      </c>
      <c r="X110" s="10">
        <f t="shared" si="29"/>
        <v>4301.989583333333</v>
      </c>
      <c r="Y110" s="2"/>
    </row>
    <row r="111" spans="1:25" x14ac:dyDescent="0.35">
      <c r="A111" s="3">
        <v>43997</v>
      </c>
      <c r="B111" s="2">
        <v>879</v>
      </c>
      <c r="C111" s="2">
        <f>C112-F112</f>
        <v>76584</v>
      </c>
      <c r="D111" s="5">
        <f t="shared" si="22"/>
        <v>93165.782795698935</v>
      </c>
      <c r="E111" s="5">
        <f t="shared" si="23"/>
        <v>1633.3225806451615</v>
      </c>
      <c r="F111" s="2">
        <v>729</v>
      </c>
      <c r="G111" s="10">
        <f t="shared" si="44"/>
        <v>904.32258064516134</v>
      </c>
      <c r="H111" s="2">
        <v>15</v>
      </c>
      <c r="I111" s="2">
        <f t="shared" si="43"/>
        <v>714</v>
      </c>
      <c r="J111" s="12">
        <f t="shared" si="40"/>
        <v>87.12627986348123</v>
      </c>
      <c r="K111" s="7">
        <f t="shared" si="41"/>
        <v>48.6</v>
      </c>
      <c r="L111" s="18">
        <f t="shared" si="31"/>
        <v>2.0576131687242798</v>
      </c>
      <c r="M111" s="9">
        <f t="shared" si="24"/>
        <v>0.9183733928465625</v>
      </c>
      <c r="N111" s="5">
        <f t="shared" si="25"/>
        <v>2060.426699669079</v>
      </c>
      <c r="O111" s="5">
        <f t="shared" si="26"/>
        <v>23.648739541015363</v>
      </c>
      <c r="P111" s="5">
        <f t="shared" si="35"/>
        <v>9.8571428571428577</v>
      </c>
      <c r="Q111" s="5">
        <f t="shared" si="27"/>
        <v>0.40356210820845329</v>
      </c>
      <c r="R111" s="5">
        <f t="shared" si="36"/>
        <v>0.26519795682269787</v>
      </c>
      <c r="S111" s="11">
        <f t="shared" si="32"/>
        <v>1.1477593230962081E-2</v>
      </c>
      <c r="T111" s="2">
        <f t="shared" si="38"/>
        <v>76584</v>
      </c>
      <c r="U111" s="10">
        <f t="shared" si="45"/>
        <v>16581.782795698928</v>
      </c>
      <c r="V111" s="9">
        <f t="shared" si="33"/>
        <v>2.3648618654320958E-2</v>
      </c>
      <c r="W111" s="4">
        <f t="shared" si="28"/>
        <v>3516</v>
      </c>
      <c r="X111" s="10">
        <f t="shared" si="29"/>
        <v>4228.5767918088741</v>
      </c>
      <c r="Y111" s="2"/>
    </row>
    <row r="112" spans="1:25" x14ac:dyDescent="0.35">
      <c r="A112" s="3">
        <v>43998</v>
      </c>
      <c r="B112" s="2">
        <v>879</v>
      </c>
      <c r="C112" s="2">
        <v>78158</v>
      </c>
      <c r="D112" s="5">
        <f t="shared" si="22"/>
        <v>95644.105376344087</v>
      </c>
      <c r="E112" s="5">
        <f t="shared" si="23"/>
        <v>2478.3225806451615</v>
      </c>
      <c r="F112" s="2">
        <v>1574</v>
      </c>
      <c r="G112" s="10">
        <f t="shared" si="44"/>
        <v>904.32258064516134</v>
      </c>
      <c r="H112" s="2">
        <v>0</v>
      </c>
      <c r="I112" s="2">
        <f t="shared" ref="I112:I152" si="47">F112-H112</f>
        <v>1574</v>
      </c>
      <c r="J112" s="12">
        <f t="shared" ref="J112:J143" si="48">C112/B112</f>
        <v>88.9169510807736</v>
      </c>
      <c r="K112" s="7">
        <v>0</v>
      </c>
      <c r="L112" s="18">
        <f t="shared" si="31"/>
        <v>0</v>
      </c>
      <c r="M112" s="9">
        <f t="shared" si="24"/>
        <v>0</v>
      </c>
      <c r="N112" s="5">
        <f t="shared" si="25"/>
        <v>2102.7738168904193</v>
      </c>
      <c r="O112" s="5">
        <f t="shared" si="26"/>
        <v>23.648739541015363</v>
      </c>
      <c r="P112" s="5">
        <f t="shared" si="35"/>
        <v>8.7142857142857135</v>
      </c>
      <c r="Q112" s="5">
        <f t="shared" si="27"/>
        <v>0</v>
      </c>
      <c r="R112" s="5">
        <f t="shared" si="36"/>
        <v>0.2344503676258633</v>
      </c>
      <c r="S112" s="11">
        <f t="shared" si="32"/>
        <v>1.1246449499731314E-2</v>
      </c>
      <c r="T112" s="2">
        <f t="shared" si="38"/>
        <v>78158</v>
      </c>
      <c r="U112" s="10">
        <f t="shared" si="45"/>
        <v>17486.10537634409</v>
      </c>
      <c r="V112" s="9">
        <f t="shared" si="33"/>
        <v>2.3648618654320958E-2</v>
      </c>
      <c r="W112" s="4">
        <f t="shared" si="28"/>
        <v>3516</v>
      </c>
      <c r="X112" s="10">
        <f t="shared" si="29"/>
        <v>4228.5767918088741</v>
      </c>
      <c r="Y112" s="2"/>
    </row>
    <row r="113" spans="1:25" x14ac:dyDescent="0.35">
      <c r="A113" s="3">
        <v>43999</v>
      </c>
      <c r="B113" s="2">
        <v>888</v>
      </c>
      <c r="C113" s="2">
        <v>79943</v>
      </c>
      <c r="D113" s="5">
        <f t="shared" si="22"/>
        <v>98333.427956989253</v>
      </c>
      <c r="E113" s="5">
        <f t="shared" si="23"/>
        <v>2573.3225806451615</v>
      </c>
      <c r="F113" s="2">
        <v>1669</v>
      </c>
      <c r="G113" s="10">
        <f t="shared" si="44"/>
        <v>904.32258064516134</v>
      </c>
      <c r="H113" s="2">
        <v>9</v>
      </c>
      <c r="I113" s="2">
        <f t="shared" si="47"/>
        <v>1660</v>
      </c>
      <c r="J113" s="12">
        <f t="shared" si="48"/>
        <v>90.025900900900908</v>
      </c>
      <c r="K113" s="7">
        <f t="shared" ref="K113:K144" si="49">F113/H113</f>
        <v>185.44444444444446</v>
      </c>
      <c r="L113" s="18">
        <f t="shared" si="31"/>
        <v>0.53924505692031155</v>
      </c>
      <c r="M113" s="9">
        <f t="shared" si="24"/>
        <v>0.34974239404309726</v>
      </c>
      <c r="N113" s="5">
        <f t="shared" si="25"/>
        <v>2150.7977077672253</v>
      </c>
      <c r="O113" s="5">
        <f t="shared" si="26"/>
        <v>23.890876805940437</v>
      </c>
      <c r="P113" s="5">
        <f t="shared" si="35"/>
        <v>9.4285714285714288</v>
      </c>
      <c r="Q113" s="5">
        <f t="shared" si="27"/>
        <v>0.24213726492507195</v>
      </c>
      <c r="R113" s="5">
        <f t="shared" si="36"/>
        <v>0.25366761087388495</v>
      </c>
      <c r="S113" s="11">
        <f t="shared" si="32"/>
        <v>1.1107914389002164E-2</v>
      </c>
      <c r="T113" s="2">
        <f t="shared" si="38"/>
        <v>79943</v>
      </c>
      <c r="U113" s="10">
        <f t="shared" si="45"/>
        <v>18390.427956989253</v>
      </c>
      <c r="V113" s="9">
        <f t="shared" si="33"/>
        <v>2.3890754681498306E-2</v>
      </c>
      <c r="W113" s="4">
        <f t="shared" si="28"/>
        <v>3552</v>
      </c>
      <c r="X113" s="10">
        <f t="shared" si="29"/>
        <v>4185.719594594595</v>
      </c>
      <c r="Y113" s="2"/>
    </row>
    <row r="114" spans="1:25" x14ac:dyDescent="0.35">
      <c r="A114" s="3">
        <v>44000</v>
      </c>
      <c r="B114" s="2">
        <v>893</v>
      </c>
      <c r="C114" s="2">
        <v>81436</v>
      </c>
      <c r="D114" s="5">
        <f t="shared" si="22"/>
        <v>100730.75053763442</v>
      </c>
      <c r="E114" s="5">
        <f t="shared" si="23"/>
        <v>2507.3225806451615</v>
      </c>
      <c r="F114" s="2">
        <v>1603</v>
      </c>
      <c r="G114" s="10">
        <f t="shared" si="44"/>
        <v>904.32258064516134</v>
      </c>
      <c r="H114" s="2">
        <v>5</v>
      </c>
      <c r="I114" s="2">
        <f t="shared" si="47"/>
        <v>1598</v>
      </c>
      <c r="J114" s="12">
        <f t="shared" si="48"/>
        <v>91.193729003359465</v>
      </c>
      <c r="K114" s="7">
        <f t="shared" si="49"/>
        <v>320.60000000000002</v>
      </c>
      <c r="L114" s="18">
        <f t="shared" si="31"/>
        <v>0.31191515907673117</v>
      </c>
      <c r="M114" s="9">
        <f t="shared" si="24"/>
        <v>0.19941590438329024</v>
      </c>
      <c r="N114" s="5">
        <f t="shared" si="25"/>
        <v>2190.96558960424</v>
      </c>
      <c r="O114" s="5">
        <f t="shared" si="26"/>
        <v>24.025397508676587</v>
      </c>
      <c r="P114" s="5">
        <f t="shared" si="35"/>
        <v>9.2857142857142865</v>
      </c>
      <c r="Q114" s="5">
        <f t="shared" si="27"/>
        <v>0.1345207027361511</v>
      </c>
      <c r="R114" s="5">
        <f t="shared" si="36"/>
        <v>0.24982416222428064</v>
      </c>
      <c r="S114" s="11">
        <f t="shared" si="32"/>
        <v>1.0965666290092834E-2</v>
      </c>
      <c r="T114" s="2">
        <f t="shared" si="38"/>
        <v>81436</v>
      </c>
      <c r="U114" s="10">
        <f t="shared" si="45"/>
        <v>19294.750537634416</v>
      </c>
      <c r="V114" s="9">
        <f t="shared" si="33"/>
        <v>2.4025274696596832E-2</v>
      </c>
      <c r="W114" s="4">
        <f t="shared" si="28"/>
        <v>3572</v>
      </c>
      <c r="X114" s="10">
        <f t="shared" si="29"/>
        <v>4162.283314669653</v>
      </c>
      <c r="Y114" s="2"/>
    </row>
    <row r="115" spans="1:25" x14ac:dyDescent="0.35">
      <c r="A115" s="3">
        <v>44001</v>
      </c>
      <c r="B115" s="2">
        <v>895</v>
      </c>
      <c r="C115" s="2">
        <v>83734</v>
      </c>
      <c r="D115" s="5">
        <f t="shared" si="22"/>
        <v>103933.0731182796</v>
      </c>
      <c r="E115" s="5">
        <f t="shared" si="23"/>
        <v>2906.3225806451615</v>
      </c>
      <c r="F115" s="2">
        <v>2002</v>
      </c>
      <c r="G115" s="10">
        <f t="shared" si="44"/>
        <v>904.32258064516134</v>
      </c>
      <c r="H115" s="2">
        <v>2</v>
      </c>
      <c r="I115" s="2">
        <f t="shared" si="47"/>
        <v>2000</v>
      </c>
      <c r="J115" s="12">
        <f t="shared" si="48"/>
        <v>93.557541899441347</v>
      </c>
      <c r="K115" s="7">
        <f t="shared" si="49"/>
        <v>1001</v>
      </c>
      <c r="L115" s="18">
        <f t="shared" si="31"/>
        <v>9.9900099900099903E-2</v>
      </c>
      <c r="M115" s="9">
        <f t="shared" si="24"/>
        <v>6.8815485704137799E-2</v>
      </c>
      <c r="N115" s="5">
        <f t="shared" si="25"/>
        <v>2252.7913045817754</v>
      </c>
      <c r="O115" s="5">
        <f t="shared" si="26"/>
        <v>24.079205789771045</v>
      </c>
      <c r="P115" s="5">
        <f t="shared" si="35"/>
        <v>8.2857142857142865</v>
      </c>
      <c r="Q115" s="5">
        <f t="shared" si="27"/>
        <v>5.3808281094460432E-2</v>
      </c>
      <c r="R115" s="5">
        <f t="shared" si="36"/>
        <v>0.22292002167705041</v>
      </c>
      <c r="S115" s="11">
        <f t="shared" si="32"/>
        <v>1.0688609167124465E-2</v>
      </c>
      <c r="T115" s="2">
        <f t="shared" si="38"/>
        <v>83734.000000000015</v>
      </c>
      <c r="U115" s="10">
        <f t="shared" si="45"/>
        <v>20199.073118279579</v>
      </c>
      <c r="V115" s="9">
        <f t="shared" si="33"/>
        <v>2.4079082702636243E-2</v>
      </c>
      <c r="W115" s="4">
        <f t="shared" si="28"/>
        <v>3580</v>
      </c>
      <c r="X115" s="10">
        <f t="shared" si="29"/>
        <v>4152.9821229050276</v>
      </c>
      <c r="Y115" s="2"/>
    </row>
    <row r="116" spans="1:25" x14ac:dyDescent="0.35">
      <c r="A116" s="3">
        <v>44002</v>
      </c>
      <c r="B116" s="2">
        <v>898</v>
      </c>
      <c r="C116" s="2">
        <v>85765</v>
      </c>
      <c r="D116" s="5">
        <f t="shared" si="22"/>
        <v>106868.39569892474</v>
      </c>
      <c r="E116" s="5">
        <f t="shared" si="23"/>
        <v>2954.3225806451615</v>
      </c>
      <c r="F116" s="2">
        <v>2050</v>
      </c>
      <c r="G116" s="10">
        <f t="shared" si="44"/>
        <v>904.32258064516134</v>
      </c>
      <c r="H116" s="2">
        <v>3</v>
      </c>
      <c r="I116" s="2">
        <f t="shared" si="47"/>
        <v>2047</v>
      </c>
      <c r="J116" s="12">
        <f t="shared" si="48"/>
        <v>95.506681514476611</v>
      </c>
      <c r="K116" s="7">
        <f t="shared" si="49"/>
        <v>683.33333333333337</v>
      </c>
      <c r="L116" s="18">
        <f t="shared" si="31"/>
        <v>0.14634146341463414</v>
      </c>
      <c r="M116" s="9">
        <f t="shared" si="24"/>
        <v>0.10154612159329139</v>
      </c>
      <c r="N116" s="5">
        <f t="shared" si="25"/>
        <v>2307.4336140331998</v>
      </c>
      <c r="O116" s="5">
        <f t="shared" si="26"/>
        <v>24.159918211412737</v>
      </c>
      <c r="P116" s="5">
        <f t="shared" si="35"/>
        <v>6.7142857142857144</v>
      </c>
      <c r="Q116" s="5">
        <f t="shared" si="27"/>
        <v>8.0712421641690651E-2</v>
      </c>
      <c r="R116" s="5">
        <f t="shared" si="36"/>
        <v>0.1806420865314029</v>
      </c>
      <c r="S116" s="11">
        <f t="shared" si="32"/>
        <v>1.0470471637614411E-2</v>
      </c>
      <c r="T116" s="2">
        <f t="shared" si="38"/>
        <v>85765</v>
      </c>
      <c r="U116" s="10">
        <f t="shared" si="45"/>
        <v>21103.395698924742</v>
      </c>
      <c r="V116" s="9">
        <f t="shared" si="33"/>
        <v>2.4159794711695357E-2</v>
      </c>
      <c r="W116" s="4">
        <f t="shared" si="28"/>
        <v>3592</v>
      </c>
      <c r="X116" s="10">
        <f t="shared" si="29"/>
        <v>4139.1080178173715</v>
      </c>
      <c r="Y116" s="2"/>
    </row>
    <row r="117" spans="1:25" x14ac:dyDescent="0.35">
      <c r="A117" s="3">
        <v>44003</v>
      </c>
      <c r="B117" s="2">
        <v>901</v>
      </c>
      <c r="C117" s="2">
        <f>C118-F118</f>
        <v>87356</v>
      </c>
      <c r="D117" s="5">
        <f t="shared" si="22"/>
        <v>109363.7182795699</v>
      </c>
      <c r="E117" s="5">
        <f t="shared" si="23"/>
        <v>2495.3225806451615</v>
      </c>
      <c r="F117" s="2">
        <f>C117-C116</f>
        <v>1591</v>
      </c>
      <c r="G117" s="10">
        <f t="shared" si="44"/>
        <v>904.32258064516134</v>
      </c>
      <c r="H117" s="2">
        <v>7</v>
      </c>
      <c r="I117" s="2">
        <f t="shared" si="47"/>
        <v>1584</v>
      </c>
      <c r="J117" s="12">
        <f t="shared" si="48"/>
        <v>96.95449500554939</v>
      </c>
      <c r="K117" s="7">
        <f t="shared" si="49"/>
        <v>227.28571428571428</v>
      </c>
      <c r="L117" s="18">
        <f t="shared" si="31"/>
        <v>0.43997485857950974</v>
      </c>
      <c r="M117" s="9">
        <f t="shared" si="24"/>
        <v>0.28052485295068191</v>
      </c>
      <c r="N117" s="5">
        <f t="shared" si="25"/>
        <v>2350.238101643843</v>
      </c>
      <c r="O117" s="5">
        <f t="shared" si="26"/>
        <v>24.240630633054426</v>
      </c>
      <c r="P117" s="5">
        <f t="shared" si="35"/>
        <v>5.8571428571428568</v>
      </c>
      <c r="Q117" s="5">
        <f t="shared" si="27"/>
        <v>0.18832898383061153</v>
      </c>
      <c r="R117" s="5">
        <f t="shared" si="36"/>
        <v>0.15758139463377699</v>
      </c>
      <c r="S117" s="11">
        <f t="shared" si="32"/>
        <v>1.0314116946746646E-2</v>
      </c>
      <c r="T117" s="2">
        <f t="shared" si="38"/>
        <v>87356</v>
      </c>
      <c r="U117" s="10">
        <f t="shared" si="45"/>
        <v>22007.718279569905</v>
      </c>
      <c r="V117" s="9">
        <f t="shared" si="33"/>
        <v>2.4240506720754475E-2</v>
      </c>
      <c r="W117" s="4">
        <f t="shared" si="28"/>
        <v>3604</v>
      </c>
      <c r="X117" s="10">
        <f t="shared" si="29"/>
        <v>4125.3263041065484</v>
      </c>
      <c r="Y117" s="2"/>
    </row>
    <row r="118" spans="1:25" x14ac:dyDescent="0.35">
      <c r="A118" s="3">
        <v>44004</v>
      </c>
      <c r="B118" s="2">
        <v>908</v>
      </c>
      <c r="C118" s="2">
        <f>C119-F119</f>
        <v>88616</v>
      </c>
      <c r="D118" s="5">
        <f t="shared" si="22"/>
        <v>111528.04086021507</v>
      </c>
      <c r="E118" s="5">
        <f t="shared" si="23"/>
        <v>2164.3225806451615</v>
      </c>
      <c r="F118" s="2">
        <v>1260</v>
      </c>
      <c r="G118" s="10">
        <f t="shared" si="44"/>
        <v>904.32258064516134</v>
      </c>
      <c r="H118" s="2">
        <v>2</v>
      </c>
      <c r="I118" s="2">
        <f t="shared" si="47"/>
        <v>1258</v>
      </c>
      <c r="J118" s="12">
        <f t="shared" si="48"/>
        <v>97.594713656387668</v>
      </c>
      <c r="K118" s="7">
        <f t="shared" si="49"/>
        <v>630</v>
      </c>
      <c r="L118" s="18">
        <f t="shared" si="31"/>
        <v>0.15873015873015872</v>
      </c>
      <c r="M118" s="9">
        <f t="shared" si="24"/>
        <v>9.2407666855456511E-2</v>
      </c>
      <c r="N118" s="5">
        <f t="shared" si="25"/>
        <v>2384.1373187333529</v>
      </c>
      <c r="O118" s="5">
        <f t="shared" si="26"/>
        <v>24.428959616885034</v>
      </c>
      <c r="P118" s="5">
        <f t="shared" si="35"/>
        <v>4</v>
      </c>
      <c r="Q118" s="5">
        <f t="shared" si="27"/>
        <v>5.3808281094460432E-2</v>
      </c>
      <c r="R118" s="5">
        <f t="shared" si="36"/>
        <v>0.10761656218892086</v>
      </c>
      <c r="S118" s="11">
        <f t="shared" si="32"/>
        <v>1.0246456621829015E-2</v>
      </c>
      <c r="T118" s="2">
        <f t="shared" si="38"/>
        <v>88616</v>
      </c>
      <c r="U118" s="10">
        <f t="shared" si="45"/>
        <v>22912.040860215067</v>
      </c>
      <c r="V118" s="9">
        <f t="shared" si="33"/>
        <v>2.4428834741892409E-2</v>
      </c>
      <c r="W118" s="4">
        <f t="shared" si="28"/>
        <v>3632</v>
      </c>
      <c r="X118" s="10">
        <f t="shared" si="29"/>
        <v>4093.5231277533039</v>
      </c>
      <c r="Y118" s="2"/>
    </row>
    <row r="119" spans="1:25" x14ac:dyDescent="0.35">
      <c r="A119" s="3">
        <v>44005</v>
      </c>
      <c r="B119" s="2">
        <v>911</v>
      </c>
      <c r="C119" s="2">
        <v>90434</v>
      </c>
      <c r="D119" s="5">
        <f t="shared" si="22"/>
        <v>114250.36344086024</v>
      </c>
      <c r="E119" s="5">
        <f t="shared" si="23"/>
        <v>2722.3225806451615</v>
      </c>
      <c r="F119" s="2">
        <v>1818</v>
      </c>
      <c r="G119" s="10">
        <f t="shared" si="44"/>
        <v>904.32258064516134</v>
      </c>
      <c r="H119" s="2">
        <v>3</v>
      </c>
      <c r="I119" s="2">
        <f t="shared" si="47"/>
        <v>1815</v>
      </c>
      <c r="J119" s="12">
        <f t="shared" si="48"/>
        <v>99.268935236004396</v>
      </c>
      <c r="K119" s="7">
        <f t="shared" si="49"/>
        <v>606</v>
      </c>
      <c r="L119" s="18">
        <f t="shared" si="31"/>
        <v>0.16501650165016502</v>
      </c>
      <c r="M119" s="9">
        <f t="shared" si="24"/>
        <v>0.11020001895914304</v>
      </c>
      <c r="N119" s="5">
        <f t="shared" si="25"/>
        <v>2433.0490462482176</v>
      </c>
      <c r="O119" s="5">
        <f t="shared" si="26"/>
        <v>24.509672038526727</v>
      </c>
      <c r="P119" s="5">
        <f t="shared" si="35"/>
        <v>4.4285714285714288</v>
      </c>
      <c r="Q119" s="5">
        <f t="shared" si="27"/>
        <v>8.0712421641690651E-2</v>
      </c>
      <c r="R119" s="5">
        <f t="shared" si="36"/>
        <v>0.11914690813773382</v>
      </c>
      <c r="S119" s="11">
        <f t="shared" si="32"/>
        <v>1.007364486808059E-2</v>
      </c>
      <c r="T119" s="2">
        <f t="shared" si="38"/>
        <v>90434</v>
      </c>
      <c r="U119" s="10">
        <f t="shared" si="45"/>
        <v>23816.36344086023</v>
      </c>
      <c r="V119" s="9">
        <f t="shared" si="33"/>
        <v>2.4509546750951527E-2</v>
      </c>
      <c r="W119" s="4">
        <f t="shared" si="28"/>
        <v>3644</v>
      </c>
      <c r="X119" s="10">
        <f t="shared" si="29"/>
        <v>4080.0428100987924</v>
      </c>
      <c r="Y119" s="2"/>
    </row>
    <row r="120" spans="1:25" x14ac:dyDescent="0.35">
      <c r="A120" s="3">
        <v>44006</v>
      </c>
      <c r="B120" s="2">
        <v>914</v>
      </c>
      <c r="C120" s="2">
        <v>92756</v>
      </c>
      <c r="D120" s="5">
        <f t="shared" si="22"/>
        <v>117476.68602150539</v>
      </c>
      <c r="E120" s="5">
        <f t="shared" si="23"/>
        <v>3226.3225806451615</v>
      </c>
      <c r="F120" s="2">
        <f>C120-C119</f>
        <v>2322</v>
      </c>
      <c r="G120" s="10">
        <f t="shared" si="44"/>
        <v>904.32258064516134</v>
      </c>
      <c r="H120" s="2">
        <v>3</v>
      </c>
      <c r="I120" s="2">
        <f t="shared" si="47"/>
        <v>2319</v>
      </c>
      <c r="J120" s="12">
        <f t="shared" si="48"/>
        <v>101.4835886214442</v>
      </c>
      <c r="K120" s="7">
        <f t="shared" si="49"/>
        <v>774</v>
      </c>
      <c r="L120" s="18">
        <f t="shared" si="31"/>
        <v>0.12919896640826875</v>
      </c>
      <c r="M120" s="9">
        <f t="shared" si="24"/>
        <v>9.298512238041913E-2</v>
      </c>
      <c r="N120" s="5">
        <f t="shared" si="25"/>
        <v>2495.5204605988861</v>
      </c>
      <c r="O120" s="5">
        <f t="shared" si="26"/>
        <v>24.590384460168423</v>
      </c>
      <c r="P120" s="5">
        <f t="shared" si="35"/>
        <v>3.5714285714285716</v>
      </c>
      <c r="Q120" s="5">
        <f t="shared" si="27"/>
        <v>8.0712421641690651E-2</v>
      </c>
      <c r="R120" s="5">
        <f t="shared" si="36"/>
        <v>9.6086216240107936E-2</v>
      </c>
      <c r="S120" s="11">
        <f t="shared" si="32"/>
        <v>9.8538099961188487E-3</v>
      </c>
      <c r="T120" s="2">
        <f t="shared" si="38"/>
        <v>92756</v>
      </c>
      <c r="U120" s="10">
        <f t="shared" si="45"/>
        <v>24720.686021505393</v>
      </c>
      <c r="V120" s="9">
        <f t="shared" si="33"/>
        <v>2.4590258760010641E-2</v>
      </c>
      <c r="W120" s="4">
        <f t="shared" si="28"/>
        <v>3656</v>
      </c>
      <c r="X120" s="10">
        <f t="shared" si="29"/>
        <v>4066.6509846827134</v>
      </c>
      <c r="Y120" s="2"/>
    </row>
    <row r="121" spans="1:25" x14ac:dyDescent="0.35">
      <c r="A121" s="3">
        <v>44007</v>
      </c>
      <c r="B121" s="2">
        <v>917</v>
      </c>
      <c r="C121" s="2">
        <v>95219</v>
      </c>
      <c r="D121" s="5">
        <f t="shared" si="22"/>
        <v>120844.00860215057</v>
      </c>
      <c r="E121" s="5">
        <f t="shared" si="23"/>
        <v>3490.3225806451615</v>
      </c>
      <c r="F121" s="2">
        <v>2586</v>
      </c>
      <c r="G121" s="10">
        <f t="shared" si="44"/>
        <v>904.32258064516134</v>
      </c>
      <c r="H121" s="2">
        <v>3</v>
      </c>
      <c r="I121" s="2">
        <f t="shared" si="47"/>
        <v>2583</v>
      </c>
      <c r="J121" s="12">
        <f t="shared" si="48"/>
        <v>103.83751363140676</v>
      </c>
      <c r="K121" s="7">
        <f t="shared" si="49"/>
        <v>862</v>
      </c>
      <c r="L121" s="18">
        <f t="shared" si="31"/>
        <v>0.11600928074245939</v>
      </c>
      <c r="M121" s="9">
        <f t="shared" si="24"/>
        <v>8.5951940850277256E-2</v>
      </c>
      <c r="N121" s="5">
        <f t="shared" si="25"/>
        <v>2561.7853587667146</v>
      </c>
      <c r="O121" s="5">
        <f t="shared" si="26"/>
        <v>24.671096881810112</v>
      </c>
      <c r="P121" s="5">
        <f t="shared" si="35"/>
        <v>3.2857142857142856</v>
      </c>
      <c r="Q121" s="5">
        <f t="shared" si="27"/>
        <v>8.0712421641690651E-2</v>
      </c>
      <c r="R121" s="5">
        <f t="shared" si="36"/>
        <v>8.8399318940899294E-2</v>
      </c>
      <c r="S121" s="11">
        <f t="shared" si="32"/>
        <v>9.6304309013957295E-3</v>
      </c>
      <c r="T121" s="2">
        <f t="shared" si="38"/>
        <v>95219.000000000015</v>
      </c>
      <c r="U121" s="10">
        <f t="shared" si="45"/>
        <v>25625.008602150556</v>
      </c>
      <c r="V121" s="9">
        <f t="shared" si="33"/>
        <v>2.467097076906976E-2</v>
      </c>
      <c r="W121" s="4">
        <f t="shared" si="28"/>
        <v>3668</v>
      </c>
      <c r="X121" s="10">
        <f t="shared" si="29"/>
        <v>4053.3467829880042</v>
      </c>
      <c r="Y121" s="2"/>
    </row>
    <row r="122" spans="1:25" x14ac:dyDescent="0.35">
      <c r="A122" s="3">
        <v>44008</v>
      </c>
      <c r="B122" s="2">
        <v>919</v>
      </c>
      <c r="C122" s="2">
        <v>98486</v>
      </c>
      <c r="D122" s="5">
        <f t="shared" si="22"/>
        <v>125015.33118279572</v>
      </c>
      <c r="E122" s="5">
        <f t="shared" si="23"/>
        <v>3836.3225806451615</v>
      </c>
      <c r="F122" s="2">
        <v>2932</v>
      </c>
      <c r="G122" s="10">
        <f t="shared" si="44"/>
        <v>904.32258064516134</v>
      </c>
      <c r="H122" s="2">
        <v>2</v>
      </c>
      <c r="I122" s="2">
        <f t="shared" si="47"/>
        <v>2930</v>
      </c>
      <c r="J122" s="12">
        <f t="shared" si="48"/>
        <v>107.1664853101197</v>
      </c>
      <c r="K122" s="7">
        <f t="shared" si="49"/>
        <v>1466</v>
      </c>
      <c r="L122" s="18">
        <f t="shared" si="31"/>
        <v>6.8212824010914053E-2</v>
      </c>
      <c r="M122" s="9">
        <f t="shared" si="24"/>
        <v>5.2133259337739435E-2</v>
      </c>
      <c r="N122" s="5">
        <f t="shared" si="25"/>
        <v>2649.6811859345153</v>
      </c>
      <c r="O122" s="5">
        <f t="shared" si="26"/>
        <v>24.724905162904573</v>
      </c>
      <c r="P122" s="5">
        <f t="shared" si="35"/>
        <v>3.2857142857142856</v>
      </c>
      <c r="Q122" s="5">
        <f t="shared" si="27"/>
        <v>5.3808281094460432E-2</v>
      </c>
      <c r="R122" s="5">
        <f t="shared" si="36"/>
        <v>8.8399318940899294E-2</v>
      </c>
      <c r="S122" s="11">
        <f t="shared" si="32"/>
        <v>9.3312755112401769E-3</v>
      </c>
      <c r="T122" s="2">
        <f t="shared" si="38"/>
        <v>98486</v>
      </c>
      <c r="U122" s="10">
        <f t="shared" si="45"/>
        <v>26529.331182795719</v>
      </c>
      <c r="V122" s="9">
        <f t="shared" si="33"/>
        <v>2.4724778775109171E-2</v>
      </c>
      <c r="W122" s="4">
        <f t="shared" si="28"/>
        <v>3676</v>
      </c>
      <c r="X122" s="10">
        <f t="shared" si="29"/>
        <v>4044.5255712731228</v>
      </c>
      <c r="Y122" s="2"/>
    </row>
    <row r="123" spans="1:25" x14ac:dyDescent="0.35">
      <c r="A123" s="3">
        <v>44009</v>
      </c>
      <c r="B123" s="2">
        <v>921</v>
      </c>
      <c r="C123" s="2">
        <v>101753</v>
      </c>
      <c r="D123" s="5">
        <f t="shared" si="22"/>
        <v>129186.65376344087</v>
      </c>
      <c r="E123" s="5">
        <f t="shared" si="23"/>
        <v>4171.322580645161</v>
      </c>
      <c r="F123" s="2">
        <f>C123-C122</f>
        <v>3267</v>
      </c>
      <c r="G123" s="10">
        <f t="shared" si="44"/>
        <v>904.32258064516134</v>
      </c>
      <c r="H123" s="2">
        <f>B123-B122</f>
        <v>2</v>
      </c>
      <c r="I123" s="2">
        <f t="shared" si="47"/>
        <v>3265</v>
      </c>
      <c r="J123" s="12">
        <f t="shared" si="48"/>
        <v>110.48099891422368</v>
      </c>
      <c r="K123" s="7">
        <f t="shared" si="49"/>
        <v>1633.5</v>
      </c>
      <c r="L123" s="18">
        <f t="shared" si="31"/>
        <v>6.1218243036424855E-2</v>
      </c>
      <c r="M123" s="9">
        <f t="shared" si="24"/>
        <v>4.7946423738119727E-2</v>
      </c>
      <c r="N123" s="5">
        <f t="shared" si="25"/>
        <v>2737.5770131023164</v>
      </c>
      <c r="O123" s="5">
        <f t="shared" si="26"/>
        <v>24.778713443999031</v>
      </c>
      <c r="P123" s="5">
        <f t="shared" si="35"/>
        <v>3.1428571428571428</v>
      </c>
      <c r="Q123" s="5">
        <f t="shared" si="27"/>
        <v>5.3808281094460432E-2</v>
      </c>
      <c r="R123" s="5">
        <f t="shared" si="36"/>
        <v>8.4555870291294966E-2</v>
      </c>
      <c r="S123" s="11">
        <f t="shared" si="32"/>
        <v>9.0513301819110988E-3</v>
      </c>
      <c r="T123" s="2">
        <f t="shared" si="38"/>
        <v>101753</v>
      </c>
      <c r="U123" s="10">
        <f t="shared" si="45"/>
        <v>27433.653763440881</v>
      </c>
      <c r="V123" s="9">
        <f t="shared" si="33"/>
        <v>2.4778586781148582E-2</v>
      </c>
      <c r="W123" s="4">
        <f t="shared" si="28"/>
        <v>3684</v>
      </c>
      <c r="X123" s="10">
        <f t="shared" si="29"/>
        <v>4035.742671009772</v>
      </c>
      <c r="Y123" s="2"/>
    </row>
    <row r="124" spans="1:25" x14ac:dyDescent="0.35">
      <c r="A124" s="3">
        <v>44010</v>
      </c>
      <c r="B124" s="2">
        <v>924</v>
      </c>
      <c r="C124" s="2">
        <v>103533</v>
      </c>
      <c r="D124" s="5">
        <f t="shared" si="22"/>
        <v>131870.97634408606</v>
      </c>
      <c r="E124" s="5">
        <f t="shared" si="23"/>
        <v>2383.3225806451615</v>
      </c>
      <c r="F124" s="2">
        <v>1479</v>
      </c>
      <c r="G124" s="10">
        <f t="shared" si="44"/>
        <v>904.32258064516134</v>
      </c>
      <c r="H124" s="2">
        <f t="shared" ref="H124:H170" si="50">B124-B123</f>
        <v>3</v>
      </c>
      <c r="I124" s="2">
        <f t="shared" si="47"/>
        <v>1476</v>
      </c>
      <c r="J124" s="12">
        <f t="shared" si="48"/>
        <v>112.0487012987013</v>
      </c>
      <c r="K124" s="7">
        <f t="shared" si="49"/>
        <v>493</v>
      </c>
      <c r="L124" s="18">
        <f t="shared" si="31"/>
        <v>0.20283975659229209</v>
      </c>
      <c r="M124" s="9">
        <f t="shared" si="24"/>
        <v>0.12587469377258637</v>
      </c>
      <c r="N124" s="5">
        <f t="shared" si="25"/>
        <v>2785.4663832763863</v>
      </c>
      <c r="O124" s="5">
        <f t="shared" si="26"/>
        <v>24.85942586564072</v>
      </c>
      <c r="P124" s="5">
        <f t="shared" si="35"/>
        <v>2.5714285714285716</v>
      </c>
      <c r="Q124" s="5">
        <f t="shared" si="27"/>
        <v>8.0712421641690651E-2</v>
      </c>
      <c r="R124" s="5">
        <f t="shared" si="36"/>
        <v>6.9182075692877709E-2</v>
      </c>
      <c r="S124" s="11">
        <f t="shared" si="32"/>
        <v>8.9246906783344449E-3</v>
      </c>
      <c r="T124" s="2">
        <f t="shared" si="38"/>
        <v>103533</v>
      </c>
      <c r="U124" s="10">
        <f t="shared" si="45"/>
        <v>28337.976344086044</v>
      </c>
      <c r="V124" s="9">
        <f t="shared" si="33"/>
        <v>2.4859298790207693E-2</v>
      </c>
      <c r="W124" s="4">
        <f t="shared" si="28"/>
        <v>3696</v>
      </c>
      <c r="X124" s="10">
        <f t="shared" si="29"/>
        <v>4022.6396103896104</v>
      </c>
      <c r="Y124" s="2"/>
    </row>
    <row r="125" spans="1:25" x14ac:dyDescent="0.35">
      <c r="A125" s="3">
        <v>44011</v>
      </c>
      <c r="B125" s="2">
        <v>926</v>
      </c>
      <c r="C125" s="2">
        <v>104304</v>
      </c>
      <c r="D125" s="5">
        <f t="shared" si="22"/>
        <v>133546.29892473121</v>
      </c>
      <c r="E125" s="5">
        <f t="shared" si="23"/>
        <v>1672.3225806451615</v>
      </c>
      <c r="F125" s="2">
        <v>768</v>
      </c>
      <c r="G125" s="10">
        <f t="shared" si="44"/>
        <v>904.32258064516134</v>
      </c>
      <c r="H125" s="2">
        <f t="shared" si="50"/>
        <v>2</v>
      </c>
      <c r="I125" s="2">
        <f t="shared" si="47"/>
        <v>766</v>
      </c>
      <c r="J125" s="12">
        <f t="shared" si="48"/>
        <v>112.63930885529157</v>
      </c>
      <c r="K125" s="7">
        <f t="shared" si="49"/>
        <v>384</v>
      </c>
      <c r="L125" s="18">
        <f t="shared" si="31"/>
        <v>0.26041666666666663</v>
      </c>
      <c r="M125" s="9">
        <f t="shared" si="24"/>
        <v>0.11959415146020601</v>
      </c>
      <c r="N125" s="5">
        <f t="shared" si="25"/>
        <v>2806.2094756383008</v>
      </c>
      <c r="O125" s="5">
        <f t="shared" si="26"/>
        <v>24.913234146735185</v>
      </c>
      <c r="P125" s="5">
        <f t="shared" si="35"/>
        <v>2.5714285714285716</v>
      </c>
      <c r="Q125" s="5">
        <f t="shared" si="27"/>
        <v>5.3808281094460432E-2</v>
      </c>
      <c r="R125" s="5">
        <f t="shared" si="36"/>
        <v>6.9182075692877709E-2</v>
      </c>
      <c r="S125" s="11">
        <f t="shared" si="32"/>
        <v>8.8778953827274125E-3</v>
      </c>
      <c r="T125" s="2">
        <f t="shared" si="38"/>
        <v>104304</v>
      </c>
      <c r="U125" s="10">
        <f t="shared" si="45"/>
        <v>29242.298924731207</v>
      </c>
      <c r="V125" s="9">
        <f t="shared" si="33"/>
        <v>2.4913106796247107E-2</v>
      </c>
      <c r="W125" s="4">
        <f t="shared" si="28"/>
        <v>3704</v>
      </c>
      <c r="X125" s="10">
        <f t="shared" si="29"/>
        <v>4013.9514038876891</v>
      </c>
      <c r="Y125" s="2"/>
    </row>
    <row r="126" spans="1:25" x14ac:dyDescent="0.35">
      <c r="A126" s="3">
        <v>44012</v>
      </c>
      <c r="B126" s="2">
        <v>928</v>
      </c>
      <c r="C126" s="2">
        <v>106509</v>
      </c>
      <c r="D126" s="5">
        <f t="shared" si="22"/>
        <v>136655.62150537636</v>
      </c>
      <c r="E126" s="5">
        <f t="shared" si="23"/>
        <v>3109.3225806451615</v>
      </c>
      <c r="F126" s="2">
        <f>C126-C125</f>
        <v>2205</v>
      </c>
      <c r="G126" s="10">
        <f t="shared" si="44"/>
        <v>904.32258064516134</v>
      </c>
      <c r="H126" s="2">
        <f t="shared" si="50"/>
        <v>2</v>
      </c>
      <c r="I126" s="2">
        <f t="shared" si="47"/>
        <v>2203</v>
      </c>
      <c r="J126" s="12">
        <f t="shared" si="48"/>
        <v>114.77262931034483</v>
      </c>
      <c r="K126" s="7">
        <f t="shared" si="49"/>
        <v>1102.5</v>
      </c>
      <c r="L126" s="18">
        <f t="shared" si="31"/>
        <v>9.0702947845804988E-2</v>
      </c>
      <c r="M126" s="9">
        <f t="shared" si="24"/>
        <v>6.4322692423409308E-2</v>
      </c>
      <c r="N126" s="5">
        <f t="shared" si="25"/>
        <v>2865.5331055449433</v>
      </c>
      <c r="O126" s="5">
        <f t="shared" si="26"/>
        <v>24.967042427829643</v>
      </c>
      <c r="P126" s="5">
        <f t="shared" si="35"/>
        <v>2.4285714285714284</v>
      </c>
      <c r="Q126" s="5">
        <f t="shared" si="27"/>
        <v>5.3808281094460432E-2</v>
      </c>
      <c r="R126" s="5">
        <f t="shared" si="36"/>
        <v>6.5338627043273381E-2</v>
      </c>
      <c r="S126" s="11">
        <f t="shared" si="32"/>
        <v>8.7128787238637106E-3</v>
      </c>
      <c r="T126" s="2">
        <f t="shared" si="38"/>
        <v>106509</v>
      </c>
      <c r="U126" s="10">
        <f t="shared" si="45"/>
        <v>30146.62150537637</v>
      </c>
      <c r="V126" s="9">
        <f t="shared" si="33"/>
        <v>2.4966914802286518E-2</v>
      </c>
      <c r="W126" s="4">
        <f t="shared" si="28"/>
        <v>3712</v>
      </c>
      <c r="X126" s="10">
        <f t="shared" si="29"/>
        <v>4005.3006465517242</v>
      </c>
      <c r="Y126" s="2"/>
    </row>
    <row r="127" spans="1:25" x14ac:dyDescent="0.35">
      <c r="A127" s="3">
        <v>44013</v>
      </c>
      <c r="B127" s="2">
        <v>931</v>
      </c>
      <c r="C127" s="2">
        <f>C128-F128</f>
        <v>111413</v>
      </c>
      <c r="D127" s="5">
        <f t="shared" si="22"/>
        <v>142463.94408602154</v>
      </c>
      <c r="E127" s="5">
        <f t="shared" si="23"/>
        <v>5808.322580645161</v>
      </c>
      <c r="F127" s="2">
        <f>C127-C126</f>
        <v>4904</v>
      </c>
      <c r="G127" s="10">
        <f>28034/31</f>
        <v>904.32258064516134</v>
      </c>
      <c r="H127" s="2">
        <f t="shared" si="50"/>
        <v>3</v>
      </c>
      <c r="I127" s="2">
        <f t="shared" si="47"/>
        <v>4901</v>
      </c>
      <c r="J127" s="12">
        <f t="shared" si="48"/>
        <v>119.6702470461869</v>
      </c>
      <c r="K127" s="7">
        <f t="shared" si="49"/>
        <v>1634.6666666666667</v>
      </c>
      <c r="L127" s="18">
        <f t="shared" si="31"/>
        <v>6.1174551386623158E-2</v>
      </c>
      <c r="M127" s="9">
        <f t="shared" si="24"/>
        <v>5.1650023881193836E-2</v>
      </c>
      <c r="N127" s="5">
        <f t="shared" si="25"/>
        <v>2997.4710107885603</v>
      </c>
      <c r="O127" s="5">
        <f t="shared" si="26"/>
        <v>25.047754849471332</v>
      </c>
      <c r="P127" s="5">
        <f t="shared" si="35"/>
        <v>2.4285714285714284</v>
      </c>
      <c r="Q127" s="5">
        <f t="shared" si="27"/>
        <v>8.0712421641690651E-2</v>
      </c>
      <c r="R127" s="5">
        <f t="shared" si="36"/>
        <v>6.5338627043273381E-2</v>
      </c>
      <c r="S127" s="11">
        <f t="shared" si="32"/>
        <v>8.3562959439203686E-3</v>
      </c>
      <c r="T127" s="2">
        <f t="shared" si="38"/>
        <v>111413</v>
      </c>
      <c r="U127" s="10">
        <f t="shared" si="45"/>
        <v>31050.944086021533</v>
      </c>
      <c r="V127" s="9">
        <f t="shared" si="33"/>
        <v>2.5047626811345633E-2</v>
      </c>
      <c r="W127" s="4">
        <f t="shared" si="28"/>
        <v>3724</v>
      </c>
      <c r="X127" s="10">
        <f t="shared" si="29"/>
        <v>3992.3941997851771</v>
      </c>
      <c r="Y127" s="2"/>
    </row>
    <row r="128" spans="1:25" x14ac:dyDescent="0.35">
      <c r="A128" s="3">
        <v>44014</v>
      </c>
      <c r="B128" s="2">
        <v>939</v>
      </c>
      <c r="C128" s="2">
        <f t="shared" ref="C128:C129" si="51">C129-F129</f>
        <v>114369</v>
      </c>
      <c r="D128" s="5">
        <f t="shared" si="22"/>
        <v>146968.94408602154</v>
      </c>
      <c r="E128" s="5">
        <f t="shared" si="23"/>
        <v>4505</v>
      </c>
      <c r="F128" s="2">
        <v>2956</v>
      </c>
      <c r="G128" s="4">
        <f t="shared" ref="G128:G157" si="52">46470/30</f>
        <v>1549</v>
      </c>
      <c r="H128" s="2">
        <f t="shared" si="50"/>
        <v>8</v>
      </c>
      <c r="I128" s="2">
        <f t="shared" si="47"/>
        <v>2948</v>
      </c>
      <c r="J128" s="12">
        <f t="shared" si="48"/>
        <v>121.79872204472844</v>
      </c>
      <c r="K128" s="7">
        <f t="shared" si="49"/>
        <v>369.5</v>
      </c>
      <c r="L128" s="18">
        <f t="shared" si="31"/>
        <v>0.2706359945872801</v>
      </c>
      <c r="M128" s="9">
        <f t="shared" si="24"/>
        <v>0.17758046614872364</v>
      </c>
      <c r="N128" s="5">
        <f t="shared" si="25"/>
        <v>3076.9996502461731</v>
      </c>
      <c r="O128" s="5">
        <f t="shared" si="26"/>
        <v>25.262987973849174</v>
      </c>
      <c r="P128" s="5">
        <f t="shared" si="35"/>
        <v>3.1428571428571428</v>
      </c>
      <c r="Q128" s="5">
        <f t="shared" si="27"/>
        <v>0.21523312437784173</v>
      </c>
      <c r="R128" s="5">
        <f t="shared" si="36"/>
        <v>8.4555870291294966E-2</v>
      </c>
      <c r="S128" s="11">
        <f t="shared" si="32"/>
        <v>8.2102667680927516E-3</v>
      </c>
      <c r="T128" s="2">
        <f t="shared" si="38"/>
        <v>114369</v>
      </c>
      <c r="U128" s="10">
        <f t="shared" si="45"/>
        <v>32599.944086021533</v>
      </c>
      <c r="V128" s="9">
        <f t="shared" si="33"/>
        <v>2.5262858835503273E-2</v>
      </c>
      <c r="W128" s="4">
        <f t="shared" si="28"/>
        <v>3756</v>
      </c>
      <c r="X128" s="10">
        <f t="shared" si="29"/>
        <v>3958.3801916932907</v>
      </c>
      <c r="Y128" s="2"/>
    </row>
    <row r="129" spans="1:25" x14ac:dyDescent="0.35">
      <c r="A129" s="3">
        <v>44015</v>
      </c>
      <c r="B129" s="2">
        <v>942</v>
      </c>
      <c r="C129" s="2">
        <f t="shared" si="51"/>
        <v>116929</v>
      </c>
      <c r="D129" s="5">
        <f t="shared" si="22"/>
        <v>151077.94408602154</v>
      </c>
      <c r="E129" s="5">
        <f t="shared" si="23"/>
        <v>4109</v>
      </c>
      <c r="F129" s="2">
        <v>2560</v>
      </c>
      <c r="G129" s="4">
        <f t="shared" si="52"/>
        <v>1549</v>
      </c>
      <c r="H129" s="2">
        <f t="shared" si="50"/>
        <v>3</v>
      </c>
      <c r="I129" s="2">
        <f t="shared" si="47"/>
        <v>2557</v>
      </c>
      <c r="J129" s="12">
        <f t="shared" si="48"/>
        <v>124.12845010615712</v>
      </c>
      <c r="K129" s="7">
        <f t="shared" si="49"/>
        <v>853.33333333333337</v>
      </c>
      <c r="L129" s="18">
        <f t="shared" si="31"/>
        <v>0.1171875</v>
      </c>
      <c r="M129" s="9">
        <f t="shared" si="24"/>
        <v>7.3010464833292765E-2</v>
      </c>
      <c r="N129" s="5">
        <f t="shared" si="25"/>
        <v>3145.8742500470821</v>
      </c>
      <c r="O129" s="5">
        <f t="shared" si="26"/>
        <v>25.343700395490867</v>
      </c>
      <c r="P129" s="5">
        <f t="shared" si="35"/>
        <v>3.2857142857142856</v>
      </c>
      <c r="Q129" s="5">
        <f t="shared" si="27"/>
        <v>8.0712421641690651E-2</v>
      </c>
      <c r="R129" s="5">
        <f t="shared" si="36"/>
        <v>8.8399318940899294E-2</v>
      </c>
      <c r="S129" s="11">
        <f t="shared" si="32"/>
        <v>8.0561708387140909E-3</v>
      </c>
      <c r="T129" s="2">
        <f t="shared" si="38"/>
        <v>116929</v>
      </c>
      <c r="U129" s="10">
        <f t="shared" si="45"/>
        <v>34148.944086021533</v>
      </c>
      <c r="V129" s="9">
        <f t="shared" si="33"/>
        <v>2.5343570844562392E-2</v>
      </c>
      <c r="W129" s="4">
        <f t="shared" si="28"/>
        <v>3768</v>
      </c>
      <c r="X129" s="10">
        <f t="shared" si="29"/>
        <v>3945.7738853503183</v>
      </c>
      <c r="Y129" s="2"/>
    </row>
    <row r="130" spans="1:25" x14ac:dyDescent="0.35">
      <c r="A130" s="3">
        <v>44016</v>
      </c>
      <c r="B130" s="2">
        <v>948</v>
      </c>
      <c r="C130" s="2">
        <f>C131-F131</f>
        <v>120330</v>
      </c>
      <c r="D130" s="5">
        <f t="shared" ref="D130:D193" si="53">U130+T130</f>
        <v>156027.94408602154</v>
      </c>
      <c r="E130" s="5">
        <f t="shared" ref="E130:E193" si="54">G130+F130</f>
        <v>4950</v>
      </c>
      <c r="F130" s="2">
        <v>3401</v>
      </c>
      <c r="G130" s="4">
        <f t="shared" si="52"/>
        <v>1549</v>
      </c>
      <c r="H130" s="2">
        <f t="shared" si="50"/>
        <v>6</v>
      </c>
      <c r="I130" s="2">
        <f t="shared" si="47"/>
        <v>3395</v>
      </c>
      <c r="J130" s="12">
        <f t="shared" si="48"/>
        <v>126.93037974683544</v>
      </c>
      <c r="K130" s="7">
        <f t="shared" si="49"/>
        <v>566.83333333333337</v>
      </c>
      <c r="L130" s="18">
        <f t="shared" si="31"/>
        <v>0.17641870038224053</v>
      </c>
      <c r="M130" s="9">
        <f t="shared" ref="M130:M193" si="55">H130/E130*100</f>
        <v>0.12121212121212122</v>
      </c>
      <c r="N130" s="5">
        <f t="shared" ref="N130:N193" si="56">C130/3716900*100000</f>
        <v>3237.3752320482126</v>
      </c>
      <c r="O130" s="5">
        <f t="shared" ref="O130:O193" si="57">B130/3716900*100000</f>
        <v>25.505125238774248</v>
      </c>
      <c r="P130" s="5">
        <f t="shared" si="35"/>
        <v>3.8571428571428572</v>
      </c>
      <c r="Q130" s="5">
        <f t="shared" ref="Q130:Q193" si="58">H130/3716900*100000</f>
        <v>0.1614248432833813</v>
      </c>
      <c r="R130" s="5">
        <f t="shared" si="36"/>
        <v>0.10377311353931656</v>
      </c>
      <c r="S130" s="11">
        <f t="shared" si="32"/>
        <v>7.87833457990526E-3</v>
      </c>
      <c r="T130" s="2">
        <f t="shared" si="38"/>
        <v>120330.00000000001</v>
      </c>
      <c r="U130" s="10">
        <f t="shared" si="45"/>
        <v>35697.944086021533</v>
      </c>
      <c r="V130" s="9">
        <f t="shared" si="33"/>
        <v>2.5504994862680621E-2</v>
      </c>
      <c r="W130" s="4">
        <f t="shared" ref="W130:W193" si="59">B130*4</f>
        <v>3792</v>
      </c>
      <c r="X130" s="10">
        <f t="shared" ref="X130:X193" si="60">$Y$341/B130</f>
        <v>3920.8006329113923</v>
      </c>
      <c r="Y130" s="2"/>
    </row>
    <row r="131" spans="1:25" x14ac:dyDescent="0.35">
      <c r="A131" s="3">
        <v>44017</v>
      </c>
      <c r="B131" s="2">
        <v>951</v>
      </c>
      <c r="C131" s="2">
        <v>122679</v>
      </c>
      <c r="D131" s="5">
        <f t="shared" si="53"/>
        <v>159925.94408602154</v>
      </c>
      <c r="E131" s="5">
        <f t="shared" si="54"/>
        <v>3898</v>
      </c>
      <c r="F131" s="2">
        <v>2349</v>
      </c>
      <c r="G131" s="4">
        <f t="shared" si="52"/>
        <v>1549</v>
      </c>
      <c r="H131" s="2">
        <f t="shared" si="50"/>
        <v>3</v>
      </c>
      <c r="I131" s="2">
        <f t="shared" si="47"/>
        <v>2346</v>
      </c>
      <c r="J131" s="12">
        <f t="shared" si="48"/>
        <v>129</v>
      </c>
      <c r="K131" s="7">
        <f t="shared" si="49"/>
        <v>783</v>
      </c>
      <c r="L131" s="18">
        <f t="shared" ref="L131:L194" si="61">H131/F131*100</f>
        <v>0.1277139208173691</v>
      </c>
      <c r="M131" s="9">
        <f t="shared" si="55"/>
        <v>7.6962544894817853E-2</v>
      </c>
      <c r="N131" s="5">
        <f t="shared" si="56"/>
        <v>3300.5730581936559</v>
      </c>
      <c r="O131" s="5">
        <f t="shared" si="57"/>
        <v>25.58583766041594</v>
      </c>
      <c r="P131" s="5">
        <f t="shared" si="35"/>
        <v>3.8571428571428572</v>
      </c>
      <c r="Q131" s="5">
        <f t="shared" si="58"/>
        <v>8.0712421641690651E-2</v>
      </c>
      <c r="R131" s="5">
        <f t="shared" si="36"/>
        <v>0.10377311353931656</v>
      </c>
      <c r="S131" s="11">
        <f t="shared" ref="S131:S194" si="62">B131/C131</f>
        <v>7.7519379844961239E-3</v>
      </c>
      <c r="T131" s="2">
        <f t="shared" si="38"/>
        <v>122679</v>
      </c>
      <c r="U131" s="10">
        <f t="shared" si="45"/>
        <v>37246.944086021533</v>
      </c>
      <c r="V131" s="9">
        <f t="shared" ref="V131:V194" si="63">B131/$Y$341*100</f>
        <v>2.5585706871739739E-2</v>
      </c>
      <c r="W131" s="4">
        <f t="shared" si="59"/>
        <v>3804</v>
      </c>
      <c r="X131" s="10">
        <f t="shared" si="60"/>
        <v>3908.4321766561516</v>
      </c>
      <c r="Y131" s="2"/>
    </row>
    <row r="132" spans="1:25" x14ac:dyDescent="0.35">
      <c r="A132" s="3">
        <v>44018</v>
      </c>
      <c r="B132" s="2">
        <v>953</v>
      </c>
      <c r="C132" s="2">
        <f>C133-F133</f>
        <v>125298</v>
      </c>
      <c r="D132" s="5">
        <f t="shared" si="53"/>
        <v>164093.94408602154</v>
      </c>
      <c r="E132" s="5">
        <f t="shared" si="54"/>
        <v>3438</v>
      </c>
      <c r="F132" s="2">
        <v>1889</v>
      </c>
      <c r="G132" s="4">
        <f t="shared" si="52"/>
        <v>1549</v>
      </c>
      <c r="H132" s="2">
        <f t="shared" si="50"/>
        <v>2</v>
      </c>
      <c r="I132" s="2">
        <f t="shared" si="47"/>
        <v>1887</v>
      </c>
      <c r="J132" s="12">
        <f t="shared" si="48"/>
        <v>131.47743966421825</v>
      </c>
      <c r="K132" s="7">
        <f t="shared" si="49"/>
        <v>944.5</v>
      </c>
      <c r="L132" s="18">
        <f t="shared" si="61"/>
        <v>0.10587612493382743</v>
      </c>
      <c r="M132" s="9">
        <f t="shared" si="55"/>
        <v>5.8173356602675974E-2</v>
      </c>
      <c r="N132" s="5">
        <f t="shared" si="56"/>
        <v>3371.035002286852</v>
      </c>
      <c r="O132" s="5">
        <f t="shared" si="57"/>
        <v>25.639645941510398</v>
      </c>
      <c r="P132" s="5">
        <f t="shared" si="35"/>
        <v>3.8571428571428572</v>
      </c>
      <c r="Q132" s="5">
        <f t="shared" si="58"/>
        <v>5.3808281094460432E-2</v>
      </c>
      <c r="R132" s="5">
        <f t="shared" si="36"/>
        <v>0.10377311353931656</v>
      </c>
      <c r="S132" s="11">
        <f t="shared" si="62"/>
        <v>7.6058676116139128E-3</v>
      </c>
      <c r="T132" s="2">
        <f t="shared" si="38"/>
        <v>125298</v>
      </c>
      <c r="U132" s="10">
        <f t="shared" si="45"/>
        <v>38795.944086021533</v>
      </c>
      <c r="V132" s="9">
        <f t="shared" si="63"/>
        <v>2.563951487777915E-2</v>
      </c>
      <c r="W132" s="4">
        <f t="shared" si="59"/>
        <v>3812</v>
      </c>
      <c r="X132" s="10">
        <f t="shared" si="60"/>
        <v>3900.229800629591</v>
      </c>
      <c r="Y132" s="2"/>
    </row>
    <row r="133" spans="1:25" x14ac:dyDescent="0.35">
      <c r="A133" s="3">
        <v>44019</v>
      </c>
      <c r="B133" s="2">
        <v>958</v>
      </c>
      <c r="C133" s="2">
        <v>127483</v>
      </c>
      <c r="D133" s="5">
        <f t="shared" si="53"/>
        <v>167827.94408602154</v>
      </c>
      <c r="E133" s="5">
        <f t="shared" si="54"/>
        <v>3734</v>
      </c>
      <c r="F133" s="2">
        <v>2185</v>
      </c>
      <c r="G133" s="4">
        <f t="shared" si="52"/>
        <v>1549</v>
      </c>
      <c r="H133" s="2">
        <f t="shared" si="50"/>
        <v>5</v>
      </c>
      <c r="I133" s="2">
        <f t="shared" si="47"/>
        <v>2180</v>
      </c>
      <c r="J133" s="12">
        <f t="shared" si="48"/>
        <v>133.07202505219206</v>
      </c>
      <c r="K133" s="7">
        <f t="shared" si="49"/>
        <v>437</v>
      </c>
      <c r="L133" s="18">
        <f t="shared" si="61"/>
        <v>0.2288329519450801</v>
      </c>
      <c r="M133" s="9">
        <f t="shared" si="55"/>
        <v>0.13390465988216391</v>
      </c>
      <c r="N133" s="5">
        <f t="shared" si="56"/>
        <v>3429.8205493825499</v>
      </c>
      <c r="O133" s="5">
        <f t="shared" si="57"/>
        <v>25.774166644246549</v>
      </c>
      <c r="P133" s="5">
        <f t="shared" si="35"/>
        <v>4.2857142857142856</v>
      </c>
      <c r="Q133" s="5">
        <f t="shared" si="58"/>
        <v>0.1345207027361511</v>
      </c>
      <c r="R133" s="5">
        <f t="shared" si="36"/>
        <v>0.11530345948812952</v>
      </c>
      <c r="S133" s="11">
        <f t="shared" si="62"/>
        <v>7.5147274538565926E-3</v>
      </c>
      <c r="T133" s="2">
        <f t="shared" si="38"/>
        <v>127483</v>
      </c>
      <c r="U133" s="10">
        <f t="shared" si="45"/>
        <v>40344.944086021533</v>
      </c>
      <c r="V133" s="9">
        <f t="shared" si="63"/>
        <v>2.5774034892877679E-2</v>
      </c>
      <c r="W133" s="4">
        <f t="shared" si="59"/>
        <v>3832</v>
      </c>
      <c r="X133" s="10">
        <f t="shared" si="60"/>
        <v>3879.8736951983296</v>
      </c>
      <c r="Y133" s="2"/>
    </row>
    <row r="134" spans="1:25" x14ac:dyDescent="0.35">
      <c r="A134" s="3">
        <v>44020</v>
      </c>
      <c r="B134" s="2">
        <v>963</v>
      </c>
      <c r="C134" s="2">
        <v>130902</v>
      </c>
      <c r="D134" s="5">
        <f t="shared" si="53"/>
        <v>172795.94408602154</v>
      </c>
      <c r="E134" s="5">
        <f t="shared" si="54"/>
        <v>4756</v>
      </c>
      <c r="F134" s="2">
        <v>3207</v>
      </c>
      <c r="G134" s="4">
        <f t="shared" si="52"/>
        <v>1549</v>
      </c>
      <c r="H134" s="2">
        <f t="shared" si="50"/>
        <v>5</v>
      </c>
      <c r="I134" s="2">
        <f t="shared" si="47"/>
        <v>3202</v>
      </c>
      <c r="J134" s="12">
        <f t="shared" si="48"/>
        <v>135.93146417445482</v>
      </c>
      <c r="K134" s="7">
        <f t="shared" si="49"/>
        <v>641.4</v>
      </c>
      <c r="L134" s="18">
        <f t="shared" si="61"/>
        <v>0.15590894917368259</v>
      </c>
      <c r="M134" s="9">
        <f t="shared" si="55"/>
        <v>0.10513036164844407</v>
      </c>
      <c r="N134" s="5">
        <f t="shared" si="56"/>
        <v>3521.8058059135305</v>
      </c>
      <c r="O134" s="5">
        <f t="shared" si="57"/>
        <v>25.908687346982703</v>
      </c>
      <c r="P134" s="5">
        <f t="shared" si="35"/>
        <v>4.5714285714285712</v>
      </c>
      <c r="Q134" s="5">
        <f t="shared" si="58"/>
        <v>0.1345207027361511</v>
      </c>
      <c r="R134" s="5">
        <f t="shared" si="36"/>
        <v>0.12299035678733813</v>
      </c>
      <c r="S134" s="11">
        <f t="shared" si="62"/>
        <v>7.356648485126278E-3</v>
      </c>
      <c r="T134" s="2">
        <f t="shared" si="38"/>
        <v>130902.00000000001</v>
      </c>
      <c r="U134" s="10">
        <f t="shared" ref="U134:U165" si="64">U133+G134</f>
        <v>41893.944086021533</v>
      </c>
      <c r="V134" s="9">
        <f t="shared" si="63"/>
        <v>2.5908554907976201E-2</v>
      </c>
      <c r="W134" s="4">
        <f t="shared" si="59"/>
        <v>3852</v>
      </c>
      <c r="X134" s="10">
        <f t="shared" si="60"/>
        <v>3859.7289719626169</v>
      </c>
      <c r="Y134" s="2"/>
    </row>
    <row r="135" spans="1:25" x14ac:dyDescent="0.35">
      <c r="A135" s="3">
        <v>44021</v>
      </c>
      <c r="B135" s="2">
        <v>968</v>
      </c>
      <c r="C135" s="2">
        <v>134250</v>
      </c>
      <c r="D135" s="5">
        <f t="shared" si="53"/>
        <v>177692.94408602154</v>
      </c>
      <c r="E135" s="5">
        <f t="shared" si="54"/>
        <v>4399</v>
      </c>
      <c r="F135" s="2">
        <v>2850</v>
      </c>
      <c r="G135" s="4">
        <f t="shared" si="52"/>
        <v>1549</v>
      </c>
      <c r="H135" s="2">
        <v>5</v>
      </c>
      <c r="I135" s="2">
        <f t="shared" si="47"/>
        <v>2845</v>
      </c>
      <c r="J135" s="12">
        <f t="shared" si="48"/>
        <v>138.68801652892563</v>
      </c>
      <c r="K135" s="7">
        <f t="shared" si="49"/>
        <v>570</v>
      </c>
      <c r="L135" s="18">
        <f t="shared" si="61"/>
        <v>0.17543859649122806</v>
      </c>
      <c r="M135" s="9">
        <f t="shared" si="55"/>
        <v>0.11366219595362581</v>
      </c>
      <c r="N135" s="5">
        <f t="shared" si="56"/>
        <v>3611.8808684656569</v>
      </c>
      <c r="O135" s="5">
        <f t="shared" si="57"/>
        <v>26.043208049718849</v>
      </c>
      <c r="P135" s="5">
        <f t="shared" ref="P135:P198" si="65">AVERAGE(H129:H135)</f>
        <v>4.1428571428571432</v>
      </c>
      <c r="Q135" s="5">
        <f t="shared" si="58"/>
        <v>0.1345207027361511</v>
      </c>
      <c r="R135" s="5">
        <f t="shared" si="36"/>
        <v>0.11146001083852521</v>
      </c>
      <c r="S135" s="11">
        <f t="shared" si="62"/>
        <v>7.2104283054003722E-3</v>
      </c>
      <c r="T135" s="2">
        <f t="shared" si="38"/>
        <v>134250</v>
      </c>
      <c r="U135" s="10">
        <f t="shared" si="64"/>
        <v>43442.944086021533</v>
      </c>
      <c r="V135" s="9">
        <f t="shared" si="63"/>
        <v>2.6043074923074731E-2</v>
      </c>
      <c r="W135" s="4">
        <f t="shared" si="59"/>
        <v>3872</v>
      </c>
      <c r="X135" s="10">
        <f t="shared" si="60"/>
        <v>3839.7923553719006</v>
      </c>
      <c r="Y135" s="2"/>
    </row>
    <row r="136" spans="1:25" x14ac:dyDescent="0.35">
      <c r="A136" s="3">
        <v>44022</v>
      </c>
      <c r="B136" s="2">
        <v>973</v>
      </c>
      <c r="C136" s="2">
        <f>C137-F137</f>
        <v>138173</v>
      </c>
      <c r="D136" s="5">
        <f t="shared" si="53"/>
        <v>183164.94408602151</v>
      </c>
      <c r="E136" s="5">
        <f t="shared" si="54"/>
        <v>5282</v>
      </c>
      <c r="F136" s="2">
        <v>3733</v>
      </c>
      <c r="G136" s="4">
        <f t="shared" si="52"/>
        <v>1549</v>
      </c>
      <c r="H136" s="2">
        <f t="shared" si="50"/>
        <v>5</v>
      </c>
      <c r="I136" s="2">
        <f t="shared" si="47"/>
        <v>3728</v>
      </c>
      <c r="J136" s="12">
        <f t="shared" si="48"/>
        <v>142.00719424460431</v>
      </c>
      <c r="K136" s="7">
        <f t="shared" si="49"/>
        <v>746.6</v>
      </c>
      <c r="L136" s="18">
        <f t="shared" si="61"/>
        <v>0.13394053040450038</v>
      </c>
      <c r="M136" s="9">
        <f t="shared" si="55"/>
        <v>9.4661113214691409E-2</v>
      </c>
      <c r="N136" s="5">
        <f t="shared" si="56"/>
        <v>3717.4258118324406</v>
      </c>
      <c r="O136" s="5">
        <f t="shared" si="57"/>
        <v>26.177728752455007</v>
      </c>
      <c r="P136" s="5">
        <f t="shared" si="65"/>
        <v>4.4285714285714288</v>
      </c>
      <c r="Q136" s="5">
        <f t="shared" si="58"/>
        <v>0.1345207027361511</v>
      </c>
      <c r="R136" s="5">
        <f t="shared" ref="R136:R199" si="66">AVERAGE(H130:H136)/3716900*100000</f>
        <v>0.11914690813773382</v>
      </c>
      <c r="S136" s="11">
        <f t="shared" si="62"/>
        <v>7.041896752621713E-3</v>
      </c>
      <c r="T136" s="2">
        <f t="shared" si="38"/>
        <v>138172.99999999997</v>
      </c>
      <c r="U136" s="10">
        <f t="shared" si="64"/>
        <v>44991.944086021533</v>
      </c>
      <c r="V136" s="9">
        <f t="shared" si="63"/>
        <v>2.6177594938173256E-2</v>
      </c>
      <c r="W136" s="4">
        <f t="shared" si="59"/>
        <v>3892</v>
      </c>
      <c r="X136" s="10">
        <f t="shared" si="60"/>
        <v>3820.0606372045222</v>
      </c>
      <c r="Y136" s="2"/>
    </row>
    <row r="137" spans="1:25" x14ac:dyDescent="0.35">
      <c r="A137" s="3">
        <v>44023</v>
      </c>
      <c r="B137" s="2">
        <v>981</v>
      </c>
      <c r="C137" s="2">
        <v>142577</v>
      </c>
      <c r="D137" s="5">
        <f t="shared" si="53"/>
        <v>189117.94408602154</v>
      </c>
      <c r="E137" s="5">
        <f t="shared" si="54"/>
        <v>5953</v>
      </c>
      <c r="F137" s="2">
        <v>4404</v>
      </c>
      <c r="G137" s="4">
        <f t="shared" si="52"/>
        <v>1549</v>
      </c>
      <c r="H137" s="2">
        <f t="shared" si="50"/>
        <v>8</v>
      </c>
      <c r="I137" s="2">
        <f t="shared" si="47"/>
        <v>4396</v>
      </c>
      <c r="J137" s="12">
        <f t="shared" si="48"/>
        <v>145.33843017329255</v>
      </c>
      <c r="K137" s="7">
        <f t="shared" si="49"/>
        <v>550.5</v>
      </c>
      <c r="L137" s="18">
        <f t="shared" si="61"/>
        <v>0.18165304268846502</v>
      </c>
      <c r="M137" s="9">
        <f t="shared" si="55"/>
        <v>0.13438602385351925</v>
      </c>
      <c r="N137" s="5">
        <f t="shared" si="56"/>
        <v>3835.9116468024431</v>
      </c>
      <c r="O137" s="5">
        <f t="shared" si="57"/>
        <v>26.392961876832846</v>
      </c>
      <c r="P137" s="5">
        <f t="shared" si="65"/>
        <v>4.7142857142857144</v>
      </c>
      <c r="Q137" s="5">
        <f t="shared" si="58"/>
        <v>0.21523312437784173</v>
      </c>
      <c r="R137" s="5">
        <f t="shared" si="66"/>
        <v>0.12683380543694248</v>
      </c>
      <c r="S137" s="11">
        <f t="shared" si="62"/>
        <v>6.8804926460789605E-3</v>
      </c>
      <c r="T137" s="2">
        <f t="shared" si="38"/>
        <v>142577</v>
      </c>
      <c r="U137" s="10">
        <f t="shared" si="64"/>
        <v>46540.944086021533</v>
      </c>
      <c r="V137" s="9">
        <f t="shared" si="63"/>
        <v>2.63928269623309E-2</v>
      </c>
      <c r="W137" s="4">
        <f t="shared" si="59"/>
        <v>3924</v>
      </c>
      <c r="X137" s="10">
        <f t="shared" si="60"/>
        <v>3788.9082568807339</v>
      </c>
      <c r="Y137" s="2"/>
    </row>
    <row r="138" spans="1:25" x14ac:dyDescent="0.35">
      <c r="A138" s="3">
        <v>44024</v>
      </c>
      <c r="B138" s="2">
        <v>986</v>
      </c>
      <c r="C138" s="2">
        <f>C139-F139</f>
        <v>146390</v>
      </c>
      <c r="D138" s="5">
        <f t="shared" si="53"/>
        <v>194479.94408602154</v>
      </c>
      <c r="E138" s="5">
        <f t="shared" si="54"/>
        <v>5282</v>
      </c>
      <c r="F138" s="2">
        <v>3733</v>
      </c>
      <c r="G138" s="4">
        <f t="shared" si="52"/>
        <v>1549</v>
      </c>
      <c r="H138" s="2">
        <f t="shared" si="50"/>
        <v>5</v>
      </c>
      <c r="I138" s="2">
        <f t="shared" si="47"/>
        <v>3728</v>
      </c>
      <c r="J138" s="12">
        <f t="shared" si="48"/>
        <v>148.46855983772821</v>
      </c>
      <c r="K138" s="7">
        <f t="shared" si="49"/>
        <v>746.6</v>
      </c>
      <c r="L138" s="18">
        <f t="shared" si="61"/>
        <v>0.13394053040450038</v>
      </c>
      <c r="M138" s="9">
        <f t="shared" si="55"/>
        <v>9.4661113214691409E-2</v>
      </c>
      <c r="N138" s="5">
        <f t="shared" si="56"/>
        <v>3938.4971347090318</v>
      </c>
      <c r="O138" s="5">
        <f t="shared" si="57"/>
        <v>26.527482579568993</v>
      </c>
      <c r="P138" s="5">
        <f t="shared" si="65"/>
        <v>5</v>
      </c>
      <c r="Q138" s="5">
        <f t="shared" si="58"/>
        <v>0.1345207027361511</v>
      </c>
      <c r="R138" s="5">
        <f t="shared" si="66"/>
        <v>0.1345207027361511</v>
      </c>
      <c r="S138" s="11">
        <f t="shared" si="62"/>
        <v>6.7354327481385342E-3</v>
      </c>
      <c r="T138" s="2">
        <f t="shared" si="38"/>
        <v>146390</v>
      </c>
      <c r="U138" s="10">
        <f t="shared" si="64"/>
        <v>48089.944086021533</v>
      </c>
      <c r="V138" s="9">
        <f t="shared" si="63"/>
        <v>2.6527346977429422E-2</v>
      </c>
      <c r="W138" s="4">
        <f t="shared" si="59"/>
        <v>3944</v>
      </c>
      <c r="X138" s="10">
        <f t="shared" si="60"/>
        <v>3769.6947261663286</v>
      </c>
      <c r="Y138" s="2"/>
    </row>
    <row r="139" spans="1:25" x14ac:dyDescent="0.35">
      <c r="A139" s="3">
        <v>44025</v>
      </c>
      <c r="B139" s="2">
        <v>995</v>
      </c>
      <c r="C139" s="2">
        <v>148188</v>
      </c>
      <c r="D139" s="5">
        <f t="shared" si="53"/>
        <v>197826.94408602151</v>
      </c>
      <c r="E139" s="5">
        <f t="shared" si="54"/>
        <v>3347</v>
      </c>
      <c r="F139" s="2">
        <v>1798</v>
      </c>
      <c r="G139" s="4">
        <f t="shared" si="52"/>
        <v>1549</v>
      </c>
      <c r="H139" s="2">
        <f t="shared" si="50"/>
        <v>9</v>
      </c>
      <c r="I139" s="2">
        <f t="shared" si="47"/>
        <v>1789</v>
      </c>
      <c r="J139" s="12">
        <f t="shared" si="48"/>
        <v>148.9326633165829</v>
      </c>
      <c r="K139" s="7">
        <f t="shared" si="49"/>
        <v>199.77777777777777</v>
      </c>
      <c r="L139" s="18">
        <f t="shared" si="61"/>
        <v>0.50055617352614012</v>
      </c>
      <c r="M139" s="9">
        <f t="shared" si="55"/>
        <v>0.268897520167314</v>
      </c>
      <c r="N139" s="5">
        <f t="shared" si="56"/>
        <v>3986.8707794129514</v>
      </c>
      <c r="O139" s="5">
        <f t="shared" si="57"/>
        <v>26.76961984449407</v>
      </c>
      <c r="P139" s="5">
        <f t="shared" si="65"/>
        <v>6</v>
      </c>
      <c r="Q139" s="5">
        <f t="shared" si="58"/>
        <v>0.24213726492507195</v>
      </c>
      <c r="R139" s="5">
        <f t="shared" si="66"/>
        <v>0.1614248432833813</v>
      </c>
      <c r="S139" s="11">
        <f t="shared" si="62"/>
        <v>6.714443814613869E-3</v>
      </c>
      <c r="T139" s="2">
        <f t="shared" si="38"/>
        <v>148187.99999999997</v>
      </c>
      <c r="U139" s="10">
        <f t="shared" si="64"/>
        <v>49638.944086021533</v>
      </c>
      <c r="V139" s="9">
        <f t="shared" si="63"/>
        <v>2.676948300460677E-2</v>
      </c>
      <c r="W139" s="4">
        <f t="shared" si="59"/>
        <v>3980</v>
      </c>
      <c r="X139" s="10">
        <f t="shared" si="60"/>
        <v>3735.596984924623</v>
      </c>
      <c r="Y139" s="2"/>
    </row>
    <row r="140" spans="1:25" x14ac:dyDescent="0.35">
      <c r="A140" s="3">
        <v>44026</v>
      </c>
      <c r="B140" s="2">
        <v>999</v>
      </c>
      <c r="C140" s="2">
        <v>152067</v>
      </c>
      <c r="D140" s="5">
        <f t="shared" si="53"/>
        <v>203254.94408602154</v>
      </c>
      <c r="E140" s="5">
        <f t="shared" si="54"/>
        <v>5030</v>
      </c>
      <c r="F140" s="2">
        <v>3481</v>
      </c>
      <c r="G140" s="4">
        <f t="shared" si="52"/>
        <v>1549</v>
      </c>
      <c r="H140" s="2">
        <f t="shared" si="50"/>
        <v>4</v>
      </c>
      <c r="I140" s="2">
        <f t="shared" si="47"/>
        <v>3477</v>
      </c>
      <c r="J140" s="12">
        <f t="shared" si="48"/>
        <v>152.21921921921921</v>
      </c>
      <c r="K140" s="7">
        <f t="shared" si="49"/>
        <v>870.25</v>
      </c>
      <c r="L140" s="18">
        <f t="shared" si="61"/>
        <v>0.11490950876185005</v>
      </c>
      <c r="M140" s="9">
        <f t="shared" si="55"/>
        <v>7.9522862823061632E-2</v>
      </c>
      <c r="N140" s="5">
        <f t="shared" si="56"/>
        <v>4091.2319405956578</v>
      </c>
      <c r="O140" s="5">
        <f t="shared" si="57"/>
        <v>26.877236406682986</v>
      </c>
      <c r="P140" s="5">
        <f t="shared" si="65"/>
        <v>5.8571428571428568</v>
      </c>
      <c r="Q140" s="5">
        <f t="shared" si="58"/>
        <v>0.10761656218892086</v>
      </c>
      <c r="R140" s="5">
        <f t="shared" si="66"/>
        <v>0.15758139463377699</v>
      </c>
      <c r="S140" s="11">
        <f t="shared" si="62"/>
        <v>6.5694726666535143E-3</v>
      </c>
      <c r="T140" s="2">
        <f t="shared" ref="T140:T203" si="67">N140*3716900/100000</f>
        <v>152067</v>
      </c>
      <c r="U140" s="10">
        <f t="shared" si="64"/>
        <v>51187.944086021533</v>
      </c>
      <c r="V140" s="9">
        <f t="shared" si="63"/>
        <v>2.6877099016685595E-2</v>
      </c>
      <c r="W140" s="4">
        <f t="shared" si="59"/>
        <v>3996</v>
      </c>
      <c r="X140" s="10">
        <f t="shared" si="60"/>
        <v>3720.6396396396394</v>
      </c>
      <c r="Y140" s="2"/>
    </row>
    <row r="141" spans="1:25" x14ac:dyDescent="0.35">
      <c r="A141" s="3">
        <v>44027</v>
      </c>
      <c r="B141" s="2">
        <v>1004</v>
      </c>
      <c r="C141" s="2">
        <v>156144</v>
      </c>
      <c r="D141" s="5">
        <f t="shared" si="53"/>
        <v>208880.94408602151</v>
      </c>
      <c r="E141" s="5">
        <f t="shared" si="54"/>
        <v>5630</v>
      </c>
      <c r="F141" s="2">
        <v>4081</v>
      </c>
      <c r="G141" s="4">
        <f t="shared" si="52"/>
        <v>1549</v>
      </c>
      <c r="H141" s="2">
        <f t="shared" si="50"/>
        <v>5</v>
      </c>
      <c r="I141" s="2">
        <f t="shared" si="47"/>
        <v>4076</v>
      </c>
      <c r="J141" s="12">
        <f t="shared" si="48"/>
        <v>155.5219123505976</v>
      </c>
      <c r="K141" s="7">
        <f t="shared" si="49"/>
        <v>816.2</v>
      </c>
      <c r="L141" s="18">
        <f t="shared" si="61"/>
        <v>0.12251899044351876</v>
      </c>
      <c r="M141" s="9">
        <f t="shared" si="55"/>
        <v>8.8809946714031973E-2</v>
      </c>
      <c r="N141" s="5">
        <f t="shared" si="56"/>
        <v>4200.9201216067149</v>
      </c>
      <c r="O141" s="5">
        <f t="shared" si="57"/>
        <v>27.011757109419143</v>
      </c>
      <c r="P141" s="5">
        <f t="shared" si="65"/>
        <v>5.8571428571428568</v>
      </c>
      <c r="Q141" s="5">
        <f t="shared" si="58"/>
        <v>0.1345207027361511</v>
      </c>
      <c r="R141" s="5">
        <f t="shared" si="66"/>
        <v>0.15758139463377699</v>
      </c>
      <c r="S141" s="11">
        <f t="shared" si="62"/>
        <v>6.4299620862793318E-3</v>
      </c>
      <c r="T141" s="2">
        <f t="shared" si="67"/>
        <v>156143.99999999997</v>
      </c>
      <c r="U141" s="10">
        <f t="shared" si="64"/>
        <v>52736.944086021533</v>
      </c>
      <c r="V141" s="9">
        <f t="shared" si="63"/>
        <v>2.7011619031784121E-2</v>
      </c>
      <c r="W141" s="4">
        <f t="shared" si="59"/>
        <v>4016</v>
      </c>
      <c r="X141" s="10">
        <f t="shared" si="60"/>
        <v>3702.1105577689241</v>
      </c>
      <c r="Y141" s="2"/>
    </row>
    <row r="142" spans="1:25" x14ac:dyDescent="0.35">
      <c r="A142" s="3">
        <v>44028</v>
      </c>
      <c r="B142" s="2">
        <v>1006</v>
      </c>
      <c r="C142" s="2">
        <f>C143-F143</f>
        <v>160129</v>
      </c>
      <c r="D142" s="5">
        <f t="shared" si="53"/>
        <v>214414.94408602154</v>
      </c>
      <c r="E142" s="5">
        <f t="shared" si="54"/>
        <v>5534</v>
      </c>
      <c r="F142" s="2">
        <f>C142-C141</f>
        <v>3985</v>
      </c>
      <c r="G142" s="4">
        <f t="shared" si="52"/>
        <v>1549</v>
      </c>
      <c r="H142" s="2">
        <f t="shared" si="50"/>
        <v>2</v>
      </c>
      <c r="I142" s="2">
        <f t="shared" si="47"/>
        <v>3983</v>
      </c>
      <c r="J142" s="12">
        <f t="shared" si="48"/>
        <v>159.17395626242543</v>
      </c>
      <c r="K142" s="7">
        <f t="shared" si="49"/>
        <v>1992.5</v>
      </c>
      <c r="L142" s="18">
        <f t="shared" si="61"/>
        <v>5.0188205771643658E-2</v>
      </c>
      <c r="M142" s="9">
        <f t="shared" si="55"/>
        <v>3.6140224069389229E-2</v>
      </c>
      <c r="N142" s="5">
        <f t="shared" si="56"/>
        <v>4308.1331216874278</v>
      </c>
      <c r="O142" s="5">
        <f t="shared" si="57"/>
        <v>27.065565390513601</v>
      </c>
      <c r="P142" s="5">
        <f t="shared" si="65"/>
        <v>5.4285714285714288</v>
      </c>
      <c r="Q142" s="5">
        <f t="shared" si="58"/>
        <v>5.3808281094460432E-2</v>
      </c>
      <c r="R142" s="5">
        <f t="shared" si="66"/>
        <v>0.14605104868496405</v>
      </c>
      <c r="S142" s="11">
        <f t="shared" si="62"/>
        <v>6.2824347869530192E-3</v>
      </c>
      <c r="T142" s="2">
        <f t="shared" si="67"/>
        <v>160129</v>
      </c>
      <c r="U142" s="10">
        <f t="shared" si="64"/>
        <v>54285.944086021533</v>
      </c>
      <c r="V142" s="9">
        <f t="shared" si="63"/>
        <v>2.7065427037823532E-2</v>
      </c>
      <c r="W142" s="4">
        <f t="shared" si="59"/>
        <v>4024</v>
      </c>
      <c r="X142" s="10">
        <f t="shared" si="60"/>
        <v>3694.7504970178925</v>
      </c>
      <c r="Y142" s="2"/>
    </row>
    <row r="143" spans="1:25" x14ac:dyDescent="0.35">
      <c r="A143" s="3">
        <v>44029</v>
      </c>
      <c r="B143" s="2">
        <v>1010</v>
      </c>
      <c r="C143" s="2">
        <v>164285</v>
      </c>
      <c r="D143" s="5">
        <f t="shared" si="53"/>
        <v>220119.94408602151</v>
      </c>
      <c r="E143" s="5">
        <f t="shared" si="54"/>
        <v>5705</v>
      </c>
      <c r="F143" s="2">
        <v>4156</v>
      </c>
      <c r="G143" s="4">
        <f t="shared" si="52"/>
        <v>1549</v>
      </c>
      <c r="H143" s="2">
        <f t="shared" si="50"/>
        <v>4</v>
      </c>
      <c r="I143" s="2">
        <f t="shared" si="47"/>
        <v>4152</v>
      </c>
      <c r="J143" s="12">
        <f t="shared" si="48"/>
        <v>162.65841584158414</v>
      </c>
      <c r="K143" s="7">
        <f t="shared" si="49"/>
        <v>1039</v>
      </c>
      <c r="L143" s="18">
        <f t="shared" si="61"/>
        <v>9.6246390760346495E-2</v>
      </c>
      <c r="M143" s="9">
        <f t="shared" si="55"/>
        <v>7.0113935144609993E-2</v>
      </c>
      <c r="N143" s="5">
        <f t="shared" si="56"/>
        <v>4419.9467298017162</v>
      </c>
      <c r="O143" s="5">
        <f t="shared" si="57"/>
        <v>27.173181952702521</v>
      </c>
      <c r="P143" s="5">
        <f t="shared" si="65"/>
        <v>5.2857142857142856</v>
      </c>
      <c r="Q143" s="5">
        <f t="shared" si="58"/>
        <v>0.10761656218892086</v>
      </c>
      <c r="R143" s="5">
        <f t="shared" si="66"/>
        <v>0.1422076000353597</v>
      </c>
      <c r="S143" s="11">
        <f t="shared" si="62"/>
        <v>6.1478528167513771E-3</v>
      </c>
      <c r="T143" s="2">
        <f t="shared" si="67"/>
        <v>164284.99999999997</v>
      </c>
      <c r="U143" s="10">
        <f t="shared" si="64"/>
        <v>55834.944086021533</v>
      </c>
      <c r="V143" s="9">
        <f t="shared" si="63"/>
        <v>2.7173043049902351E-2</v>
      </c>
      <c r="W143" s="4">
        <f t="shared" si="59"/>
        <v>4040</v>
      </c>
      <c r="X143" s="10">
        <f t="shared" si="60"/>
        <v>3680.117821782178</v>
      </c>
      <c r="Y143" s="2"/>
    </row>
    <row r="144" spans="1:25" x14ac:dyDescent="0.35">
      <c r="A144" s="3">
        <v>44030</v>
      </c>
      <c r="B144" s="2">
        <v>1018</v>
      </c>
      <c r="C144" s="2">
        <v>168466</v>
      </c>
      <c r="D144" s="5">
        <f t="shared" si="53"/>
        <v>225849.94408602151</v>
      </c>
      <c r="E144" s="5">
        <f t="shared" si="54"/>
        <v>5607</v>
      </c>
      <c r="F144" s="2">
        <v>4058</v>
      </c>
      <c r="G144" s="4">
        <f t="shared" si="52"/>
        <v>1549</v>
      </c>
      <c r="H144" s="2">
        <f t="shared" si="50"/>
        <v>8</v>
      </c>
      <c r="I144" s="2">
        <f t="shared" si="47"/>
        <v>4050</v>
      </c>
      <c r="J144" s="12">
        <f t="shared" ref="J144:J175" si="68">C144/B144</f>
        <v>165.48722986247543</v>
      </c>
      <c r="K144" s="7">
        <f t="shared" si="49"/>
        <v>507.25</v>
      </c>
      <c r="L144" s="18">
        <f t="shared" si="61"/>
        <v>0.19714144898965008</v>
      </c>
      <c r="M144" s="9">
        <f t="shared" si="55"/>
        <v>0.14267879436418762</v>
      </c>
      <c r="N144" s="5">
        <f t="shared" si="56"/>
        <v>4532.4329414296853</v>
      </c>
      <c r="O144" s="5">
        <f t="shared" si="57"/>
        <v>27.388415077080364</v>
      </c>
      <c r="P144" s="5">
        <f t="shared" si="65"/>
        <v>5.2857142857142856</v>
      </c>
      <c r="Q144" s="5">
        <f t="shared" si="58"/>
        <v>0.21523312437784173</v>
      </c>
      <c r="R144" s="5">
        <f t="shared" si="66"/>
        <v>0.1422076000353597</v>
      </c>
      <c r="S144" s="11">
        <f t="shared" si="62"/>
        <v>6.0427623378010997E-3</v>
      </c>
      <c r="T144" s="2">
        <f t="shared" si="67"/>
        <v>168465.99999999997</v>
      </c>
      <c r="U144" s="10">
        <f t="shared" si="64"/>
        <v>57383.944086021533</v>
      </c>
      <c r="V144" s="9">
        <f t="shared" si="63"/>
        <v>2.7388275074059991E-2</v>
      </c>
      <c r="W144" s="4">
        <f t="shared" si="59"/>
        <v>4072</v>
      </c>
      <c r="X144" s="10">
        <f t="shared" si="60"/>
        <v>3651.1974459724952</v>
      </c>
      <c r="Y144" s="2"/>
    </row>
    <row r="145" spans="1:25" x14ac:dyDescent="0.35">
      <c r="A145" s="3">
        <v>44031</v>
      </c>
      <c r="B145" s="2">
        <v>1028</v>
      </c>
      <c r="C145" s="2">
        <v>171935</v>
      </c>
      <c r="D145" s="5">
        <f t="shared" si="53"/>
        <v>230867.94408602154</v>
      </c>
      <c r="E145" s="5">
        <f t="shared" si="54"/>
        <v>4991</v>
      </c>
      <c r="F145" s="2">
        <v>3442</v>
      </c>
      <c r="G145" s="4">
        <f t="shared" si="52"/>
        <v>1549</v>
      </c>
      <c r="H145" s="2">
        <f t="shared" si="50"/>
        <v>10</v>
      </c>
      <c r="I145" s="2">
        <f t="shared" si="47"/>
        <v>3432</v>
      </c>
      <c r="J145" s="12">
        <f t="shared" si="68"/>
        <v>167.25194552529183</v>
      </c>
      <c r="K145" s="7">
        <f t="shared" ref="K145:K176" si="69">F145/H145</f>
        <v>344.2</v>
      </c>
      <c r="L145" s="18">
        <f t="shared" si="61"/>
        <v>0.29052876234747238</v>
      </c>
      <c r="M145" s="9">
        <f t="shared" si="55"/>
        <v>0.20036064916850332</v>
      </c>
      <c r="N145" s="5">
        <f t="shared" si="56"/>
        <v>4625.763404988028</v>
      </c>
      <c r="O145" s="5">
        <f t="shared" si="57"/>
        <v>27.657456482552664</v>
      </c>
      <c r="P145" s="5">
        <f t="shared" si="65"/>
        <v>6</v>
      </c>
      <c r="Q145" s="5">
        <f t="shared" si="58"/>
        <v>0.26904140547230221</v>
      </c>
      <c r="R145" s="5">
        <f t="shared" si="66"/>
        <v>0.1614248432833813</v>
      </c>
      <c r="S145" s="11">
        <f t="shared" si="62"/>
        <v>5.9790036932561722E-3</v>
      </c>
      <c r="T145" s="2">
        <f t="shared" si="67"/>
        <v>171935</v>
      </c>
      <c r="U145" s="10">
        <f t="shared" si="64"/>
        <v>58932.944086021533</v>
      </c>
      <c r="V145" s="9">
        <f t="shared" si="63"/>
        <v>2.7657315104257049E-2</v>
      </c>
      <c r="W145" s="4">
        <f t="shared" si="59"/>
        <v>4112</v>
      </c>
      <c r="X145" s="10">
        <f t="shared" si="60"/>
        <v>3615.6799610894941</v>
      </c>
      <c r="Y145" s="2"/>
    </row>
    <row r="146" spans="1:25" x14ac:dyDescent="0.35">
      <c r="A146" s="3">
        <v>44032</v>
      </c>
      <c r="B146" s="2">
        <v>1039</v>
      </c>
      <c r="C146" s="2">
        <v>174558</v>
      </c>
      <c r="D146" s="5">
        <f t="shared" si="53"/>
        <v>235039.94408602154</v>
      </c>
      <c r="E146" s="5">
        <f t="shared" si="54"/>
        <v>4172</v>
      </c>
      <c r="F146" s="2">
        <f>C146-C145</f>
        <v>2623</v>
      </c>
      <c r="G146" s="4">
        <f t="shared" si="52"/>
        <v>1549</v>
      </c>
      <c r="H146" s="2">
        <f t="shared" si="50"/>
        <v>11</v>
      </c>
      <c r="I146" s="2">
        <f t="shared" si="47"/>
        <v>2612</v>
      </c>
      <c r="J146" s="12">
        <f t="shared" si="68"/>
        <v>168.00577478344562</v>
      </c>
      <c r="K146" s="7">
        <f t="shared" si="69"/>
        <v>238.45454545454547</v>
      </c>
      <c r="L146" s="18">
        <f t="shared" si="61"/>
        <v>0.41936713686618377</v>
      </c>
      <c r="M146" s="9">
        <f t="shared" si="55"/>
        <v>0.26366251198465962</v>
      </c>
      <c r="N146" s="5">
        <f t="shared" si="56"/>
        <v>4696.3329656434125</v>
      </c>
      <c r="O146" s="5">
        <f t="shared" si="57"/>
        <v>27.953402028572196</v>
      </c>
      <c r="P146" s="5">
        <f t="shared" si="65"/>
        <v>6.2857142857142856</v>
      </c>
      <c r="Q146" s="5">
        <f t="shared" si="58"/>
        <v>0.29594554601953244</v>
      </c>
      <c r="R146" s="5">
        <f t="shared" si="66"/>
        <v>0.16911174058258993</v>
      </c>
      <c r="S146" s="11">
        <f t="shared" si="62"/>
        <v>5.9521763539912235E-3</v>
      </c>
      <c r="T146" s="2">
        <f t="shared" si="67"/>
        <v>174558</v>
      </c>
      <c r="U146" s="10">
        <f t="shared" si="64"/>
        <v>60481.944086021533</v>
      </c>
      <c r="V146" s="9">
        <f t="shared" si="63"/>
        <v>2.7953259137473804E-2</v>
      </c>
      <c r="W146" s="4">
        <f t="shared" si="59"/>
        <v>4156</v>
      </c>
      <c r="X146" s="10">
        <f t="shared" si="60"/>
        <v>3577.4003849855631</v>
      </c>
      <c r="Y146" s="2"/>
    </row>
    <row r="147" spans="1:25" x14ac:dyDescent="0.35">
      <c r="A147" s="3">
        <v>44033</v>
      </c>
      <c r="B147" s="2">
        <v>1049</v>
      </c>
      <c r="C147" s="2">
        <v>177268</v>
      </c>
      <c r="D147" s="5">
        <f t="shared" si="53"/>
        <v>239298.94408602154</v>
      </c>
      <c r="E147" s="5">
        <f t="shared" si="54"/>
        <v>4268</v>
      </c>
      <c r="F147" s="2">
        <v>2719</v>
      </c>
      <c r="G147" s="4">
        <f t="shared" si="52"/>
        <v>1549</v>
      </c>
      <c r="H147" s="2">
        <f t="shared" si="50"/>
        <v>10</v>
      </c>
      <c r="I147" s="2">
        <f t="shared" si="47"/>
        <v>2709</v>
      </c>
      <c r="J147" s="12">
        <f t="shared" si="68"/>
        <v>168.98760724499525</v>
      </c>
      <c r="K147" s="7">
        <f t="shared" si="69"/>
        <v>271.89999999999998</v>
      </c>
      <c r="L147" s="18">
        <f t="shared" si="61"/>
        <v>0.36778227289444648</v>
      </c>
      <c r="M147" s="9">
        <f t="shared" si="55"/>
        <v>0.23430178069353325</v>
      </c>
      <c r="N147" s="5">
        <f t="shared" si="56"/>
        <v>4769.2431865264061</v>
      </c>
      <c r="O147" s="5">
        <f t="shared" si="57"/>
        <v>28.2224434340445</v>
      </c>
      <c r="P147" s="5">
        <f t="shared" si="65"/>
        <v>7.1428571428571432</v>
      </c>
      <c r="Q147" s="5">
        <f t="shared" si="58"/>
        <v>0.26904140547230221</v>
      </c>
      <c r="R147" s="5">
        <f t="shared" si="66"/>
        <v>0.19217243248021587</v>
      </c>
      <c r="S147" s="11">
        <f t="shared" si="62"/>
        <v>5.9175936999345622E-3</v>
      </c>
      <c r="T147" s="2">
        <f t="shared" si="67"/>
        <v>177268</v>
      </c>
      <c r="U147" s="10">
        <f t="shared" si="64"/>
        <v>62030.944086021533</v>
      </c>
      <c r="V147" s="9">
        <f t="shared" si="63"/>
        <v>2.8222299167670856E-2</v>
      </c>
      <c r="W147" s="4">
        <f t="shared" si="59"/>
        <v>4196</v>
      </c>
      <c r="X147" s="10">
        <f t="shared" si="60"/>
        <v>3543.2974261201143</v>
      </c>
      <c r="Y147" s="2"/>
    </row>
    <row r="148" spans="1:25" x14ac:dyDescent="0.35">
      <c r="A148" s="3">
        <v>44034</v>
      </c>
      <c r="B148" s="2">
        <v>1073</v>
      </c>
      <c r="C148" s="2">
        <v>181296</v>
      </c>
      <c r="D148" s="5">
        <f t="shared" si="53"/>
        <v>244875.94408602154</v>
      </c>
      <c r="E148" s="5">
        <f t="shared" si="54"/>
        <v>5495</v>
      </c>
      <c r="F148" s="2">
        <v>3946</v>
      </c>
      <c r="G148" s="4">
        <f t="shared" si="52"/>
        <v>1549</v>
      </c>
      <c r="H148" s="2">
        <f t="shared" si="50"/>
        <v>24</v>
      </c>
      <c r="I148" s="2">
        <f t="shared" si="47"/>
        <v>3922</v>
      </c>
      <c r="J148" s="12">
        <f t="shared" si="68"/>
        <v>168.96178937558247</v>
      </c>
      <c r="K148" s="7">
        <f t="shared" si="69"/>
        <v>164.41666666666666</v>
      </c>
      <c r="L148" s="18">
        <f t="shared" si="61"/>
        <v>0.60821084642676126</v>
      </c>
      <c r="M148" s="9">
        <f t="shared" si="55"/>
        <v>0.43676069153776159</v>
      </c>
      <c r="N148" s="5">
        <f t="shared" si="56"/>
        <v>4877.6130646506499</v>
      </c>
      <c r="O148" s="5">
        <f t="shared" si="57"/>
        <v>28.868142807178021</v>
      </c>
      <c r="P148" s="5">
        <f t="shared" si="65"/>
        <v>9.8571428571428577</v>
      </c>
      <c r="Q148" s="5">
        <f t="shared" si="58"/>
        <v>0.64569937313352521</v>
      </c>
      <c r="R148" s="5">
        <f t="shared" si="66"/>
        <v>0.26519795682269787</v>
      </c>
      <c r="S148" s="11">
        <f t="shared" si="62"/>
        <v>5.9184979260435968E-3</v>
      </c>
      <c r="T148" s="2">
        <f t="shared" si="67"/>
        <v>181296</v>
      </c>
      <c r="U148" s="10">
        <f t="shared" si="64"/>
        <v>63579.944086021533</v>
      </c>
      <c r="V148" s="9">
        <f t="shared" si="63"/>
        <v>2.8867995240143784E-2</v>
      </c>
      <c r="W148" s="4">
        <f t="shared" si="59"/>
        <v>4292</v>
      </c>
      <c r="X148" s="10">
        <f t="shared" si="60"/>
        <v>3464.043802423113</v>
      </c>
      <c r="Y148" s="2"/>
    </row>
    <row r="149" spans="1:25" x14ac:dyDescent="0.35">
      <c r="A149" s="3">
        <v>44035</v>
      </c>
      <c r="B149" s="2">
        <v>1085</v>
      </c>
      <c r="C149" s="2">
        <v>187139</v>
      </c>
      <c r="D149" s="5">
        <f t="shared" si="53"/>
        <v>252267.94408602154</v>
      </c>
      <c r="E149" s="5">
        <f t="shared" si="54"/>
        <v>6273</v>
      </c>
      <c r="F149" s="2">
        <v>4724</v>
      </c>
      <c r="G149" s="4">
        <f t="shared" si="52"/>
        <v>1549</v>
      </c>
      <c r="H149" s="2">
        <f t="shared" si="50"/>
        <v>12</v>
      </c>
      <c r="I149" s="2">
        <f t="shared" si="47"/>
        <v>4712</v>
      </c>
      <c r="J149" s="12">
        <f t="shared" si="68"/>
        <v>172.47834101382489</v>
      </c>
      <c r="K149" s="7">
        <f t="shared" si="69"/>
        <v>393.66666666666669</v>
      </c>
      <c r="L149" s="18">
        <f t="shared" si="61"/>
        <v>0.2540220152413209</v>
      </c>
      <c r="M149" s="9">
        <f t="shared" si="55"/>
        <v>0.19129603060736491</v>
      </c>
      <c r="N149" s="5">
        <f t="shared" si="56"/>
        <v>5034.8139578681157</v>
      </c>
      <c r="O149" s="5">
        <f t="shared" si="57"/>
        <v>29.19099249374479</v>
      </c>
      <c r="P149" s="5">
        <f t="shared" si="65"/>
        <v>11.285714285714286</v>
      </c>
      <c r="Q149" s="5">
        <f t="shared" si="58"/>
        <v>0.32284968656676261</v>
      </c>
      <c r="R149" s="5">
        <f t="shared" si="66"/>
        <v>0.30363244331874106</v>
      </c>
      <c r="S149" s="11">
        <f t="shared" si="62"/>
        <v>5.7978294209117291E-3</v>
      </c>
      <c r="T149" s="2">
        <f t="shared" si="67"/>
        <v>187139</v>
      </c>
      <c r="U149" s="10">
        <f t="shared" si="64"/>
        <v>65128.944086021533</v>
      </c>
      <c r="V149" s="9">
        <f t="shared" si="63"/>
        <v>2.919084327638025E-2</v>
      </c>
      <c r="W149" s="4">
        <f t="shared" si="59"/>
        <v>4340</v>
      </c>
      <c r="X149" s="10">
        <f t="shared" si="60"/>
        <v>3425.7317972350229</v>
      </c>
      <c r="Y149" s="2"/>
    </row>
    <row r="150" spans="1:25" x14ac:dyDescent="0.35">
      <c r="A150" s="3">
        <v>44036</v>
      </c>
      <c r="B150" s="2">
        <v>1104</v>
      </c>
      <c r="C150" s="2">
        <v>191974</v>
      </c>
      <c r="D150" s="5">
        <f t="shared" si="53"/>
        <v>258651.94408602154</v>
      </c>
      <c r="E150" s="5">
        <f t="shared" si="54"/>
        <v>6318</v>
      </c>
      <c r="F150" s="2">
        <v>4769</v>
      </c>
      <c r="G150" s="4">
        <f t="shared" si="52"/>
        <v>1549</v>
      </c>
      <c r="H150" s="2">
        <f t="shared" si="50"/>
        <v>19</v>
      </c>
      <c r="I150" s="2">
        <f t="shared" si="47"/>
        <v>4750</v>
      </c>
      <c r="J150" s="12">
        <f t="shared" si="68"/>
        <v>173.88949275362319</v>
      </c>
      <c r="K150" s="7">
        <f t="shared" si="69"/>
        <v>251</v>
      </c>
      <c r="L150" s="18">
        <f t="shared" si="61"/>
        <v>0.39840637450199201</v>
      </c>
      <c r="M150" s="9">
        <f t="shared" si="55"/>
        <v>0.30072807850585626</v>
      </c>
      <c r="N150" s="5">
        <f t="shared" si="56"/>
        <v>5164.8954774139738</v>
      </c>
      <c r="O150" s="5">
        <f t="shared" si="57"/>
        <v>29.702171164142165</v>
      </c>
      <c r="P150" s="5">
        <f t="shared" si="65"/>
        <v>13.428571428571429</v>
      </c>
      <c r="Q150" s="5">
        <f t="shared" si="58"/>
        <v>0.51117867039737419</v>
      </c>
      <c r="R150" s="5">
        <f t="shared" si="66"/>
        <v>0.3612841730628058</v>
      </c>
      <c r="S150" s="11">
        <f t="shared" si="62"/>
        <v>5.7507787512892372E-3</v>
      </c>
      <c r="T150" s="2">
        <f t="shared" si="67"/>
        <v>191974</v>
      </c>
      <c r="U150" s="10">
        <f t="shared" si="64"/>
        <v>66677.94408602154</v>
      </c>
      <c r="V150" s="9">
        <f t="shared" si="63"/>
        <v>2.9702019333754649E-2</v>
      </c>
      <c r="W150" s="4">
        <f t="shared" si="59"/>
        <v>4416</v>
      </c>
      <c r="X150" s="10">
        <f t="shared" si="60"/>
        <v>3366.774456521739</v>
      </c>
      <c r="Y150" s="2"/>
    </row>
    <row r="151" spans="1:25" x14ac:dyDescent="0.35">
      <c r="A151" s="3">
        <v>44037</v>
      </c>
      <c r="B151" s="2">
        <v>1117</v>
      </c>
      <c r="C151" s="2">
        <f>C150+F151</f>
        <v>197347</v>
      </c>
      <c r="D151" s="5">
        <f t="shared" si="53"/>
        <v>265573.94408602151</v>
      </c>
      <c r="E151" s="5">
        <f t="shared" si="54"/>
        <v>6922</v>
      </c>
      <c r="F151" s="2">
        <v>5373</v>
      </c>
      <c r="G151" s="4">
        <f t="shared" si="52"/>
        <v>1549</v>
      </c>
      <c r="H151" s="2">
        <f t="shared" si="50"/>
        <v>13</v>
      </c>
      <c r="I151" s="2">
        <f t="shared" si="47"/>
        <v>5360</v>
      </c>
      <c r="J151" s="12">
        <f t="shared" si="68"/>
        <v>176.67591763652641</v>
      </c>
      <c r="K151" s="7">
        <f t="shared" si="69"/>
        <v>413.30769230769232</v>
      </c>
      <c r="L151" s="18">
        <f t="shared" si="61"/>
        <v>0.24195049320677461</v>
      </c>
      <c r="M151" s="9">
        <f t="shared" si="55"/>
        <v>0.18780699219878647</v>
      </c>
      <c r="N151" s="5">
        <f t="shared" si="56"/>
        <v>5309.4514245742421</v>
      </c>
      <c r="O151" s="5">
        <f t="shared" si="57"/>
        <v>30.051924991256154</v>
      </c>
      <c r="P151" s="5">
        <f t="shared" si="65"/>
        <v>14.142857142857142</v>
      </c>
      <c r="Q151" s="5">
        <f t="shared" si="58"/>
        <v>0.34975382711399283</v>
      </c>
      <c r="R151" s="5">
        <f t="shared" si="66"/>
        <v>0.38050141631082735</v>
      </c>
      <c r="S151" s="11">
        <f t="shared" si="62"/>
        <v>5.6600809741217247E-3</v>
      </c>
      <c r="T151" s="2">
        <f t="shared" si="67"/>
        <v>197347</v>
      </c>
      <c r="U151" s="10">
        <f t="shared" si="64"/>
        <v>68226.94408602154</v>
      </c>
      <c r="V151" s="9">
        <f t="shared" si="63"/>
        <v>3.0051771373010822E-2</v>
      </c>
      <c r="W151" s="4">
        <f t="shared" si="59"/>
        <v>4468</v>
      </c>
      <c r="X151" s="10">
        <f t="shared" si="60"/>
        <v>3327.5908683974931</v>
      </c>
      <c r="Y151" s="2"/>
    </row>
    <row r="152" spans="1:25" x14ac:dyDescent="0.35">
      <c r="A152" s="3">
        <v>44038</v>
      </c>
      <c r="B152" s="2">
        <v>1131</v>
      </c>
      <c r="C152" s="2">
        <v>201519</v>
      </c>
      <c r="D152" s="5">
        <f t="shared" si="53"/>
        <v>271294.94408602151</v>
      </c>
      <c r="E152" s="5">
        <f t="shared" si="54"/>
        <v>5741</v>
      </c>
      <c r="F152" s="2">
        <v>4192</v>
      </c>
      <c r="G152" s="4">
        <f t="shared" si="52"/>
        <v>1549</v>
      </c>
      <c r="H152" s="2">
        <f t="shared" si="50"/>
        <v>14</v>
      </c>
      <c r="I152" s="2">
        <f t="shared" si="47"/>
        <v>4178</v>
      </c>
      <c r="J152" s="12">
        <f t="shared" si="68"/>
        <v>178.17771883289126</v>
      </c>
      <c r="K152" s="7">
        <f t="shared" si="69"/>
        <v>299.42857142857144</v>
      </c>
      <c r="L152" s="18">
        <f t="shared" si="61"/>
        <v>0.33396946564885494</v>
      </c>
      <c r="M152" s="9">
        <f t="shared" si="55"/>
        <v>0.2438599547117227</v>
      </c>
      <c r="N152" s="5">
        <f t="shared" si="56"/>
        <v>5421.6954989372862</v>
      </c>
      <c r="O152" s="5">
        <f t="shared" si="57"/>
        <v>30.428582958917378</v>
      </c>
      <c r="P152" s="5">
        <f t="shared" si="65"/>
        <v>14.714285714285714</v>
      </c>
      <c r="Q152" s="5">
        <f t="shared" si="58"/>
        <v>0.37665796766122306</v>
      </c>
      <c r="R152" s="5">
        <f t="shared" si="66"/>
        <v>0.3958752109092446</v>
      </c>
      <c r="S152" s="11">
        <f t="shared" si="62"/>
        <v>5.6123740193232399E-3</v>
      </c>
      <c r="T152" s="2">
        <f t="shared" si="67"/>
        <v>201519</v>
      </c>
      <c r="U152" s="10">
        <f t="shared" si="64"/>
        <v>69775.94408602154</v>
      </c>
      <c r="V152" s="9">
        <f t="shared" si="63"/>
        <v>3.0428427415286695E-2</v>
      </c>
      <c r="W152" s="4">
        <f t="shared" si="59"/>
        <v>4524</v>
      </c>
      <c r="X152" s="10">
        <f t="shared" si="60"/>
        <v>3286.4005305039786</v>
      </c>
      <c r="Y152" s="2"/>
    </row>
    <row r="153" spans="1:25" x14ac:dyDescent="0.35">
      <c r="A153" s="3">
        <v>44039</v>
      </c>
      <c r="B153" s="2">
        <v>1137</v>
      </c>
      <c r="C153" s="2">
        <v>204356</v>
      </c>
      <c r="D153" s="5">
        <f t="shared" si="53"/>
        <v>275680.94408602151</v>
      </c>
      <c r="E153" s="5">
        <f t="shared" si="54"/>
        <v>4347</v>
      </c>
      <c r="F153" s="2">
        <v>2798</v>
      </c>
      <c r="G153" s="4">
        <f t="shared" si="52"/>
        <v>1549</v>
      </c>
      <c r="H153" s="2">
        <f t="shared" si="50"/>
        <v>6</v>
      </c>
      <c r="I153" s="2">
        <f t="shared" ref="I153:I171" si="70">F153-H153</f>
        <v>2792</v>
      </c>
      <c r="J153" s="12">
        <f t="shared" si="68"/>
        <v>179.73262972735267</v>
      </c>
      <c r="K153" s="7">
        <f t="shared" si="69"/>
        <v>466.33333333333331</v>
      </c>
      <c r="L153" s="18">
        <f t="shared" si="61"/>
        <v>0.21443888491779842</v>
      </c>
      <c r="M153" s="9">
        <f t="shared" si="55"/>
        <v>0.13802622498274672</v>
      </c>
      <c r="N153" s="5">
        <f t="shared" si="56"/>
        <v>5498.0225456697781</v>
      </c>
      <c r="O153" s="5">
        <f t="shared" si="57"/>
        <v>30.590007802200759</v>
      </c>
      <c r="P153" s="5">
        <f t="shared" si="65"/>
        <v>14</v>
      </c>
      <c r="Q153" s="5">
        <f t="shared" si="58"/>
        <v>0.1614248432833813</v>
      </c>
      <c r="R153" s="5">
        <f t="shared" si="66"/>
        <v>0.37665796766122306</v>
      </c>
      <c r="S153" s="11">
        <f t="shared" si="62"/>
        <v>5.5638200003914739E-3</v>
      </c>
      <c r="T153" s="2">
        <f t="shared" si="67"/>
        <v>204356</v>
      </c>
      <c r="U153" s="10">
        <f t="shared" si="64"/>
        <v>71324.94408602154</v>
      </c>
      <c r="V153" s="9">
        <f t="shared" si="63"/>
        <v>3.0589851433404924E-2</v>
      </c>
      <c r="W153" s="4">
        <f t="shared" si="59"/>
        <v>4548</v>
      </c>
      <c r="X153" s="10">
        <f t="shared" si="60"/>
        <v>3269.0580474934036</v>
      </c>
      <c r="Y153" s="2"/>
    </row>
    <row r="154" spans="1:25" x14ac:dyDescent="0.35">
      <c r="A154" s="3">
        <v>44040</v>
      </c>
      <c r="B154" s="2">
        <v>1145</v>
      </c>
      <c r="C154" s="2">
        <v>209801</v>
      </c>
      <c r="D154" s="5">
        <f t="shared" si="53"/>
        <v>282674.94408602151</v>
      </c>
      <c r="E154" s="5">
        <f t="shared" si="54"/>
        <v>6079</v>
      </c>
      <c r="F154" s="2">
        <v>4530</v>
      </c>
      <c r="G154" s="4">
        <f t="shared" si="52"/>
        <v>1549</v>
      </c>
      <c r="H154" s="2">
        <f t="shared" si="50"/>
        <v>8</v>
      </c>
      <c r="I154" s="2">
        <f t="shared" si="70"/>
        <v>4522</v>
      </c>
      <c r="J154" s="12">
        <f t="shared" si="68"/>
        <v>183.23231441048034</v>
      </c>
      <c r="K154" s="7">
        <f t="shared" si="69"/>
        <v>566.25</v>
      </c>
      <c r="L154" s="18">
        <f t="shared" si="61"/>
        <v>0.17660044150110377</v>
      </c>
      <c r="M154" s="9">
        <f t="shared" si="55"/>
        <v>0.1316005922026649</v>
      </c>
      <c r="N154" s="5">
        <f t="shared" si="56"/>
        <v>5644.515590949447</v>
      </c>
      <c r="O154" s="5">
        <f t="shared" si="57"/>
        <v>30.805240926578598</v>
      </c>
      <c r="P154" s="5">
        <f t="shared" si="65"/>
        <v>13.714285714285714</v>
      </c>
      <c r="Q154" s="5">
        <f t="shared" si="58"/>
        <v>0.21523312437784173</v>
      </c>
      <c r="R154" s="5">
        <f t="shared" si="66"/>
        <v>0.36897107036201443</v>
      </c>
      <c r="S154" s="11">
        <f t="shared" si="62"/>
        <v>5.4575526332095656E-3</v>
      </c>
      <c r="T154" s="2">
        <f t="shared" si="67"/>
        <v>209801</v>
      </c>
      <c r="U154" s="10">
        <f t="shared" si="64"/>
        <v>72873.94408602154</v>
      </c>
      <c r="V154" s="9">
        <f t="shared" si="63"/>
        <v>3.0805083457562565E-2</v>
      </c>
      <c r="W154" s="4">
        <f t="shared" si="59"/>
        <v>4580</v>
      </c>
      <c r="X154" s="10">
        <f t="shared" si="60"/>
        <v>3246.2174672489082</v>
      </c>
      <c r="Y154" s="2"/>
    </row>
    <row r="155" spans="1:25" x14ac:dyDescent="0.35">
      <c r="A155" s="3">
        <v>44041</v>
      </c>
      <c r="B155" s="2">
        <v>1155</v>
      </c>
      <c r="C155" s="2">
        <f>C154+F154</f>
        <v>214331</v>
      </c>
      <c r="D155" s="5">
        <f t="shared" si="53"/>
        <v>288753.94408602157</v>
      </c>
      <c r="E155" s="5">
        <f t="shared" si="54"/>
        <v>5792</v>
      </c>
      <c r="F155" s="2">
        <v>4243</v>
      </c>
      <c r="G155" s="4">
        <f t="shared" si="52"/>
        <v>1549</v>
      </c>
      <c r="H155" s="2">
        <f t="shared" si="50"/>
        <v>10</v>
      </c>
      <c r="I155" s="2">
        <f t="shared" si="70"/>
        <v>4233</v>
      </c>
      <c r="J155" s="12">
        <f t="shared" si="68"/>
        <v>185.56796536796537</v>
      </c>
      <c r="K155" s="7">
        <f t="shared" si="69"/>
        <v>424.3</v>
      </c>
      <c r="L155" s="18">
        <f t="shared" si="61"/>
        <v>0.23568230025925052</v>
      </c>
      <c r="M155" s="9">
        <f t="shared" si="55"/>
        <v>0.17265193370165746</v>
      </c>
      <c r="N155" s="5">
        <f t="shared" si="56"/>
        <v>5766.3913476284006</v>
      </c>
      <c r="O155" s="5">
        <f t="shared" si="57"/>
        <v>31.074282332050903</v>
      </c>
      <c r="P155" s="5">
        <f t="shared" si="65"/>
        <v>11.714285714285714</v>
      </c>
      <c r="Q155" s="5">
        <f t="shared" si="58"/>
        <v>0.26904140547230221</v>
      </c>
      <c r="R155" s="5">
        <f t="shared" si="66"/>
        <v>0.31516278926755398</v>
      </c>
      <c r="S155" s="11">
        <f t="shared" si="62"/>
        <v>5.3888611540094528E-3</v>
      </c>
      <c r="T155" s="2">
        <f t="shared" si="67"/>
        <v>214331.00000000003</v>
      </c>
      <c r="U155" s="10">
        <f t="shared" si="64"/>
        <v>74422.94408602154</v>
      </c>
      <c r="V155" s="9">
        <f t="shared" si="63"/>
        <v>3.1074123487759623E-2</v>
      </c>
      <c r="W155" s="4">
        <f t="shared" si="59"/>
        <v>4620</v>
      </c>
      <c r="X155" s="10">
        <f t="shared" si="60"/>
        <v>3218.1116883116883</v>
      </c>
      <c r="Y155" s="2"/>
    </row>
    <row r="156" spans="1:25" x14ac:dyDescent="0.35">
      <c r="A156" s="3">
        <v>44042</v>
      </c>
      <c r="B156" s="2">
        <v>1160</v>
      </c>
      <c r="C156" s="2">
        <f t="shared" ref="C156:C157" si="71">C155+F155</f>
        <v>218574</v>
      </c>
      <c r="D156" s="5">
        <f t="shared" si="53"/>
        <v>294545.94408602151</v>
      </c>
      <c r="E156" s="5">
        <f t="shared" si="54"/>
        <v>5930</v>
      </c>
      <c r="F156" s="2">
        <v>4381</v>
      </c>
      <c r="G156" s="4">
        <f t="shared" si="52"/>
        <v>1549</v>
      </c>
      <c r="H156" s="2">
        <f t="shared" si="50"/>
        <v>5</v>
      </c>
      <c r="I156" s="2">
        <f t="shared" si="70"/>
        <v>4376</v>
      </c>
      <c r="J156" s="12">
        <f t="shared" si="68"/>
        <v>188.42586206896553</v>
      </c>
      <c r="K156" s="7">
        <f t="shared" si="69"/>
        <v>876.2</v>
      </c>
      <c r="L156" s="18">
        <f t="shared" si="61"/>
        <v>0.11412919424788862</v>
      </c>
      <c r="M156" s="9">
        <f t="shared" si="55"/>
        <v>8.4317032040472167E-2</v>
      </c>
      <c r="N156" s="5">
        <f t="shared" si="56"/>
        <v>5880.5456159702981</v>
      </c>
      <c r="O156" s="5">
        <f t="shared" si="57"/>
        <v>31.208803034787056</v>
      </c>
      <c r="P156" s="5">
        <f t="shared" si="65"/>
        <v>10.714285714285714</v>
      </c>
      <c r="Q156" s="5">
        <f t="shared" si="58"/>
        <v>0.1345207027361511</v>
      </c>
      <c r="R156" s="5">
        <f t="shared" si="66"/>
        <v>0.28825864872032375</v>
      </c>
      <c r="S156" s="11">
        <f t="shared" si="62"/>
        <v>5.3071271056941817E-3</v>
      </c>
      <c r="T156" s="2">
        <f t="shared" si="67"/>
        <v>218574</v>
      </c>
      <c r="U156" s="10">
        <f t="shared" si="64"/>
        <v>75971.94408602154</v>
      </c>
      <c r="V156" s="9">
        <f t="shared" si="63"/>
        <v>3.1208643502858145E-2</v>
      </c>
      <c r="W156" s="4">
        <f t="shared" si="59"/>
        <v>4640</v>
      </c>
      <c r="X156" s="10">
        <f t="shared" si="60"/>
        <v>3204.2405172413792</v>
      </c>
      <c r="Y156" s="2"/>
    </row>
    <row r="157" spans="1:25" x14ac:dyDescent="0.35">
      <c r="A157" s="3">
        <v>44043</v>
      </c>
      <c r="B157" s="2">
        <v>1168</v>
      </c>
      <c r="C157" s="2">
        <f t="shared" si="71"/>
        <v>222955</v>
      </c>
      <c r="D157" s="5">
        <f t="shared" si="53"/>
        <v>300475.94408602151</v>
      </c>
      <c r="E157" s="5">
        <f t="shared" si="54"/>
        <v>6519</v>
      </c>
      <c r="F157" s="2">
        <v>4970</v>
      </c>
      <c r="G157" s="4">
        <f t="shared" si="52"/>
        <v>1549</v>
      </c>
      <c r="H157" s="2">
        <f t="shared" si="50"/>
        <v>8</v>
      </c>
      <c r="I157" s="2">
        <f t="shared" si="70"/>
        <v>4962</v>
      </c>
      <c r="J157" s="12">
        <f t="shared" si="68"/>
        <v>190.88613013698631</v>
      </c>
      <c r="K157" s="7">
        <f t="shared" si="69"/>
        <v>621.25</v>
      </c>
      <c r="L157" s="18">
        <f t="shared" si="61"/>
        <v>0.16096579476861167</v>
      </c>
      <c r="M157" s="9">
        <f t="shared" si="55"/>
        <v>0.12271820831415861</v>
      </c>
      <c r="N157" s="5">
        <f t="shared" si="56"/>
        <v>5998.4126557077134</v>
      </c>
      <c r="O157" s="5">
        <f t="shared" si="57"/>
        <v>31.424036159164896</v>
      </c>
      <c r="P157" s="5">
        <f t="shared" si="65"/>
        <v>9.1428571428571423</v>
      </c>
      <c r="Q157" s="5">
        <f t="shared" si="58"/>
        <v>0.21523312437784173</v>
      </c>
      <c r="R157" s="5">
        <f t="shared" si="66"/>
        <v>0.24598071357467627</v>
      </c>
      <c r="S157" s="11">
        <f t="shared" si="62"/>
        <v>5.238725303312328E-3</v>
      </c>
      <c r="T157" s="2">
        <f t="shared" si="67"/>
        <v>222955</v>
      </c>
      <c r="U157" s="10">
        <f t="shared" si="64"/>
        <v>77520.94408602154</v>
      </c>
      <c r="V157" s="9">
        <f t="shared" si="63"/>
        <v>3.1423875527015789E-2</v>
      </c>
      <c r="W157" s="4">
        <f t="shared" si="59"/>
        <v>4672</v>
      </c>
      <c r="X157" s="10">
        <f t="shared" si="60"/>
        <v>3182.2936643835615</v>
      </c>
      <c r="Y157" s="2"/>
    </row>
    <row r="158" spans="1:25" x14ac:dyDescent="0.35">
      <c r="A158" s="3">
        <v>44044</v>
      </c>
      <c r="B158" s="2">
        <v>1171</v>
      </c>
      <c r="C158" s="2">
        <v>230046</v>
      </c>
      <c r="D158" s="5">
        <f t="shared" si="53"/>
        <v>309115.94408602151</v>
      </c>
      <c r="E158" s="5">
        <f t="shared" si="54"/>
        <v>6238</v>
      </c>
      <c r="F158" s="2">
        <v>4689</v>
      </c>
      <c r="G158" s="4">
        <f>46470/30</f>
        <v>1549</v>
      </c>
      <c r="H158" s="2">
        <f t="shared" si="50"/>
        <v>3</v>
      </c>
      <c r="I158" s="2">
        <f t="shared" si="70"/>
        <v>4686</v>
      </c>
      <c r="J158" s="12">
        <f t="shared" si="68"/>
        <v>196.45260461144321</v>
      </c>
      <c r="K158" s="7">
        <f t="shared" si="69"/>
        <v>1563</v>
      </c>
      <c r="L158" s="18">
        <f t="shared" si="61"/>
        <v>6.3979526551503518E-2</v>
      </c>
      <c r="M158" s="9">
        <f t="shared" si="55"/>
        <v>4.8092337287592178E-2</v>
      </c>
      <c r="N158" s="5">
        <f t="shared" si="56"/>
        <v>6189.1899163281232</v>
      </c>
      <c r="O158" s="5">
        <f t="shared" si="57"/>
        <v>31.504748580806588</v>
      </c>
      <c r="P158" s="5">
        <f t="shared" si="65"/>
        <v>7.7142857142857144</v>
      </c>
      <c r="Q158" s="5">
        <f t="shared" si="58"/>
        <v>8.0712421641690651E-2</v>
      </c>
      <c r="R158" s="5">
        <f t="shared" si="66"/>
        <v>0.20754622707863313</v>
      </c>
      <c r="S158" s="11">
        <f t="shared" si="62"/>
        <v>5.0902862905679736E-3</v>
      </c>
      <c r="T158" s="2">
        <f t="shared" si="67"/>
        <v>230046</v>
      </c>
      <c r="U158" s="10">
        <f t="shared" si="64"/>
        <v>79069.94408602154</v>
      </c>
      <c r="V158" s="9">
        <f t="shared" si="63"/>
        <v>3.1504587536074907E-2</v>
      </c>
      <c r="W158" s="4">
        <f t="shared" si="59"/>
        <v>4684</v>
      </c>
      <c r="X158" s="10">
        <f t="shared" si="60"/>
        <v>3174.1409052092231</v>
      </c>
      <c r="Y158" s="2"/>
    </row>
    <row r="159" spans="1:25" x14ac:dyDescent="0.35">
      <c r="A159" s="3">
        <v>44045</v>
      </c>
      <c r="B159" s="2">
        <v>1177</v>
      </c>
      <c r="C159" s="2">
        <f>C160-F160</f>
        <v>234321</v>
      </c>
      <c r="D159" s="5">
        <f t="shared" si="53"/>
        <v>314977.26666666666</v>
      </c>
      <c r="E159" s="5">
        <f t="shared" si="54"/>
        <v>5398.322580645161</v>
      </c>
      <c r="F159" s="2">
        <v>3812</v>
      </c>
      <c r="G159" s="10">
        <f t="shared" ref="G159:G188" si="72">49176/31</f>
        <v>1586.3225806451612</v>
      </c>
      <c r="H159" s="2">
        <f t="shared" si="50"/>
        <v>6</v>
      </c>
      <c r="I159" s="2">
        <f t="shared" si="70"/>
        <v>3806</v>
      </c>
      <c r="J159" s="12">
        <f t="shared" si="68"/>
        <v>199.08326253186067</v>
      </c>
      <c r="K159" s="7">
        <f t="shared" si="69"/>
        <v>635.33333333333337</v>
      </c>
      <c r="L159" s="18">
        <f t="shared" si="61"/>
        <v>0.15739769150052466</v>
      </c>
      <c r="M159" s="9">
        <f t="shared" si="55"/>
        <v>0.11114563663742622</v>
      </c>
      <c r="N159" s="5">
        <f t="shared" si="56"/>
        <v>6304.2051171675312</v>
      </c>
      <c r="O159" s="5">
        <f t="shared" si="57"/>
        <v>31.666173424089965</v>
      </c>
      <c r="P159" s="5">
        <f t="shared" si="65"/>
        <v>6.5714285714285712</v>
      </c>
      <c r="Q159" s="5">
        <f t="shared" si="58"/>
        <v>0.1614248432833813</v>
      </c>
      <c r="R159" s="5">
        <f t="shared" si="66"/>
        <v>0.17679863788179859</v>
      </c>
      <c r="S159" s="11">
        <f t="shared" si="62"/>
        <v>5.023023971389675E-3</v>
      </c>
      <c r="T159" s="2">
        <f t="shared" si="67"/>
        <v>234320.99999999997</v>
      </c>
      <c r="U159" s="10">
        <f t="shared" si="64"/>
        <v>80656.266666666706</v>
      </c>
      <c r="V159" s="9">
        <f t="shared" si="63"/>
        <v>3.1666011554193137E-2</v>
      </c>
      <c r="W159" s="4">
        <f t="shared" si="59"/>
        <v>4708</v>
      </c>
      <c r="X159" s="10">
        <f t="shared" si="60"/>
        <v>3157.9600679694136</v>
      </c>
      <c r="Y159" s="2"/>
    </row>
    <row r="160" spans="1:25" x14ac:dyDescent="0.35">
      <c r="A160" s="3">
        <v>44046</v>
      </c>
      <c r="B160" s="2">
        <v>1179</v>
      </c>
      <c r="C160" s="2">
        <v>236967</v>
      </c>
      <c r="D160" s="5">
        <f t="shared" si="53"/>
        <v>319209.58924731187</v>
      </c>
      <c r="E160" s="5">
        <f t="shared" si="54"/>
        <v>4232.322580645161</v>
      </c>
      <c r="F160" s="2">
        <v>2646</v>
      </c>
      <c r="G160" s="10">
        <f t="shared" si="72"/>
        <v>1586.3225806451612</v>
      </c>
      <c r="H160" s="2">
        <f t="shared" si="50"/>
        <v>2</v>
      </c>
      <c r="I160" s="2">
        <f t="shared" si="70"/>
        <v>2644</v>
      </c>
      <c r="J160" s="12">
        <f t="shared" si="68"/>
        <v>200.98982188295165</v>
      </c>
      <c r="K160" s="7">
        <f t="shared" si="69"/>
        <v>1323</v>
      </c>
      <c r="L160" s="18">
        <f t="shared" si="61"/>
        <v>7.5585789871504161E-2</v>
      </c>
      <c r="M160" s="9">
        <f t="shared" si="55"/>
        <v>4.7255377204615784E-2</v>
      </c>
      <c r="N160" s="5">
        <f t="shared" si="56"/>
        <v>6375.3934730555029</v>
      </c>
      <c r="O160" s="5">
        <f t="shared" si="57"/>
        <v>31.719981705184427</v>
      </c>
      <c r="P160" s="5">
        <f t="shared" si="65"/>
        <v>6</v>
      </c>
      <c r="Q160" s="5">
        <f t="shared" si="58"/>
        <v>5.3808281094460432E-2</v>
      </c>
      <c r="R160" s="5">
        <f t="shared" si="66"/>
        <v>0.1614248432833813</v>
      </c>
      <c r="S160" s="11">
        <f t="shared" si="62"/>
        <v>4.9753763182215248E-3</v>
      </c>
      <c r="T160" s="2">
        <f t="shared" si="67"/>
        <v>236967</v>
      </c>
      <c r="U160" s="10">
        <f t="shared" si="64"/>
        <v>82242.589247311873</v>
      </c>
      <c r="V160" s="9">
        <f t="shared" si="63"/>
        <v>3.1719819560232551E-2</v>
      </c>
      <c r="W160" s="4">
        <f t="shared" si="59"/>
        <v>4716</v>
      </c>
      <c r="X160" s="10">
        <f t="shared" si="60"/>
        <v>3152.6030534351144</v>
      </c>
      <c r="Y160" s="2"/>
    </row>
    <row r="161" spans="1:25" x14ac:dyDescent="0.35">
      <c r="A161" s="3">
        <v>44047</v>
      </c>
      <c r="B161" s="2">
        <v>1182</v>
      </c>
      <c r="C161" s="2">
        <v>240473</v>
      </c>
      <c r="D161" s="5">
        <f t="shared" si="53"/>
        <v>324301.91182795702</v>
      </c>
      <c r="E161" s="5">
        <f t="shared" si="54"/>
        <v>4864.322580645161</v>
      </c>
      <c r="F161" s="2">
        <v>3278</v>
      </c>
      <c r="G161" s="10">
        <f t="shared" si="72"/>
        <v>1586.3225806451612</v>
      </c>
      <c r="H161" s="2">
        <f t="shared" si="50"/>
        <v>3</v>
      </c>
      <c r="I161" s="2">
        <f t="shared" si="70"/>
        <v>3275</v>
      </c>
      <c r="J161" s="12">
        <f t="shared" si="68"/>
        <v>203.44585448392556</v>
      </c>
      <c r="K161" s="7">
        <f t="shared" si="69"/>
        <v>1092.6666666666667</v>
      </c>
      <c r="L161" s="18">
        <f t="shared" si="61"/>
        <v>9.1519219035997565E-2</v>
      </c>
      <c r="M161" s="9">
        <f t="shared" si="55"/>
        <v>6.1673541387588376E-2</v>
      </c>
      <c r="N161" s="5">
        <f t="shared" si="56"/>
        <v>6469.7193898140922</v>
      </c>
      <c r="O161" s="5">
        <f t="shared" si="57"/>
        <v>31.800694126826116</v>
      </c>
      <c r="P161" s="5">
        <f t="shared" si="65"/>
        <v>5.2857142857142856</v>
      </c>
      <c r="Q161" s="5">
        <f t="shared" si="58"/>
        <v>8.0712421641690651E-2</v>
      </c>
      <c r="R161" s="5">
        <f t="shared" si="66"/>
        <v>0.1422076000353597</v>
      </c>
      <c r="S161" s="11">
        <f t="shared" si="62"/>
        <v>4.9153127378125609E-3</v>
      </c>
      <c r="T161" s="2">
        <f t="shared" si="67"/>
        <v>240473</v>
      </c>
      <c r="U161" s="10">
        <f t="shared" si="64"/>
        <v>83828.911827957039</v>
      </c>
      <c r="V161" s="9">
        <f t="shared" si="63"/>
        <v>3.1800531569291662E-2</v>
      </c>
      <c r="W161" s="4">
        <f t="shared" si="59"/>
        <v>4728</v>
      </c>
      <c r="X161" s="10">
        <f t="shared" si="60"/>
        <v>3144.6015228426395</v>
      </c>
      <c r="Y161" s="2"/>
    </row>
    <row r="162" spans="1:25" x14ac:dyDescent="0.35">
      <c r="A162" s="3">
        <v>44048</v>
      </c>
      <c r="B162" s="2">
        <v>1197</v>
      </c>
      <c r="C162" s="2">
        <v>244654</v>
      </c>
      <c r="D162" s="5">
        <f t="shared" si="53"/>
        <v>330069.23440860223</v>
      </c>
      <c r="E162" s="5">
        <f t="shared" si="54"/>
        <v>5640.322580645161</v>
      </c>
      <c r="F162" s="2">
        <v>4054</v>
      </c>
      <c r="G162" s="10">
        <f t="shared" si="72"/>
        <v>1586.3225806451612</v>
      </c>
      <c r="H162" s="2">
        <f t="shared" si="50"/>
        <v>15</v>
      </c>
      <c r="I162" s="2">
        <f t="shared" si="70"/>
        <v>4039</v>
      </c>
      <c r="J162" s="12">
        <f t="shared" si="68"/>
        <v>204.38930659983291</v>
      </c>
      <c r="K162" s="7">
        <f t="shared" si="69"/>
        <v>270.26666666666665</v>
      </c>
      <c r="L162" s="18">
        <f t="shared" si="61"/>
        <v>0.370004933399112</v>
      </c>
      <c r="M162" s="9">
        <f t="shared" si="55"/>
        <v>0.26594223620245927</v>
      </c>
      <c r="N162" s="5">
        <f t="shared" si="56"/>
        <v>6582.2056014420623</v>
      </c>
      <c r="O162" s="5">
        <f t="shared" si="57"/>
        <v>32.20425623503457</v>
      </c>
      <c r="P162" s="5">
        <f t="shared" si="65"/>
        <v>6</v>
      </c>
      <c r="Q162" s="5">
        <f t="shared" si="58"/>
        <v>0.40356210820845329</v>
      </c>
      <c r="R162" s="5">
        <f t="shared" si="66"/>
        <v>0.1614248432833813</v>
      </c>
      <c r="S162" s="11">
        <f t="shared" si="62"/>
        <v>4.8926238688106471E-3</v>
      </c>
      <c r="T162" s="2">
        <f t="shared" si="67"/>
        <v>244654</v>
      </c>
      <c r="U162" s="10">
        <f t="shared" si="64"/>
        <v>85415.234408602206</v>
      </c>
      <c r="V162" s="9">
        <f t="shared" si="63"/>
        <v>3.2204091614587246E-2</v>
      </c>
      <c r="W162" s="4">
        <f t="shared" si="59"/>
        <v>4788</v>
      </c>
      <c r="X162" s="10">
        <f t="shared" si="60"/>
        <v>3105.1954887218044</v>
      </c>
      <c r="Y162" s="2"/>
    </row>
    <row r="163" spans="1:25" x14ac:dyDescent="0.35">
      <c r="A163" s="3">
        <v>44049</v>
      </c>
      <c r="B163" s="2">
        <v>1206</v>
      </c>
      <c r="C163" s="2">
        <f>C164-F164</f>
        <v>249217</v>
      </c>
      <c r="D163" s="5">
        <f t="shared" si="53"/>
        <v>336218.55698924739</v>
      </c>
      <c r="E163" s="5">
        <f t="shared" si="54"/>
        <v>5847.322580645161</v>
      </c>
      <c r="F163" s="2">
        <v>4261</v>
      </c>
      <c r="G163" s="10">
        <f t="shared" si="72"/>
        <v>1586.3225806451612</v>
      </c>
      <c r="H163" s="2">
        <f t="shared" si="50"/>
        <v>9</v>
      </c>
      <c r="I163" s="2">
        <f t="shared" si="70"/>
        <v>4252</v>
      </c>
      <c r="J163" s="12">
        <f t="shared" si="68"/>
        <v>206.64759535655057</v>
      </c>
      <c r="K163" s="7">
        <f t="shared" si="69"/>
        <v>473.44444444444446</v>
      </c>
      <c r="L163" s="18">
        <f t="shared" si="61"/>
        <v>0.21121802393804273</v>
      </c>
      <c r="M163" s="9">
        <f t="shared" si="55"/>
        <v>0.15391659816734432</v>
      </c>
      <c r="N163" s="5">
        <f t="shared" si="56"/>
        <v>6704.9691947590736</v>
      </c>
      <c r="O163" s="5">
        <f t="shared" si="57"/>
        <v>32.446393499959647</v>
      </c>
      <c r="P163" s="5">
        <f t="shared" si="65"/>
        <v>6.5714285714285712</v>
      </c>
      <c r="Q163" s="5">
        <f t="shared" si="58"/>
        <v>0.24213726492507195</v>
      </c>
      <c r="R163" s="5">
        <f t="shared" si="66"/>
        <v>0.17679863788179859</v>
      </c>
      <c r="S163" s="11">
        <f t="shared" si="62"/>
        <v>4.8391562373353344E-3</v>
      </c>
      <c r="T163" s="2">
        <f t="shared" si="67"/>
        <v>249217</v>
      </c>
      <c r="U163" s="10">
        <f t="shared" si="64"/>
        <v>87001.556989247372</v>
      </c>
      <c r="V163" s="9">
        <f t="shared" si="63"/>
        <v>3.2446227641764594E-2</v>
      </c>
      <c r="W163" s="4">
        <f t="shared" si="59"/>
        <v>4824</v>
      </c>
      <c r="X163" s="10">
        <f t="shared" si="60"/>
        <v>3082.0223880597014</v>
      </c>
      <c r="Y163" s="2"/>
    </row>
    <row r="164" spans="1:25" x14ac:dyDescent="0.35">
      <c r="A164" s="3">
        <v>44050</v>
      </c>
      <c r="B164" s="2">
        <v>1213</v>
      </c>
      <c r="C164" s="2">
        <v>253560</v>
      </c>
      <c r="D164" s="5">
        <f t="shared" si="53"/>
        <v>342147.87956989254</v>
      </c>
      <c r="E164" s="5">
        <f t="shared" si="54"/>
        <v>5929.322580645161</v>
      </c>
      <c r="F164" s="2">
        <v>4343</v>
      </c>
      <c r="G164" s="10">
        <f t="shared" si="72"/>
        <v>1586.3225806451612</v>
      </c>
      <c r="H164" s="2">
        <f t="shared" si="50"/>
        <v>7</v>
      </c>
      <c r="I164" s="2">
        <f t="shared" si="70"/>
        <v>4336</v>
      </c>
      <c r="J164" s="12">
        <f t="shared" si="68"/>
        <v>209.03544929925803</v>
      </c>
      <c r="K164" s="7">
        <f t="shared" si="69"/>
        <v>620.42857142857144</v>
      </c>
      <c r="L164" s="18">
        <f t="shared" si="61"/>
        <v>0.16117890858853326</v>
      </c>
      <c r="M164" s="9">
        <f t="shared" si="55"/>
        <v>0.11805733125146213</v>
      </c>
      <c r="N164" s="5">
        <f t="shared" si="56"/>
        <v>6821.8138771556942</v>
      </c>
      <c r="O164" s="5">
        <f t="shared" si="57"/>
        <v>32.634722483790256</v>
      </c>
      <c r="P164" s="5">
        <f t="shared" si="65"/>
        <v>6.4285714285714288</v>
      </c>
      <c r="Q164" s="5">
        <f t="shared" si="58"/>
        <v>0.18832898383061153</v>
      </c>
      <c r="R164" s="5">
        <f t="shared" si="66"/>
        <v>0.17295518923219427</v>
      </c>
      <c r="S164" s="11">
        <f t="shared" si="62"/>
        <v>4.7838775832150186E-3</v>
      </c>
      <c r="T164" s="2">
        <f t="shared" si="67"/>
        <v>253560</v>
      </c>
      <c r="U164" s="10">
        <f t="shared" si="64"/>
        <v>88587.879569892539</v>
      </c>
      <c r="V164" s="9">
        <f t="shared" si="63"/>
        <v>3.2634555662902527E-2</v>
      </c>
      <c r="W164" s="4">
        <f t="shared" si="59"/>
        <v>4852</v>
      </c>
      <c r="X164" s="10">
        <f t="shared" si="60"/>
        <v>3064.2366034624897</v>
      </c>
      <c r="Y164" s="2"/>
    </row>
    <row r="165" spans="1:25" x14ac:dyDescent="0.35">
      <c r="A165" s="3">
        <v>44051</v>
      </c>
      <c r="B165" s="2">
        <v>1216</v>
      </c>
      <c r="C165" s="2">
        <v>258525</v>
      </c>
      <c r="D165" s="5">
        <f t="shared" si="53"/>
        <v>348699.20215053775</v>
      </c>
      <c r="E165" s="5">
        <f t="shared" si="54"/>
        <v>6551.322580645161</v>
      </c>
      <c r="F165" s="2">
        <f>C165-C164</f>
        <v>4965</v>
      </c>
      <c r="G165" s="10">
        <f t="shared" si="72"/>
        <v>1586.3225806451612</v>
      </c>
      <c r="H165" s="2">
        <f t="shared" si="50"/>
        <v>3</v>
      </c>
      <c r="I165" s="2">
        <f t="shared" si="70"/>
        <v>4962</v>
      </c>
      <c r="J165" s="12">
        <f t="shared" si="68"/>
        <v>212.60279605263159</v>
      </c>
      <c r="K165" s="7">
        <f t="shared" si="69"/>
        <v>1655</v>
      </c>
      <c r="L165" s="18">
        <f t="shared" si="61"/>
        <v>6.0422960725075525E-2</v>
      </c>
      <c r="M165" s="9">
        <f t="shared" si="55"/>
        <v>4.5792280307842298E-2</v>
      </c>
      <c r="N165" s="5">
        <f t="shared" si="56"/>
        <v>6955.3929349726932</v>
      </c>
      <c r="O165" s="5">
        <f t="shared" si="57"/>
        <v>32.715434905431948</v>
      </c>
      <c r="P165" s="5">
        <f t="shared" si="65"/>
        <v>6.4285714285714288</v>
      </c>
      <c r="Q165" s="5">
        <f t="shared" si="58"/>
        <v>8.0712421641690651E-2</v>
      </c>
      <c r="R165" s="5">
        <f t="shared" si="66"/>
        <v>0.17295518923219427</v>
      </c>
      <c r="S165" s="11">
        <f t="shared" si="62"/>
        <v>4.7036070012571318E-3</v>
      </c>
      <c r="T165" s="2">
        <f t="shared" si="67"/>
        <v>258525.00000000003</v>
      </c>
      <c r="U165" s="10">
        <f t="shared" si="64"/>
        <v>90174.202150537705</v>
      </c>
      <c r="V165" s="9">
        <f t="shared" si="63"/>
        <v>3.2715267671961645E-2</v>
      </c>
      <c r="W165" s="4">
        <f t="shared" si="59"/>
        <v>4864</v>
      </c>
      <c r="X165" s="10">
        <f t="shared" si="60"/>
        <v>3056.6768092105262</v>
      </c>
      <c r="Y165" s="2"/>
    </row>
    <row r="166" spans="1:25" x14ac:dyDescent="0.35">
      <c r="A166" s="3">
        <v>44052</v>
      </c>
      <c r="B166" s="2">
        <v>1225</v>
      </c>
      <c r="C166" s="2">
        <f>C167-F167</f>
        <v>262772</v>
      </c>
      <c r="D166" s="5">
        <f t="shared" si="53"/>
        <v>354532.52473118296</v>
      </c>
      <c r="E166" s="5">
        <f t="shared" si="54"/>
        <v>5833.322580645161</v>
      </c>
      <c r="F166" s="2">
        <f>C166-C165</f>
        <v>4247</v>
      </c>
      <c r="G166" s="10">
        <f t="shared" si="72"/>
        <v>1586.3225806451612</v>
      </c>
      <c r="H166" s="2">
        <f t="shared" si="50"/>
        <v>9</v>
      </c>
      <c r="I166" s="2">
        <f t="shared" si="70"/>
        <v>4238</v>
      </c>
      <c r="J166" s="12">
        <f t="shared" si="68"/>
        <v>214.50775510204082</v>
      </c>
      <c r="K166" s="7">
        <f t="shared" si="69"/>
        <v>471.88888888888891</v>
      </c>
      <c r="L166" s="18">
        <f t="shared" si="61"/>
        <v>0.21191429244172355</v>
      </c>
      <c r="M166" s="9">
        <f t="shared" si="55"/>
        <v>0.15428599868386855</v>
      </c>
      <c r="N166" s="5">
        <f t="shared" si="56"/>
        <v>7069.6548198767796</v>
      </c>
      <c r="O166" s="5">
        <f t="shared" si="57"/>
        <v>32.957572170357018</v>
      </c>
      <c r="P166" s="5">
        <f t="shared" si="65"/>
        <v>6.8571428571428568</v>
      </c>
      <c r="Q166" s="5">
        <f t="shared" si="58"/>
        <v>0.24213726492507195</v>
      </c>
      <c r="R166" s="5">
        <f t="shared" si="66"/>
        <v>0.18448553518100722</v>
      </c>
      <c r="S166" s="11">
        <f t="shared" si="62"/>
        <v>4.6618361164812083E-3</v>
      </c>
      <c r="T166" s="2">
        <f t="shared" si="67"/>
        <v>262772.00000000006</v>
      </c>
      <c r="U166" s="10">
        <f t="shared" ref="U166:U188" si="73">U165+G166</f>
        <v>91760.524731182872</v>
      </c>
      <c r="V166" s="9">
        <f t="shared" si="63"/>
        <v>3.2957403699138986E-2</v>
      </c>
      <c r="W166" s="4">
        <f t="shared" si="59"/>
        <v>4900</v>
      </c>
      <c r="X166" s="10">
        <f t="shared" si="60"/>
        <v>3034.2195918367347</v>
      </c>
      <c r="Y166" s="2"/>
    </row>
    <row r="167" spans="1:25" x14ac:dyDescent="0.35">
      <c r="A167" s="3">
        <v>44053</v>
      </c>
      <c r="B167" s="2">
        <v>1250</v>
      </c>
      <c r="C167" s="2">
        <v>265370</v>
      </c>
      <c r="D167" s="5">
        <f t="shared" si="53"/>
        <v>358716.84731182811</v>
      </c>
      <c r="E167" s="5">
        <f t="shared" si="54"/>
        <v>4184.322580645161</v>
      </c>
      <c r="F167" s="2">
        <v>2598</v>
      </c>
      <c r="G167" s="10">
        <f t="shared" si="72"/>
        <v>1586.3225806451612</v>
      </c>
      <c r="H167" s="2">
        <v>25</v>
      </c>
      <c r="I167" s="2">
        <f t="shared" si="70"/>
        <v>2573</v>
      </c>
      <c r="J167" s="12">
        <f t="shared" si="68"/>
        <v>212.29599999999999</v>
      </c>
      <c r="K167" s="7">
        <f t="shared" si="69"/>
        <v>103.92</v>
      </c>
      <c r="L167" s="18">
        <f t="shared" si="61"/>
        <v>0.96227867590454197</v>
      </c>
      <c r="M167" s="9">
        <f t="shared" si="55"/>
        <v>0.59746827636184219</v>
      </c>
      <c r="N167" s="5">
        <f t="shared" si="56"/>
        <v>7139.5517770184842</v>
      </c>
      <c r="O167" s="5">
        <f t="shared" si="57"/>
        <v>33.630175684037773</v>
      </c>
      <c r="P167" s="5">
        <f t="shared" si="65"/>
        <v>10.142857142857142</v>
      </c>
      <c r="Q167" s="5">
        <f t="shared" si="58"/>
        <v>0.67260351368075544</v>
      </c>
      <c r="R167" s="5">
        <f t="shared" si="66"/>
        <v>0.27288485412190649</v>
      </c>
      <c r="S167" s="11">
        <f t="shared" si="62"/>
        <v>4.710404341108641E-3</v>
      </c>
      <c r="T167" s="2">
        <f t="shared" si="67"/>
        <v>265370.00000000006</v>
      </c>
      <c r="U167" s="10">
        <f t="shared" si="73"/>
        <v>93346.847311828038</v>
      </c>
      <c r="V167" s="9">
        <f t="shared" si="63"/>
        <v>3.3630003774631628E-2</v>
      </c>
      <c r="W167" s="4">
        <f t="shared" si="59"/>
        <v>5000</v>
      </c>
      <c r="X167" s="10">
        <f t="shared" si="60"/>
        <v>2973.5351999999998</v>
      </c>
      <c r="Y167" s="2"/>
    </row>
    <row r="168" spans="1:25" x14ac:dyDescent="0.35">
      <c r="A168" s="3">
        <v>44054</v>
      </c>
      <c r="B168" s="2">
        <v>1264</v>
      </c>
      <c r="C168" s="2">
        <v>272300</v>
      </c>
      <c r="D168" s="5">
        <f t="shared" si="53"/>
        <v>367233.1698924732</v>
      </c>
      <c r="E168" s="5">
        <f t="shared" si="54"/>
        <v>4305.322580645161</v>
      </c>
      <c r="F168" s="2">
        <v>2719</v>
      </c>
      <c r="G168" s="10">
        <f t="shared" si="72"/>
        <v>1586.3225806451612</v>
      </c>
      <c r="H168" s="2">
        <f t="shared" si="50"/>
        <v>14</v>
      </c>
      <c r="I168" s="2">
        <f t="shared" si="70"/>
        <v>2705</v>
      </c>
      <c r="J168" s="12">
        <f t="shared" si="68"/>
        <v>215.42721518987341</v>
      </c>
      <c r="K168" s="7">
        <f t="shared" si="69"/>
        <v>194.21428571428572</v>
      </c>
      <c r="L168" s="18">
        <f t="shared" si="61"/>
        <v>0.51489518205222506</v>
      </c>
      <c r="M168" s="9">
        <f t="shared" si="55"/>
        <v>0.32517888585022292</v>
      </c>
      <c r="N168" s="5">
        <f t="shared" si="56"/>
        <v>7325.9974710107881</v>
      </c>
      <c r="O168" s="5">
        <f t="shared" si="57"/>
        <v>34.006833651698997</v>
      </c>
      <c r="P168" s="5">
        <f t="shared" si="65"/>
        <v>11.714285714285714</v>
      </c>
      <c r="Q168" s="5">
        <f t="shared" si="58"/>
        <v>0.37665796766122306</v>
      </c>
      <c r="R168" s="5">
        <f t="shared" si="66"/>
        <v>0.31516278926755398</v>
      </c>
      <c r="S168" s="11">
        <f t="shared" si="62"/>
        <v>4.6419390378259276E-3</v>
      </c>
      <c r="T168" s="2">
        <f t="shared" si="67"/>
        <v>272300</v>
      </c>
      <c r="U168" s="10">
        <f t="shared" si="73"/>
        <v>94933.169892473205</v>
      </c>
      <c r="V168" s="9">
        <f t="shared" si="63"/>
        <v>3.4006659816907495E-2</v>
      </c>
      <c r="W168" s="4">
        <f t="shared" si="59"/>
        <v>5056</v>
      </c>
      <c r="X168" s="10">
        <f t="shared" si="60"/>
        <v>2940.6004746835442</v>
      </c>
      <c r="Y168" s="2"/>
    </row>
    <row r="169" spans="1:25" x14ac:dyDescent="0.35">
      <c r="A169" s="3">
        <v>44055</v>
      </c>
      <c r="B169" s="2">
        <v>1278</v>
      </c>
      <c r="C169" s="2">
        <v>277596</v>
      </c>
      <c r="D169" s="5">
        <f t="shared" si="53"/>
        <v>374115.49247311836</v>
      </c>
      <c r="E169" s="5">
        <f t="shared" si="54"/>
        <v>6442.322580645161</v>
      </c>
      <c r="F169" s="2">
        <v>4856</v>
      </c>
      <c r="G169" s="10">
        <f t="shared" si="72"/>
        <v>1586.3225806451612</v>
      </c>
      <c r="H169" s="2">
        <f t="shared" si="50"/>
        <v>14</v>
      </c>
      <c r="I169" s="2">
        <f t="shared" si="70"/>
        <v>4842</v>
      </c>
      <c r="J169" s="12">
        <f t="shared" si="68"/>
        <v>217.21126760563379</v>
      </c>
      <c r="K169" s="7">
        <f t="shared" si="69"/>
        <v>346.85714285714283</v>
      </c>
      <c r="L169" s="18">
        <f t="shared" si="61"/>
        <v>0.28830313014827019</v>
      </c>
      <c r="M169" s="9">
        <f t="shared" si="55"/>
        <v>0.21731293062009294</v>
      </c>
      <c r="N169" s="5">
        <f t="shared" si="56"/>
        <v>7468.4817993489196</v>
      </c>
      <c r="O169" s="5">
        <f t="shared" si="57"/>
        <v>34.383491619360221</v>
      </c>
      <c r="P169" s="5">
        <f t="shared" si="65"/>
        <v>11.571428571428571</v>
      </c>
      <c r="Q169" s="5">
        <f t="shared" si="58"/>
        <v>0.37665796766122306</v>
      </c>
      <c r="R169" s="5">
        <f t="shared" si="66"/>
        <v>0.31131934061794964</v>
      </c>
      <c r="S169" s="11">
        <f t="shared" si="62"/>
        <v>4.6038127350538196E-3</v>
      </c>
      <c r="T169" s="2">
        <f t="shared" si="67"/>
        <v>277596</v>
      </c>
      <c r="U169" s="10">
        <f t="shared" si="73"/>
        <v>96519.492473118371</v>
      </c>
      <c r="V169" s="9">
        <f t="shared" si="63"/>
        <v>3.4383315859183375E-2</v>
      </c>
      <c r="W169" s="4">
        <f t="shared" si="59"/>
        <v>5112</v>
      </c>
      <c r="X169" s="10">
        <f t="shared" si="60"/>
        <v>2908.3873239436621</v>
      </c>
      <c r="Y169" s="2"/>
    </row>
    <row r="170" spans="1:25" x14ac:dyDescent="0.35">
      <c r="A170" s="3">
        <v>44056</v>
      </c>
      <c r="B170" s="2">
        <f>B171-H171</f>
        <v>1283</v>
      </c>
      <c r="C170" s="2">
        <f>C169+F170</f>
        <v>284039</v>
      </c>
      <c r="D170" s="5">
        <f t="shared" si="53"/>
        <v>382144.81505376357</v>
      </c>
      <c r="E170" s="5">
        <f t="shared" si="54"/>
        <v>8029.322580645161</v>
      </c>
      <c r="F170" s="2">
        <v>6443</v>
      </c>
      <c r="G170" s="10">
        <f t="shared" si="72"/>
        <v>1586.3225806451612</v>
      </c>
      <c r="H170" s="2">
        <f t="shared" si="50"/>
        <v>5</v>
      </c>
      <c r="I170" s="2">
        <f t="shared" si="70"/>
        <v>6438</v>
      </c>
      <c r="J170" s="12">
        <f t="shared" si="68"/>
        <v>221.38659392049883</v>
      </c>
      <c r="K170" s="7">
        <f t="shared" si="69"/>
        <v>1288.5999999999999</v>
      </c>
      <c r="L170" s="18">
        <f t="shared" si="61"/>
        <v>7.7603600807077441E-2</v>
      </c>
      <c r="M170" s="9">
        <f t="shared" si="55"/>
        <v>6.2271753934168714E-2</v>
      </c>
      <c r="N170" s="5">
        <f t="shared" si="56"/>
        <v>7641.8251768947248</v>
      </c>
      <c r="O170" s="5">
        <f t="shared" si="57"/>
        <v>34.518012322096368</v>
      </c>
      <c r="P170" s="5">
        <f t="shared" si="65"/>
        <v>11</v>
      </c>
      <c r="Q170" s="5">
        <f t="shared" si="58"/>
        <v>0.1345207027361511</v>
      </c>
      <c r="R170" s="5">
        <f t="shared" si="66"/>
        <v>0.29594554601953244</v>
      </c>
      <c r="S170" s="11">
        <f t="shared" si="62"/>
        <v>4.516985343561976E-3</v>
      </c>
      <c r="T170" s="2">
        <f t="shared" si="67"/>
        <v>284039.00000000006</v>
      </c>
      <c r="U170" s="10">
        <f t="shared" si="73"/>
        <v>98105.815053763537</v>
      </c>
      <c r="V170" s="9">
        <f t="shared" si="63"/>
        <v>3.4517835874281901E-2</v>
      </c>
      <c r="W170" s="4">
        <f t="shared" si="59"/>
        <v>5132</v>
      </c>
      <c r="X170" s="10">
        <f t="shared" si="60"/>
        <v>2897.0530007794232</v>
      </c>
      <c r="Y170" s="2"/>
    </row>
    <row r="171" spans="1:25" x14ac:dyDescent="0.35">
      <c r="A171" s="3">
        <v>44057</v>
      </c>
      <c r="B171" s="2">
        <v>1306</v>
      </c>
      <c r="C171" s="2">
        <f>C170+F171</f>
        <v>290150</v>
      </c>
      <c r="D171" s="5">
        <f t="shared" si="53"/>
        <v>389842.13763440872</v>
      </c>
      <c r="E171" s="5">
        <f t="shared" si="54"/>
        <v>7697.322580645161</v>
      </c>
      <c r="F171" s="2">
        <v>6111</v>
      </c>
      <c r="G171" s="10">
        <f t="shared" si="72"/>
        <v>1586.3225806451612</v>
      </c>
      <c r="H171" s="2">
        <v>23</v>
      </c>
      <c r="I171" s="2">
        <f t="shared" si="70"/>
        <v>6088</v>
      </c>
      <c r="J171" s="12">
        <f t="shared" si="68"/>
        <v>222.16692189892802</v>
      </c>
      <c r="K171" s="7">
        <f t="shared" si="69"/>
        <v>265.69565217391306</v>
      </c>
      <c r="L171" s="18">
        <f t="shared" si="61"/>
        <v>0.37637047946326296</v>
      </c>
      <c r="M171" s="9">
        <f t="shared" si="55"/>
        <v>0.29880519828847069</v>
      </c>
      <c r="N171" s="5">
        <f t="shared" si="56"/>
        <v>7806.2363797788485</v>
      </c>
      <c r="O171" s="5">
        <f t="shared" si="57"/>
        <v>35.136807554682669</v>
      </c>
      <c r="P171" s="5">
        <f t="shared" si="65"/>
        <v>13.285714285714286</v>
      </c>
      <c r="Q171" s="5">
        <f t="shared" si="58"/>
        <v>0.61879523258629499</v>
      </c>
      <c r="R171" s="5">
        <f t="shared" si="66"/>
        <v>0.35744072441320146</v>
      </c>
      <c r="S171" s="11">
        <f t="shared" si="62"/>
        <v>4.5011201102877823E-3</v>
      </c>
      <c r="T171" s="2">
        <f t="shared" si="67"/>
        <v>290150</v>
      </c>
      <c r="U171" s="10">
        <f t="shared" si="73"/>
        <v>99692.137634408704</v>
      </c>
      <c r="V171" s="9">
        <f t="shared" si="63"/>
        <v>3.5136627943735121E-2</v>
      </c>
      <c r="W171" s="4">
        <f t="shared" si="59"/>
        <v>5224</v>
      </c>
      <c r="X171" s="10">
        <f t="shared" si="60"/>
        <v>2846.0329249617153</v>
      </c>
      <c r="Y171" s="2"/>
    </row>
    <row r="172" spans="1:25" x14ac:dyDescent="0.35">
      <c r="A172" s="3">
        <v>44058</v>
      </c>
      <c r="B172" s="2">
        <v>1321</v>
      </c>
      <c r="C172" s="2">
        <f>C171+F172</f>
        <v>295924</v>
      </c>
      <c r="D172" s="5">
        <f t="shared" si="53"/>
        <v>397202.46021505387</v>
      </c>
      <c r="E172" s="5">
        <f t="shared" si="54"/>
        <v>7360.322580645161</v>
      </c>
      <c r="F172" s="2">
        <v>5774</v>
      </c>
      <c r="G172" s="10">
        <f t="shared" si="72"/>
        <v>1586.3225806451612</v>
      </c>
      <c r="H172" s="2">
        <v>15</v>
      </c>
      <c r="I172" s="2">
        <f>F172-H172</f>
        <v>5759</v>
      </c>
      <c r="J172" s="12">
        <f t="shared" si="68"/>
        <v>224.01514004542014</v>
      </c>
      <c r="K172" s="7">
        <f t="shared" si="69"/>
        <v>384.93333333333334</v>
      </c>
      <c r="L172" s="18">
        <f t="shared" si="61"/>
        <v>0.25978524419812954</v>
      </c>
      <c r="M172" s="9">
        <f t="shared" si="55"/>
        <v>0.20379541569882104</v>
      </c>
      <c r="N172" s="5">
        <f t="shared" si="56"/>
        <v>7961.5808872985554</v>
      </c>
      <c r="O172" s="5">
        <f t="shared" si="57"/>
        <v>35.540369662891116</v>
      </c>
      <c r="P172" s="5">
        <f t="shared" si="65"/>
        <v>15</v>
      </c>
      <c r="Q172" s="5">
        <f t="shared" si="58"/>
        <v>0.40356210820845329</v>
      </c>
      <c r="R172" s="5">
        <f t="shared" si="66"/>
        <v>0.40356210820845329</v>
      </c>
      <c r="S172" s="11">
        <f t="shared" si="62"/>
        <v>4.4639839958908372E-3</v>
      </c>
      <c r="T172" s="2">
        <f t="shared" si="67"/>
        <v>295924</v>
      </c>
      <c r="U172" s="10">
        <f t="shared" si="73"/>
        <v>101278.46021505387</v>
      </c>
      <c r="V172" s="9">
        <f t="shared" si="63"/>
        <v>3.5540187989030698E-2</v>
      </c>
      <c r="W172" s="4">
        <f t="shared" si="59"/>
        <v>5284</v>
      </c>
      <c r="X172" s="10">
        <f t="shared" si="60"/>
        <v>2813.7161241483723</v>
      </c>
      <c r="Y172" s="2"/>
    </row>
    <row r="173" spans="1:25" x14ac:dyDescent="0.35">
      <c r="A173" s="3">
        <v>44059</v>
      </c>
      <c r="B173" s="2">
        <v>1336</v>
      </c>
      <c r="C173" s="2">
        <v>301183</v>
      </c>
      <c r="D173" s="5">
        <f t="shared" si="53"/>
        <v>404047.78279569902</v>
      </c>
      <c r="E173" s="5">
        <f t="shared" si="54"/>
        <v>6845.322580645161</v>
      </c>
      <c r="F173" s="2">
        <f>C173-C172</f>
        <v>5259</v>
      </c>
      <c r="G173" s="10">
        <f t="shared" si="72"/>
        <v>1586.3225806451612</v>
      </c>
      <c r="H173" s="2">
        <f>B173-B172</f>
        <v>15</v>
      </c>
      <c r="I173" s="2">
        <f t="shared" ref="I173:I179" si="74">F173-H173</f>
        <v>5244</v>
      </c>
      <c r="J173" s="12">
        <f t="shared" si="68"/>
        <v>225.43637724550899</v>
      </c>
      <c r="K173" s="7">
        <f t="shared" si="69"/>
        <v>350.6</v>
      </c>
      <c r="L173" s="18">
        <f t="shared" si="61"/>
        <v>0.2852253280091272</v>
      </c>
      <c r="M173" s="9">
        <f t="shared" si="55"/>
        <v>0.21912773026083271</v>
      </c>
      <c r="N173" s="5">
        <f t="shared" si="56"/>
        <v>8103.0697624364393</v>
      </c>
      <c r="O173" s="5">
        <f t="shared" si="57"/>
        <v>35.943931771099571</v>
      </c>
      <c r="P173" s="5">
        <f t="shared" si="65"/>
        <v>15.857142857142858</v>
      </c>
      <c r="Q173" s="5">
        <f t="shared" si="58"/>
        <v>0.40356210820845329</v>
      </c>
      <c r="R173" s="5">
        <f t="shared" si="66"/>
        <v>0.42662280010607917</v>
      </c>
      <c r="S173" s="11">
        <f t="shared" si="62"/>
        <v>4.4358413323461153E-3</v>
      </c>
      <c r="T173" s="2">
        <f t="shared" si="67"/>
        <v>301183</v>
      </c>
      <c r="U173" s="10">
        <f t="shared" si="73"/>
        <v>102864.78279569904</v>
      </c>
      <c r="V173" s="9">
        <f t="shared" si="63"/>
        <v>3.5943748034326276E-2</v>
      </c>
      <c r="W173" s="4">
        <f t="shared" si="59"/>
        <v>5344</v>
      </c>
      <c r="X173" s="10">
        <f t="shared" si="60"/>
        <v>2782.125</v>
      </c>
      <c r="Y173" s="2"/>
    </row>
    <row r="174" spans="1:25" x14ac:dyDescent="0.35">
      <c r="A174" s="3">
        <v>44060</v>
      </c>
      <c r="B174" s="2">
        <v>1341</v>
      </c>
      <c r="C174" s="2">
        <f>C173+F174</f>
        <v>305503</v>
      </c>
      <c r="D174" s="5">
        <f t="shared" si="53"/>
        <v>409954.10537634417</v>
      </c>
      <c r="E174" s="5">
        <f t="shared" si="54"/>
        <v>5906.322580645161</v>
      </c>
      <c r="F174" s="2">
        <v>4320</v>
      </c>
      <c r="G174" s="10">
        <f t="shared" si="72"/>
        <v>1586.3225806451612</v>
      </c>
      <c r="H174" s="2">
        <f>B174-B173</f>
        <v>5</v>
      </c>
      <c r="I174" s="2">
        <f t="shared" si="74"/>
        <v>4315</v>
      </c>
      <c r="J174" s="12">
        <f t="shared" si="68"/>
        <v>227.8173005219985</v>
      </c>
      <c r="K174" s="7">
        <f t="shared" si="69"/>
        <v>864</v>
      </c>
      <c r="L174" s="18">
        <f t="shared" si="61"/>
        <v>0.11574074074074073</v>
      </c>
      <c r="M174" s="9">
        <f t="shared" si="55"/>
        <v>8.465504434832001E-2</v>
      </c>
      <c r="N174" s="5">
        <f t="shared" si="56"/>
        <v>8219.2956496004736</v>
      </c>
      <c r="O174" s="5">
        <f t="shared" si="57"/>
        <v>36.078452473835718</v>
      </c>
      <c r="P174" s="5">
        <f t="shared" si="65"/>
        <v>13</v>
      </c>
      <c r="Q174" s="5">
        <f t="shared" si="58"/>
        <v>0.1345207027361511</v>
      </c>
      <c r="R174" s="5">
        <f t="shared" si="66"/>
        <v>0.34975382711399283</v>
      </c>
      <c r="S174" s="11">
        <f t="shared" si="62"/>
        <v>4.3894822636766249E-3</v>
      </c>
      <c r="T174" s="2">
        <f t="shared" si="67"/>
        <v>305503</v>
      </c>
      <c r="U174" s="10">
        <f t="shared" si="73"/>
        <v>104451.1053763442</v>
      </c>
      <c r="V174" s="9">
        <f t="shared" si="63"/>
        <v>3.6078268049424808E-2</v>
      </c>
      <c r="W174" s="4">
        <f t="shared" si="59"/>
        <v>5364</v>
      </c>
      <c r="X174" s="10">
        <f t="shared" si="60"/>
        <v>2771.7516778523491</v>
      </c>
      <c r="Y174" s="2"/>
    </row>
    <row r="175" spans="1:25" x14ac:dyDescent="0.35">
      <c r="A175" s="3">
        <v>44061</v>
      </c>
      <c r="B175" s="2">
        <v>1351</v>
      </c>
      <c r="C175" s="2">
        <f>C176-F176</f>
        <v>309309</v>
      </c>
      <c r="D175" s="5">
        <f t="shared" si="53"/>
        <v>415346.42795698938</v>
      </c>
      <c r="E175" s="5">
        <f t="shared" si="54"/>
        <v>4806.322580645161</v>
      </c>
      <c r="F175" s="2">
        <v>3220</v>
      </c>
      <c r="G175" s="10">
        <f t="shared" si="72"/>
        <v>1586.3225806451612</v>
      </c>
      <c r="H175" s="2">
        <f>B175-B174</f>
        <v>10</v>
      </c>
      <c r="I175" s="2">
        <f t="shared" si="74"/>
        <v>3210</v>
      </c>
      <c r="J175" s="12">
        <f t="shared" si="68"/>
        <v>228.94818652849742</v>
      </c>
      <c r="K175" s="7">
        <f t="shared" si="69"/>
        <v>322</v>
      </c>
      <c r="L175" s="18">
        <f t="shared" si="61"/>
        <v>0.3105590062111801</v>
      </c>
      <c r="M175" s="9">
        <f t="shared" si="55"/>
        <v>0.20805927675910763</v>
      </c>
      <c r="N175" s="5">
        <f t="shared" si="56"/>
        <v>8321.6928085232321</v>
      </c>
      <c r="O175" s="5">
        <f t="shared" si="57"/>
        <v>36.347493879308026</v>
      </c>
      <c r="P175" s="5">
        <f t="shared" si="65"/>
        <v>12.428571428571429</v>
      </c>
      <c r="Q175" s="5">
        <f t="shared" si="58"/>
        <v>0.26904140547230221</v>
      </c>
      <c r="R175" s="5">
        <f t="shared" si="66"/>
        <v>0.33438003251557558</v>
      </c>
      <c r="S175" s="11">
        <f t="shared" si="62"/>
        <v>4.3678004843053387E-3</v>
      </c>
      <c r="T175" s="2">
        <f t="shared" si="67"/>
        <v>309309</v>
      </c>
      <c r="U175" s="10">
        <f t="shared" si="73"/>
        <v>106037.42795698937</v>
      </c>
      <c r="V175" s="9">
        <f t="shared" si="63"/>
        <v>3.634730807962186E-2</v>
      </c>
      <c r="W175" s="4">
        <f t="shared" si="59"/>
        <v>5404</v>
      </c>
      <c r="X175" s="10">
        <f t="shared" si="60"/>
        <v>2751.2353811991115</v>
      </c>
      <c r="Y175" s="2"/>
    </row>
    <row r="176" spans="1:25" x14ac:dyDescent="0.35">
      <c r="A176" s="3">
        <v>44062</v>
      </c>
      <c r="B176" s="2">
        <v>1361</v>
      </c>
      <c r="C176" s="2">
        <v>315142</v>
      </c>
      <c r="D176" s="5">
        <f t="shared" si="53"/>
        <v>422765.75053763448</v>
      </c>
      <c r="E176" s="5">
        <f t="shared" si="54"/>
        <v>7419.322580645161</v>
      </c>
      <c r="F176" s="2">
        <v>5833</v>
      </c>
      <c r="G176" s="10">
        <f t="shared" si="72"/>
        <v>1586.3225806451612</v>
      </c>
      <c r="H176" s="2">
        <v>10</v>
      </c>
      <c r="I176" s="2">
        <f t="shared" si="74"/>
        <v>5823</v>
      </c>
      <c r="J176" s="12">
        <f t="shared" ref="J176:J207" si="75">C176/B176</f>
        <v>231.55180014695077</v>
      </c>
      <c r="K176" s="7">
        <f t="shared" si="69"/>
        <v>583.29999999999995</v>
      </c>
      <c r="L176" s="18">
        <f t="shared" si="61"/>
        <v>0.17143836790673753</v>
      </c>
      <c r="M176" s="9">
        <f t="shared" si="55"/>
        <v>0.13478319470954223</v>
      </c>
      <c r="N176" s="5">
        <f t="shared" si="56"/>
        <v>8478.6246603352247</v>
      </c>
      <c r="O176" s="5">
        <f t="shared" si="57"/>
        <v>36.616535284780326</v>
      </c>
      <c r="P176" s="5">
        <f t="shared" si="65"/>
        <v>11.857142857142858</v>
      </c>
      <c r="Q176" s="5">
        <f t="shared" si="58"/>
        <v>0.26904140547230221</v>
      </c>
      <c r="R176" s="5">
        <f t="shared" si="66"/>
        <v>0.31900623791715832</v>
      </c>
      <c r="S176" s="11">
        <f t="shared" si="62"/>
        <v>4.3186880834671353E-3</v>
      </c>
      <c r="T176" s="2">
        <f t="shared" si="67"/>
        <v>315141.99999999994</v>
      </c>
      <c r="U176" s="10">
        <f t="shared" si="73"/>
        <v>107623.75053763454</v>
      </c>
      <c r="V176" s="9">
        <f t="shared" si="63"/>
        <v>3.6616348109818911E-2</v>
      </c>
      <c r="W176" s="4">
        <f t="shared" si="59"/>
        <v>5444</v>
      </c>
      <c r="X176" s="10">
        <f t="shared" si="60"/>
        <v>2731.0205731080086</v>
      </c>
      <c r="Y176" s="2"/>
    </row>
    <row r="177" spans="1:25" x14ac:dyDescent="0.35">
      <c r="A177" s="3">
        <v>44063</v>
      </c>
      <c r="B177" s="2">
        <v>1370</v>
      </c>
      <c r="C177" s="2">
        <f>C178-F178</f>
        <v>322142</v>
      </c>
      <c r="D177" s="5">
        <f t="shared" si="53"/>
        <v>431352.07311827963</v>
      </c>
      <c r="E177" s="5">
        <f t="shared" si="54"/>
        <v>6686.322580645161</v>
      </c>
      <c r="F177" s="2">
        <v>5100</v>
      </c>
      <c r="G177" s="10">
        <f t="shared" si="72"/>
        <v>1586.3225806451612</v>
      </c>
      <c r="H177" s="2">
        <f>B177-B176</f>
        <v>9</v>
      </c>
      <c r="I177" s="2">
        <f t="shared" si="74"/>
        <v>5091</v>
      </c>
      <c r="J177" s="12">
        <f t="shared" si="75"/>
        <v>235.14014598540146</v>
      </c>
      <c r="K177" s="7">
        <f t="shared" ref="K177:K208" si="76">F177/H177</f>
        <v>566.66666666666663</v>
      </c>
      <c r="L177" s="18">
        <f t="shared" si="61"/>
        <v>0.17647058823529413</v>
      </c>
      <c r="M177" s="9">
        <f t="shared" si="55"/>
        <v>0.13460313784519193</v>
      </c>
      <c r="N177" s="5">
        <f t="shared" si="56"/>
        <v>8666.9536441658365</v>
      </c>
      <c r="O177" s="5">
        <f t="shared" si="57"/>
        <v>36.858672549705396</v>
      </c>
      <c r="P177" s="5">
        <f t="shared" si="65"/>
        <v>12.428571428571429</v>
      </c>
      <c r="Q177" s="5">
        <f t="shared" si="58"/>
        <v>0.24213726492507195</v>
      </c>
      <c r="R177" s="5">
        <f t="shared" si="66"/>
        <v>0.33438003251557558</v>
      </c>
      <c r="S177" s="11">
        <f t="shared" si="62"/>
        <v>4.2527829342339715E-3</v>
      </c>
      <c r="T177" s="2">
        <f t="shared" si="67"/>
        <v>322141.99999999994</v>
      </c>
      <c r="U177" s="10">
        <f t="shared" si="73"/>
        <v>109210.0731182797</v>
      </c>
      <c r="V177" s="9">
        <f t="shared" si="63"/>
        <v>3.6858484136996258E-2</v>
      </c>
      <c r="W177" s="4">
        <f t="shared" si="59"/>
        <v>5480</v>
      </c>
      <c r="X177" s="10">
        <f t="shared" si="60"/>
        <v>2713.0795620437957</v>
      </c>
      <c r="Y177" s="2"/>
    </row>
    <row r="178" spans="1:25" x14ac:dyDescent="0.35">
      <c r="A178" s="3">
        <v>44064</v>
      </c>
      <c r="B178" s="2">
        <f>B179-H179</f>
        <v>1385</v>
      </c>
      <c r="C178" s="2">
        <f>C179-F179</f>
        <v>327572</v>
      </c>
      <c r="D178" s="5">
        <f t="shared" si="53"/>
        <v>438368.3956989249</v>
      </c>
      <c r="E178" s="5">
        <f t="shared" si="54"/>
        <v>7016.322580645161</v>
      </c>
      <c r="F178" s="2">
        <v>5430</v>
      </c>
      <c r="G178" s="10">
        <f t="shared" si="72"/>
        <v>1586.3225806451612</v>
      </c>
      <c r="H178" s="2">
        <f>B178-B177</f>
        <v>15</v>
      </c>
      <c r="I178" s="2">
        <f t="shared" si="74"/>
        <v>5415</v>
      </c>
      <c r="J178" s="12">
        <f t="shared" si="75"/>
        <v>236.51407942238268</v>
      </c>
      <c r="K178" s="7">
        <f t="shared" si="76"/>
        <v>362</v>
      </c>
      <c r="L178" s="18">
        <f t="shared" si="61"/>
        <v>0.27624309392265189</v>
      </c>
      <c r="M178" s="9">
        <f t="shared" si="55"/>
        <v>0.21378720587018288</v>
      </c>
      <c r="N178" s="5">
        <f t="shared" si="56"/>
        <v>8813.0431273372978</v>
      </c>
      <c r="O178" s="5">
        <f t="shared" si="57"/>
        <v>37.262234657913851</v>
      </c>
      <c r="P178" s="5">
        <f t="shared" si="65"/>
        <v>11.285714285714286</v>
      </c>
      <c r="Q178" s="5">
        <f t="shared" si="58"/>
        <v>0.40356210820845329</v>
      </c>
      <c r="R178" s="5">
        <f t="shared" si="66"/>
        <v>0.30363244331874106</v>
      </c>
      <c r="S178" s="11">
        <f t="shared" si="62"/>
        <v>4.2280781019134722E-3</v>
      </c>
      <c r="T178" s="2">
        <f t="shared" si="67"/>
        <v>327572.00000000006</v>
      </c>
      <c r="U178" s="10">
        <f t="shared" si="73"/>
        <v>110796.39569892487</v>
      </c>
      <c r="V178" s="9">
        <f t="shared" si="63"/>
        <v>3.7262044182291842E-2</v>
      </c>
      <c r="W178" s="4">
        <f t="shared" si="59"/>
        <v>5540</v>
      </c>
      <c r="X178" s="10">
        <f t="shared" si="60"/>
        <v>2683.6960288808664</v>
      </c>
      <c r="Y178" s="2"/>
    </row>
    <row r="179" spans="1:25" x14ac:dyDescent="0.35">
      <c r="A179" s="3">
        <v>44065</v>
      </c>
      <c r="B179" s="2">
        <f>B180-H180</f>
        <v>1394</v>
      </c>
      <c r="C179" s="2">
        <f>C180-F180</f>
        <v>333629</v>
      </c>
      <c r="D179" s="5">
        <f t="shared" si="53"/>
        <v>446011.71827957011</v>
      </c>
      <c r="E179" s="5">
        <f t="shared" si="54"/>
        <v>7643.322580645161</v>
      </c>
      <c r="F179" s="2">
        <v>6057</v>
      </c>
      <c r="G179" s="10">
        <f t="shared" si="72"/>
        <v>1586.3225806451612</v>
      </c>
      <c r="H179" s="2">
        <v>9</v>
      </c>
      <c r="I179" s="2">
        <f t="shared" si="74"/>
        <v>6048</v>
      </c>
      <c r="J179" s="12">
        <f t="shared" si="75"/>
        <v>239.33213773314205</v>
      </c>
      <c r="K179" s="7">
        <f t="shared" si="76"/>
        <v>673</v>
      </c>
      <c r="L179" s="18">
        <f t="shared" si="61"/>
        <v>0.14858841010401189</v>
      </c>
      <c r="M179" s="9">
        <f t="shared" si="55"/>
        <v>0.11774983856876972</v>
      </c>
      <c r="N179" s="5">
        <f t="shared" si="56"/>
        <v>8976.001506631872</v>
      </c>
      <c r="O179" s="5">
        <f t="shared" si="57"/>
        <v>37.504371922838921</v>
      </c>
      <c r="P179" s="5">
        <f t="shared" si="65"/>
        <v>10.428571428571429</v>
      </c>
      <c r="Q179" s="5">
        <f t="shared" si="58"/>
        <v>0.24213726492507195</v>
      </c>
      <c r="R179" s="5">
        <f t="shared" si="66"/>
        <v>0.28057175142111518</v>
      </c>
      <c r="S179" s="11">
        <f t="shared" si="62"/>
        <v>4.178293853352077E-3</v>
      </c>
      <c r="T179" s="2">
        <f t="shared" si="67"/>
        <v>333629.00000000006</v>
      </c>
      <c r="U179" s="10">
        <f t="shared" si="73"/>
        <v>112382.71827957004</v>
      </c>
      <c r="V179" s="9">
        <f t="shared" si="63"/>
        <v>3.750418020946919E-2</v>
      </c>
      <c r="W179" s="4">
        <f t="shared" si="59"/>
        <v>5576</v>
      </c>
      <c r="X179" s="10">
        <f t="shared" si="60"/>
        <v>2666.3694404591106</v>
      </c>
      <c r="Y179" s="2"/>
    </row>
    <row r="180" spans="1:25" x14ac:dyDescent="0.35">
      <c r="A180" s="3">
        <v>44066</v>
      </c>
      <c r="B180" s="2">
        <v>1411</v>
      </c>
      <c r="C180" s="2">
        <v>338586</v>
      </c>
      <c r="D180" s="5">
        <f t="shared" si="53"/>
        <v>452555.0408602152</v>
      </c>
      <c r="E180" s="5">
        <f t="shared" si="54"/>
        <v>6543.322580645161</v>
      </c>
      <c r="F180" s="2">
        <v>4957</v>
      </c>
      <c r="G180" s="10">
        <f t="shared" si="72"/>
        <v>1586.3225806451612</v>
      </c>
      <c r="H180" s="2">
        <v>17</v>
      </c>
      <c r="I180" s="2">
        <f>F180-H180</f>
        <v>4940</v>
      </c>
      <c r="J180" s="12">
        <f t="shared" si="75"/>
        <v>239.96172927002127</v>
      </c>
      <c r="K180" s="7">
        <f t="shared" si="76"/>
        <v>291.58823529411762</v>
      </c>
      <c r="L180" s="18">
        <f t="shared" si="61"/>
        <v>0.34294936453500102</v>
      </c>
      <c r="M180" s="9">
        <f t="shared" si="55"/>
        <v>0.25980684568853746</v>
      </c>
      <c r="N180" s="5">
        <f t="shared" si="56"/>
        <v>9109.3653313244904</v>
      </c>
      <c r="O180" s="5">
        <f t="shared" si="57"/>
        <v>37.961742312141837</v>
      </c>
      <c r="P180" s="5">
        <f t="shared" si="65"/>
        <v>10.714285714285714</v>
      </c>
      <c r="Q180" s="5">
        <f t="shared" si="58"/>
        <v>0.45737038930291374</v>
      </c>
      <c r="R180" s="5">
        <f t="shared" si="66"/>
        <v>0.28825864872032375</v>
      </c>
      <c r="S180" s="11">
        <f t="shared" si="62"/>
        <v>4.1673311950287369E-3</v>
      </c>
      <c r="T180" s="2">
        <f t="shared" si="67"/>
        <v>338586</v>
      </c>
      <c r="U180" s="10">
        <f t="shared" si="73"/>
        <v>113969.0408602152</v>
      </c>
      <c r="V180" s="9">
        <f t="shared" si="63"/>
        <v>3.7961548260804175E-2</v>
      </c>
      <c r="W180" s="4">
        <f t="shared" si="59"/>
        <v>5644</v>
      </c>
      <c r="X180" s="10">
        <f t="shared" si="60"/>
        <v>2634.2445074415309</v>
      </c>
      <c r="Y180" s="2"/>
    </row>
    <row r="181" spans="1:25" x14ac:dyDescent="0.35">
      <c r="A181" s="3">
        <v>44067</v>
      </c>
      <c r="B181" s="2">
        <v>1421</v>
      </c>
      <c r="C181" s="2">
        <v>342212</v>
      </c>
      <c r="D181" s="5">
        <f t="shared" si="53"/>
        <v>457767.36344086035</v>
      </c>
      <c r="E181" s="5">
        <f t="shared" si="54"/>
        <v>3735.322580645161</v>
      </c>
      <c r="F181" s="2">
        <v>2149</v>
      </c>
      <c r="G181" s="10">
        <f t="shared" si="72"/>
        <v>1586.3225806451612</v>
      </c>
      <c r="H181" s="2">
        <v>10</v>
      </c>
      <c r="I181" s="2">
        <f>F181-H181</f>
        <v>2139</v>
      </c>
      <c r="J181" s="12">
        <f t="shared" si="75"/>
        <v>240.82477128782548</v>
      </c>
      <c r="K181" s="7">
        <f t="shared" si="76"/>
        <v>214.9</v>
      </c>
      <c r="L181" s="18">
        <f t="shared" si="61"/>
        <v>0.46533271288971617</v>
      </c>
      <c r="M181" s="9">
        <f t="shared" si="55"/>
        <v>0.26771449544453563</v>
      </c>
      <c r="N181" s="5">
        <f t="shared" si="56"/>
        <v>9206.9197449487474</v>
      </c>
      <c r="O181" s="5">
        <f t="shared" si="57"/>
        <v>38.230783717614145</v>
      </c>
      <c r="P181" s="5">
        <f t="shared" si="65"/>
        <v>11.428571428571429</v>
      </c>
      <c r="Q181" s="5">
        <f t="shared" si="58"/>
        <v>0.26904140547230221</v>
      </c>
      <c r="R181" s="5">
        <f t="shared" si="66"/>
        <v>0.30747589196834535</v>
      </c>
      <c r="S181" s="11">
        <f t="shared" si="62"/>
        <v>4.1523967599032176E-3</v>
      </c>
      <c r="T181" s="2">
        <f t="shared" si="67"/>
        <v>342212</v>
      </c>
      <c r="U181" s="10">
        <f t="shared" si="73"/>
        <v>115555.36344086037</v>
      </c>
      <c r="V181" s="9">
        <f t="shared" si="63"/>
        <v>3.8230588291001226E-2</v>
      </c>
      <c r="W181" s="4">
        <f t="shared" si="59"/>
        <v>5684</v>
      </c>
      <c r="X181" s="10">
        <f t="shared" si="60"/>
        <v>2615.7065446868401</v>
      </c>
      <c r="Y181" s="2"/>
    </row>
    <row r="182" spans="1:25" x14ac:dyDescent="0.35">
      <c r="A182" s="3">
        <v>44068</v>
      </c>
      <c r="B182" s="2">
        <v>1429</v>
      </c>
      <c r="C182" s="2">
        <v>344976</v>
      </c>
      <c r="D182" s="5">
        <f t="shared" si="53"/>
        <v>462117.68602150551</v>
      </c>
      <c r="E182" s="5">
        <f t="shared" si="54"/>
        <v>6071.322580645161</v>
      </c>
      <c r="F182" s="2">
        <v>4485</v>
      </c>
      <c r="G182" s="10">
        <f t="shared" si="72"/>
        <v>1586.3225806451612</v>
      </c>
      <c r="H182" s="2">
        <v>8</v>
      </c>
      <c r="I182" s="2">
        <f>F182-H182</f>
        <v>4477</v>
      </c>
      <c r="J182" s="12">
        <f t="shared" si="75"/>
        <v>241.41077676696992</v>
      </c>
      <c r="K182" s="7">
        <f t="shared" si="76"/>
        <v>560.625</v>
      </c>
      <c r="L182" s="18">
        <f t="shared" si="61"/>
        <v>0.17837235228539577</v>
      </c>
      <c r="M182" s="9">
        <f t="shared" si="55"/>
        <v>0.13176700617923501</v>
      </c>
      <c r="N182" s="5">
        <f t="shared" si="56"/>
        <v>9281.2827894212915</v>
      </c>
      <c r="O182" s="5">
        <f t="shared" si="57"/>
        <v>38.446016841991984</v>
      </c>
      <c r="P182" s="5">
        <f t="shared" si="65"/>
        <v>11.142857142857142</v>
      </c>
      <c r="Q182" s="5">
        <f t="shared" si="58"/>
        <v>0.21523312437784173</v>
      </c>
      <c r="R182" s="5">
        <f t="shared" si="66"/>
        <v>0.29978899466913672</v>
      </c>
      <c r="S182" s="11">
        <f t="shared" si="62"/>
        <v>4.1423171467000605E-3</v>
      </c>
      <c r="T182" s="2">
        <f t="shared" si="67"/>
        <v>344976</v>
      </c>
      <c r="U182" s="10">
        <f t="shared" si="73"/>
        <v>117141.68602150553</v>
      </c>
      <c r="V182" s="9">
        <f t="shared" si="63"/>
        <v>3.844582031515887E-2</v>
      </c>
      <c r="W182" s="4">
        <f t="shared" si="59"/>
        <v>5716</v>
      </c>
      <c r="X182" s="10">
        <f t="shared" si="60"/>
        <v>2601.0629811056683</v>
      </c>
      <c r="Y182" s="2"/>
    </row>
    <row r="183" spans="1:25" x14ac:dyDescent="0.35">
      <c r="A183" s="3">
        <v>44069</v>
      </c>
      <c r="B183" s="2">
        <f>B184-H184</f>
        <v>1436</v>
      </c>
      <c r="C183" s="2">
        <v>349632</v>
      </c>
      <c r="D183" s="5">
        <f t="shared" si="53"/>
        <v>468360.00860215072</v>
      </c>
      <c r="E183" s="5">
        <f t="shared" si="54"/>
        <v>5555.322580645161</v>
      </c>
      <c r="F183" s="2">
        <v>3969</v>
      </c>
      <c r="G183" s="10">
        <f t="shared" si="72"/>
        <v>1586.3225806451612</v>
      </c>
      <c r="H183" s="2">
        <v>7</v>
      </c>
      <c r="I183" s="2">
        <f t="shared" ref="I183" si="77">F183-H183</f>
        <v>3962</v>
      </c>
      <c r="J183" s="12">
        <f t="shared" si="75"/>
        <v>243.47632311977716</v>
      </c>
      <c r="K183" s="7">
        <f t="shared" si="76"/>
        <v>567</v>
      </c>
      <c r="L183" s="18">
        <f t="shared" si="61"/>
        <v>0.17636684303350969</v>
      </c>
      <c r="M183" s="9">
        <f t="shared" si="55"/>
        <v>0.12600528409255873</v>
      </c>
      <c r="N183" s="5">
        <f t="shared" si="56"/>
        <v>9406.5484678091962</v>
      </c>
      <c r="O183" s="5">
        <f t="shared" si="57"/>
        <v>38.634345825822592</v>
      </c>
      <c r="P183" s="5">
        <f t="shared" si="65"/>
        <v>10.714285714285714</v>
      </c>
      <c r="Q183" s="5">
        <f t="shared" si="58"/>
        <v>0.18832898383061153</v>
      </c>
      <c r="R183" s="5">
        <f t="shared" si="66"/>
        <v>0.28825864872032375</v>
      </c>
      <c r="S183" s="11">
        <f t="shared" si="62"/>
        <v>4.1071755445725791E-3</v>
      </c>
      <c r="T183" s="2">
        <f t="shared" si="67"/>
        <v>349632</v>
      </c>
      <c r="U183" s="10">
        <f t="shared" si="73"/>
        <v>118728.0086021507</v>
      </c>
      <c r="V183" s="9">
        <f t="shared" si="63"/>
        <v>3.863414833629681E-2</v>
      </c>
      <c r="W183" s="4">
        <f t="shared" si="59"/>
        <v>5744</v>
      </c>
      <c r="X183" s="10">
        <f t="shared" si="60"/>
        <v>2588.3837047353759</v>
      </c>
      <c r="Y183" s="2"/>
    </row>
    <row r="184" spans="1:25" x14ac:dyDescent="0.35">
      <c r="A184" s="3">
        <v>44070</v>
      </c>
      <c r="B184" s="2">
        <v>1447</v>
      </c>
      <c r="C184" s="2">
        <v>355486</v>
      </c>
      <c r="D184" s="5">
        <f t="shared" si="53"/>
        <v>475800.33118279587</v>
      </c>
      <c r="E184" s="5">
        <f t="shared" si="54"/>
        <v>7132.322580645161</v>
      </c>
      <c r="F184" s="2">
        <v>5546</v>
      </c>
      <c r="G184" s="10">
        <f t="shared" si="72"/>
        <v>1586.3225806451612</v>
      </c>
      <c r="H184" s="2">
        <v>11</v>
      </c>
      <c r="I184" s="2">
        <f>F184-H184</f>
        <v>5535</v>
      </c>
      <c r="J184" s="12">
        <f t="shared" si="75"/>
        <v>245.67104353835521</v>
      </c>
      <c r="K184" s="7">
        <f t="shared" si="76"/>
        <v>504.18181818181819</v>
      </c>
      <c r="L184" s="18">
        <f t="shared" si="61"/>
        <v>0.1983411467724486</v>
      </c>
      <c r="M184" s="9">
        <f t="shared" si="55"/>
        <v>0.15422746062903095</v>
      </c>
      <c r="N184" s="5">
        <f t="shared" si="56"/>
        <v>9564.0453065726815</v>
      </c>
      <c r="O184" s="5">
        <f t="shared" si="57"/>
        <v>38.930291371842124</v>
      </c>
      <c r="P184" s="5">
        <f t="shared" si="65"/>
        <v>11</v>
      </c>
      <c r="Q184" s="5">
        <f t="shared" si="58"/>
        <v>0.29594554601953244</v>
      </c>
      <c r="R184" s="5">
        <f t="shared" si="66"/>
        <v>0.29594554601953244</v>
      </c>
      <c r="S184" s="11">
        <f t="shared" si="62"/>
        <v>4.0704837883911039E-3</v>
      </c>
      <c r="T184" s="2">
        <f t="shared" si="67"/>
        <v>355486</v>
      </c>
      <c r="U184" s="10">
        <f t="shared" si="73"/>
        <v>120314.33118279587</v>
      </c>
      <c r="V184" s="9">
        <f t="shared" si="63"/>
        <v>3.8930092369513565E-2</v>
      </c>
      <c r="W184" s="4">
        <f t="shared" si="59"/>
        <v>5788</v>
      </c>
      <c r="X184" s="10">
        <f t="shared" si="60"/>
        <v>2568.7069799585347</v>
      </c>
      <c r="Y184" s="2"/>
    </row>
    <row r="185" spans="1:25" x14ac:dyDescent="0.35">
      <c r="A185" s="3">
        <v>44071</v>
      </c>
      <c r="B185" s="2">
        <v>1455</v>
      </c>
      <c r="C185" s="2">
        <f>C186-F186</f>
        <v>360179</v>
      </c>
      <c r="D185" s="5">
        <f t="shared" si="53"/>
        <v>482079.65376344102</v>
      </c>
      <c r="E185" s="5">
        <f t="shared" si="54"/>
        <v>6279.322580645161</v>
      </c>
      <c r="F185" s="2">
        <f>C185-C184</f>
        <v>4693</v>
      </c>
      <c r="G185" s="10">
        <f t="shared" si="72"/>
        <v>1586.3225806451612</v>
      </c>
      <c r="H185" s="2">
        <v>8</v>
      </c>
      <c r="I185" s="2">
        <f t="shared" ref="I185:I187" si="78">F185-H185</f>
        <v>4685</v>
      </c>
      <c r="J185" s="12">
        <f t="shared" si="75"/>
        <v>247.54570446735394</v>
      </c>
      <c r="K185" s="7">
        <f t="shared" si="76"/>
        <v>586.625</v>
      </c>
      <c r="L185" s="18">
        <f t="shared" si="61"/>
        <v>0.17046665246111228</v>
      </c>
      <c r="M185" s="9">
        <f t="shared" si="55"/>
        <v>0.12740227782943508</v>
      </c>
      <c r="N185" s="5">
        <f t="shared" si="56"/>
        <v>9690.3064381608328</v>
      </c>
      <c r="O185" s="5">
        <f t="shared" si="57"/>
        <v>39.14552449621997</v>
      </c>
      <c r="P185" s="5">
        <f t="shared" si="65"/>
        <v>10</v>
      </c>
      <c r="Q185" s="5">
        <f t="shared" si="58"/>
        <v>0.21523312437784173</v>
      </c>
      <c r="R185" s="5">
        <f t="shared" si="66"/>
        <v>0.26904140547230221</v>
      </c>
      <c r="S185" s="11">
        <f t="shared" si="62"/>
        <v>4.0396580589095975E-3</v>
      </c>
      <c r="T185" s="2">
        <f t="shared" si="67"/>
        <v>360179</v>
      </c>
      <c r="U185" s="10">
        <f t="shared" si="73"/>
        <v>121900.65376344103</v>
      </c>
      <c r="V185" s="9">
        <f t="shared" si="63"/>
        <v>3.9145324393671209E-2</v>
      </c>
      <c r="W185" s="4">
        <f t="shared" si="59"/>
        <v>5820</v>
      </c>
      <c r="X185" s="10">
        <f t="shared" si="60"/>
        <v>2554.5835051546392</v>
      </c>
      <c r="Y185" s="2"/>
    </row>
    <row r="186" spans="1:25" x14ac:dyDescent="0.35">
      <c r="A186" s="3">
        <v>44072</v>
      </c>
      <c r="B186" s="2">
        <v>1462</v>
      </c>
      <c r="C186" s="2">
        <v>364275</v>
      </c>
      <c r="D186" s="5">
        <f t="shared" si="53"/>
        <v>487761.97634408623</v>
      </c>
      <c r="E186" s="5">
        <f t="shared" si="54"/>
        <v>5682.322580645161</v>
      </c>
      <c r="F186" s="2">
        <v>4096</v>
      </c>
      <c r="G186" s="10">
        <f t="shared" si="72"/>
        <v>1586.3225806451612</v>
      </c>
      <c r="H186" s="2">
        <v>7</v>
      </c>
      <c r="I186" s="2">
        <f t="shared" si="78"/>
        <v>4089</v>
      </c>
      <c r="J186" s="12">
        <f t="shared" si="75"/>
        <v>249.16210670314638</v>
      </c>
      <c r="K186" s="7">
        <f t="shared" si="76"/>
        <v>585.14285714285711</v>
      </c>
      <c r="L186" s="18">
        <f t="shared" si="61"/>
        <v>0.1708984375</v>
      </c>
      <c r="M186" s="9">
        <f t="shared" si="55"/>
        <v>0.12318906399019029</v>
      </c>
      <c r="N186" s="5">
        <f t="shared" si="56"/>
        <v>9800.5057978422883</v>
      </c>
      <c r="O186" s="5">
        <f t="shared" si="57"/>
        <v>39.333853480050585</v>
      </c>
      <c r="P186" s="5">
        <f t="shared" si="65"/>
        <v>9.7142857142857135</v>
      </c>
      <c r="Q186" s="5">
        <f t="shared" si="58"/>
        <v>0.18832898383061153</v>
      </c>
      <c r="R186" s="5">
        <f t="shared" si="66"/>
        <v>0.26135450817309352</v>
      </c>
      <c r="S186" s="11">
        <f t="shared" si="62"/>
        <v>4.0134513760208632E-3</v>
      </c>
      <c r="T186" s="2">
        <f t="shared" si="67"/>
        <v>364275</v>
      </c>
      <c r="U186" s="10">
        <f t="shared" si="73"/>
        <v>123486.9763440862</v>
      </c>
      <c r="V186" s="9">
        <f t="shared" si="63"/>
        <v>3.9333652414809142E-2</v>
      </c>
      <c r="W186" s="4">
        <f t="shared" si="59"/>
        <v>5848</v>
      </c>
      <c r="X186" s="10">
        <f t="shared" si="60"/>
        <v>2542.3522571819426</v>
      </c>
      <c r="Y186" s="2"/>
    </row>
    <row r="187" spans="1:25" x14ac:dyDescent="0.35">
      <c r="A187" s="3">
        <v>44073</v>
      </c>
      <c r="B187" s="2">
        <f>B188-H188</f>
        <v>1469</v>
      </c>
      <c r="C187" s="2">
        <f>C188-F188</f>
        <v>368879</v>
      </c>
      <c r="D187" s="5">
        <f t="shared" si="53"/>
        <v>493952.29892473144</v>
      </c>
      <c r="E187" s="5">
        <f t="shared" si="54"/>
        <v>6190.322580645161</v>
      </c>
      <c r="F187" s="2">
        <f>C187-C186</f>
        <v>4604</v>
      </c>
      <c r="G187" s="10">
        <f t="shared" si="72"/>
        <v>1586.3225806451612</v>
      </c>
      <c r="H187" s="2">
        <v>7</v>
      </c>
      <c r="I187" s="2">
        <f t="shared" si="78"/>
        <v>4597</v>
      </c>
      <c r="J187" s="12">
        <f t="shared" si="75"/>
        <v>251.10891763104152</v>
      </c>
      <c r="K187" s="7">
        <f t="shared" si="76"/>
        <v>657.71428571428567</v>
      </c>
      <c r="L187" s="18">
        <f t="shared" si="61"/>
        <v>0.15204170286707211</v>
      </c>
      <c r="M187" s="9">
        <f t="shared" si="55"/>
        <v>0.11307972902553415</v>
      </c>
      <c r="N187" s="5">
        <f t="shared" si="56"/>
        <v>9924.372460921737</v>
      </c>
      <c r="O187" s="5">
        <f t="shared" si="57"/>
        <v>39.522182463881187</v>
      </c>
      <c r="P187" s="5">
        <f t="shared" si="65"/>
        <v>8.2857142857142865</v>
      </c>
      <c r="Q187" s="5">
        <f t="shared" si="58"/>
        <v>0.18832898383061153</v>
      </c>
      <c r="R187" s="5">
        <f t="shared" si="66"/>
        <v>0.22292002167705041</v>
      </c>
      <c r="S187" s="11">
        <f t="shared" si="62"/>
        <v>3.9823356710466037E-3</v>
      </c>
      <c r="T187" s="2">
        <f t="shared" si="67"/>
        <v>368879.00000000006</v>
      </c>
      <c r="U187" s="10">
        <f t="shared" si="73"/>
        <v>125073.29892473137</v>
      </c>
      <c r="V187" s="9">
        <f t="shared" si="63"/>
        <v>3.9521980435947082E-2</v>
      </c>
      <c r="W187" s="4">
        <f t="shared" si="59"/>
        <v>5876</v>
      </c>
      <c r="X187" s="10">
        <f t="shared" si="60"/>
        <v>2530.2375765827092</v>
      </c>
      <c r="Y187" s="2"/>
    </row>
    <row r="188" spans="1:25" x14ac:dyDescent="0.35">
      <c r="A188" s="3">
        <v>44074</v>
      </c>
      <c r="B188" s="2">
        <v>1487</v>
      </c>
      <c r="C188" s="2">
        <v>370858</v>
      </c>
      <c r="D188" s="5">
        <f t="shared" si="53"/>
        <v>497517.62150537653</v>
      </c>
      <c r="E188" s="5">
        <f t="shared" si="54"/>
        <v>3565.322580645161</v>
      </c>
      <c r="F188" s="2">
        <v>1979</v>
      </c>
      <c r="G188" s="10">
        <f t="shared" si="72"/>
        <v>1586.3225806451612</v>
      </c>
      <c r="H188" s="2">
        <v>18</v>
      </c>
      <c r="I188" s="2">
        <f>F188-H188</f>
        <v>1961</v>
      </c>
      <c r="J188" s="12">
        <f t="shared" si="75"/>
        <v>249.40013449899126</v>
      </c>
      <c r="K188" s="7">
        <f t="shared" si="76"/>
        <v>109.94444444444444</v>
      </c>
      <c r="L188" s="18">
        <f t="shared" si="61"/>
        <v>0.90955027791814058</v>
      </c>
      <c r="M188" s="9">
        <f t="shared" si="55"/>
        <v>0.50486315313277541</v>
      </c>
      <c r="N188" s="5">
        <f t="shared" si="56"/>
        <v>9977.615755064704</v>
      </c>
      <c r="O188" s="5">
        <f t="shared" si="57"/>
        <v>40.006456993731341</v>
      </c>
      <c r="P188" s="5">
        <f t="shared" si="65"/>
        <v>9.4285714285714288</v>
      </c>
      <c r="Q188" s="5">
        <f t="shared" si="58"/>
        <v>0.48427452985014391</v>
      </c>
      <c r="R188" s="5">
        <f t="shared" si="66"/>
        <v>0.25366761087388495</v>
      </c>
      <c r="S188" s="11">
        <f t="shared" si="62"/>
        <v>4.009620933079508E-3</v>
      </c>
      <c r="T188" s="2">
        <f t="shared" si="67"/>
        <v>370858</v>
      </c>
      <c r="U188" s="10">
        <f t="shared" si="73"/>
        <v>126659.62150537653</v>
      </c>
      <c r="V188" s="9">
        <f t="shared" si="63"/>
        <v>4.0006252490301777E-2</v>
      </c>
      <c r="W188" s="4">
        <f t="shared" si="59"/>
        <v>5948</v>
      </c>
      <c r="X188" s="10">
        <f t="shared" si="60"/>
        <v>2499.6092804303967</v>
      </c>
      <c r="Y188" s="2"/>
    </row>
    <row r="189" spans="1:25" x14ac:dyDescent="0.35">
      <c r="A189" s="3">
        <v>44075</v>
      </c>
      <c r="B189" s="2">
        <v>1510</v>
      </c>
      <c r="C189" s="2">
        <f>C190-F190</f>
        <v>375609</v>
      </c>
      <c r="D189" s="5">
        <f t="shared" si="53"/>
        <v>503148</v>
      </c>
      <c r="E189" s="5">
        <f t="shared" si="54"/>
        <v>6337.322580645161</v>
      </c>
      <c r="F189" s="2">
        <f>C189-C188</f>
        <v>4751</v>
      </c>
      <c r="G189" s="10">
        <f>49176/31</f>
        <v>1586.3225806451612</v>
      </c>
      <c r="H189" s="2">
        <f>B189-B188</f>
        <v>23</v>
      </c>
      <c r="I189" s="2">
        <f>F189-H189</f>
        <v>4728</v>
      </c>
      <c r="J189" s="12">
        <f t="shared" si="75"/>
        <v>248.74768211920531</v>
      </c>
      <c r="K189" s="7">
        <f t="shared" si="76"/>
        <v>206.56521739130434</v>
      </c>
      <c r="L189" s="18">
        <f t="shared" si="61"/>
        <v>0.48410860871395495</v>
      </c>
      <c r="M189" s="9">
        <f t="shared" si="55"/>
        <v>0.36292929241513411</v>
      </c>
      <c r="N189" s="5">
        <f t="shared" si="56"/>
        <v>10105.437326804595</v>
      </c>
      <c r="O189" s="5">
        <f t="shared" si="57"/>
        <v>40.625252226317627</v>
      </c>
      <c r="P189" s="5">
        <f t="shared" si="65"/>
        <v>11.571428571428571</v>
      </c>
      <c r="Q189" s="5">
        <f t="shared" si="58"/>
        <v>0.61879523258629499</v>
      </c>
      <c r="R189" s="5">
        <f t="shared" si="66"/>
        <v>0.31131934061794964</v>
      </c>
      <c r="S189" s="11">
        <f t="shared" si="62"/>
        <v>4.0201379626153789E-3</v>
      </c>
      <c r="T189" s="2">
        <f t="shared" si="67"/>
        <v>375609</v>
      </c>
      <c r="U189" s="4">
        <f>U219-49103</f>
        <v>127539</v>
      </c>
      <c r="V189" s="9">
        <f t="shared" si="63"/>
        <v>4.0625044559754998E-2</v>
      </c>
      <c r="W189" s="4">
        <f t="shared" si="59"/>
        <v>6040</v>
      </c>
      <c r="X189" s="10">
        <f t="shared" si="60"/>
        <v>2461.535761589404</v>
      </c>
      <c r="Y189" s="2"/>
    </row>
    <row r="190" spans="1:25" x14ac:dyDescent="0.35">
      <c r="A190" s="3">
        <v>44076</v>
      </c>
      <c r="B190" s="2">
        <v>1548</v>
      </c>
      <c r="C190" s="2">
        <v>381236</v>
      </c>
      <c r="D190" s="5">
        <f t="shared" si="53"/>
        <v>510411.76666666666</v>
      </c>
      <c r="E190" s="5">
        <f t="shared" si="54"/>
        <v>7263.7666666666664</v>
      </c>
      <c r="F190" s="2">
        <v>5627</v>
      </c>
      <c r="G190" s="10">
        <f>49103/30</f>
        <v>1636.7666666666667</v>
      </c>
      <c r="H190" s="2">
        <v>38</v>
      </c>
      <c r="I190" s="2">
        <f>F190-H190</f>
        <v>5589</v>
      </c>
      <c r="J190" s="12">
        <f t="shared" si="75"/>
        <v>246.27648578811369</v>
      </c>
      <c r="K190" s="7">
        <f t="shared" si="76"/>
        <v>148.07894736842104</v>
      </c>
      <c r="L190" s="18">
        <f t="shared" si="61"/>
        <v>0.67531544339790295</v>
      </c>
      <c r="M190" s="9">
        <f t="shared" si="55"/>
        <v>0.52314455769045443</v>
      </c>
      <c r="N190" s="5">
        <f t="shared" si="56"/>
        <v>10256.82692566386</v>
      </c>
      <c r="O190" s="5">
        <f t="shared" si="57"/>
        <v>41.647609567112376</v>
      </c>
      <c r="P190" s="5">
        <f t="shared" si="65"/>
        <v>16</v>
      </c>
      <c r="Q190" s="5">
        <f t="shared" si="58"/>
        <v>1.0223573407947484</v>
      </c>
      <c r="R190" s="5">
        <f t="shared" si="66"/>
        <v>0.43046624875568346</v>
      </c>
      <c r="S190" s="11">
        <f t="shared" si="62"/>
        <v>4.0604769748921925E-3</v>
      </c>
      <c r="T190" s="2">
        <f t="shared" si="67"/>
        <v>381236</v>
      </c>
      <c r="U190" s="10">
        <f t="shared" ref="U190:U218" si="79">U189+G190</f>
        <v>129175.76666666666</v>
      </c>
      <c r="V190" s="9">
        <f t="shared" si="63"/>
        <v>4.1647396674503803E-2</v>
      </c>
      <c r="W190" s="4">
        <f t="shared" si="59"/>
        <v>6192</v>
      </c>
      <c r="X190" s="10">
        <f t="shared" si="60"/>
        <v>2401.1104651162791</v>
      </c>
      <c r="Y190" s="2"/>
    </row>
    <row r="191" spans="1:25" x14ac:dyDescent="0.35">
      <c r="A191" s="3">
        <v>44077</v>
      </c>
      <c r="B191" s="2">
        <f>B192-H192</f>
        <v>1568</v>
      </c>
      <c r="C191" s="2">
        <f>C192-F191</f>
        <v>389572</v>
      </c>
      <c r="D191" s="5">
        <f t="shared" si="53"/>
        <v>520384.53333333333</v>
      </c>
      <c r="E191" s="5">
        <f t="shared" si="54"/>
        <v>8822.7666666666664</v>
      </c>
      <c r="F191" s="2">
        <v>7186</v>
      </c>
      <c r="G191" s="10">
        <f t="shared" ref="G191:G219" si="80">49103/30</f>
        <v>1636.7666666666667</v>
      </c>
      <c r="H191" s="2">
        <v>20</v>
      </c>
      <c r="I191" s="2">
        <f t="shared" ref="I191:I230" si="81">F191-H191</f>
        <v>7166</v>
      </c>
      <c r="J191" s="12">
        <f t="shared" si="75"/>
        <v>248.45153061224491</v>
      </c>
      <c r="K191" s="7">
        <f t="shared" si="76"/>
        <v>359.3</v>
      </c>
      <c r="L191" s="18">
        <f t="shared" si="61"/>
        <v>0.27831895352073477</v>
      </c>
      <c r="M191" s="9">
        <f t="shared" si="55"/>
        <v>0.22668626243468604</v>
      </c>
      <c r="N191" s="5">
        <f t="shared" si="56"/>
        <v>10481.09984126557</v>
      </c>
      <c r="O191" s="5">
        <f t="shared" si="57"/>
        <v>42.185692378056984</v>
      </c>
      <c r="P191" s="5">
        <f t="shared" si="65"/>
        <v>17.285714285714285</v>
      </c>
      <c r="Q191" s="5">
        <f t="shared" si="58"/>
        <v>0.53808281094460442</v>
      </c>
      <c r="R191" s="5">
        <f t="shared" si="66"/>
        <v>0.46505728660212231</v>
      </c>
      <c r="S191" s="11">
        <f t="shared" si="62"/>
        <v>4.0249299230950891E-3</v>
      </c>
      <c r="T191" s="2">
        <f t="shared" si="67"/>
        <v>389572</v>
      </c>
      <c r="U191" s="10">
        <f t="shared" si="79"/>
        <v>130812.53333333333</v>
      </c>
      <c r="V191" s="9">
        <f t="shared" si="63"/>
        <v>4.2185476734897913E-2</v>
      </c>
      <c r="W191" s="4">
        <f t="shared" si="59"/>
        <v>6272</v>
      </c>
      <c r="X191" s="10">
        <f t="shared" si="60"/>
        <v>2370.4840561224491</v>
      </c>
      <c r="Y191" s="2"/>
    </row>
    <row r="192" spans="1:25" x14ac:dyDescent="0.35">
      <c r="A192" s="3">
        <v>44078</v>
      </c>
      <c r="B192" s="2">
        <v>1596</v>
      </c>
      <c r="C192" s="2">
        <f>C193-F192</f>
        <v>396758</v>
      </c>
      <c r="D192" s="5">
        <f t="shared" si="53"/>
        <v>529207.30000000005</v>
      </c>
      <c r="E192" s="5">
        <f t="shared" si="54"/>
        <v>8939.7666666666664</v>
      </c>
      <c r="F192" s="2">
        <v>7303</v>
      </c>
      <c r="G192" s="10">
        <f t="shared" si="80"/>
        <v>1636.7666666666667</v>
      </c>
      <c r="H192" s="2">
        <v>28</v>
      </c>
      <c r="I192" s="2">
        <f t="shared" si="81"/>
        <v>7275</v>
      </c>
      <c r="J192" s="12">
        <f t="shared" si="75"/>
        <v>248.5952380952381</v>
      </c>
      <c r="K192" s="7">
        <f t="shared" si="76"/>
        <v>260.82142857142856</v>
      </c>
      <c r="L192" s="18">
        <f t="shared" si="61"/>
        <v>0.38340408051485692</v>
      </c>
      <c r="M192" s="9">
        <f t="shared" si="55"/>
        <v>0.31320727983206126</v>
      </c>
      <c r="N192" s="5">
        <f t="shared" si="56"/>
        <v>10674.432995237967</v>
      </c>
      <c r="O192" s="5">
        <f t="shared" si="57"/>
        <v>42.939008313379432</v>
      </c>
      <c r="P192" s="5">
        <f t="shared" si="65"/>
        <v>20.142857142857142</v>
      </c>
      <c r="Q192" s="5">
        <f t="shared" si="58"/>
        <v>0.75331593532244612</v>
      </c>
      <c r="R192" s="5">
        <f t="shared" si="66"/>
        <v>0.5419262595942087</v>
      </c>
      <c r="S192" s="11">
        <f t="shared" si="62"/>
        <v>4.0226031989273056E-3</v>
      </c>
      <c r="T192" s="2">
        <f t="shared" si="67"/>
        <v>396758</v>
      </c>
      <c r="U192" s="10">
        <f t="shared" si="79"/>
        <v>132449.29999999999</v>
      </c>
      <c r="V192" s="9">
        <f t="shared" si="63"/>
        <v>4.2938788819449659E-2</v>
      </c>
      <c r="W192" s="4">
        <f t="shared" si="59"/>
        <v>6384</v>
      </c>
      <c r="X192" s="10">
        <f t="shared" si="60"/>
        <v>2328.8966165413535</v>
      </c>
      <c r="Y192" s="2"/>
    </row>
    <row r="193" spans="1:25" x14ac:dyDescent="0.35">
      <c r="A193" s="3">
        <v>44079</v>
      </c>
      <c r="B193" s="2">
        <v>1621</v>
      </c>
      <c r="C193" s="2">
        <v>404061</v>
      </c>
      <c r="D193" s="5">
        <f t="shared" si="53"/>
        <v>538147.06666666665</v>
      </c>
      <c r="E193" s="5">
        <f t="shared" si="54"/>
        <v>8906.7666666666664</v>
      </c>
      <c r="F193" s="2">
        <v>7270</v>
      </c>
      <c r="G193" s="10">
        <f t="shared" si="80"/>
        <v>1636.7666666666667</v>
      </c>
      <c r="H193" s="2">
        <v>25</v>
      </c>
      <c r="I193" s="2">
        <f t="shared" si="81"/>
        <v>7245</v>
      </c>
      <c r="J193" s="12">
        <f t="shared" si="75"/>
        <v>249.26650215916101</v>
      </c>
      <c r="K193" s="7">
        <f t="shared" si="76"/>
        <v>290.8</v>
      </c>
      <c r="L193" s="18">
        <f t="shared" si="61"/>
        <v>0.34387895460797796</v>
      </c>
      <c r="M193" s="9">
        <f t="shared" si="55"/>
        <v>0.28068547134575589</v>
      </c>
      <c r="N193" s="5">
        <f t="shared" si="56"/>
        <v>10870.91393365439</v>
      </c>
      <c r="O193" s="5">
        <f t="shared" si="57"/>
        <v>43.611611827060187</v>
      </c>
      <c r="P193" s="5">
        <f t="shared" si="65"/>
        <v>22.714285714285715</v>
      </c>
      <c r="Q193" s="5">
        <f t="shared" si="58"/>
        <v>0.67260351368075544</v>
      </c>
      <c r="R193" s="5">
        <f t="shared" si="66"/>
        <v>0.61110833528708641</v>
      </c>
      <c r="S193" s="11">
        <f t="shared" si="62"/>
        <v>4.0117704999987625E-3</v>
      </c>
      <c r="T193" s="2">
        <f t="shared" si="67"/>
        <v>404061</v>
      </c>
      <c r="U193" s="10">
        <f t="shared" si="79"/>
        <v>134086.06666666665</v>
      </c>
      <c r="V193" s="9">
        <f t="shared" si="63"/>
        <v>4.3611388894942288E-2</v>
      </c>
      <c r="W193" s="4">
        <f t="shared" si="59"/>
        <v>6484</v>
      </c>
      <c r="X193" s="10">
        <f t="shared" si="60"/>
        <v>2292.9790252930288</v>
      </c>
      <c r="Y193" s="2"/>
    </row>
    <row r="194" spans="1:25" x14ac:dyDescent="0.35">
      <c r="A194" s="3">
        <v>44080</v>
      </c>
      <c r="B194" s="2">
        <f>B195-H195</f>
        <v>1650</v>
      </c>
      <c r="C194" s="2">
        <v>411580</v>
      </c>
      <c r="D194" s="5">
        <f t="shared" ref="D194:D257" si="82">U194+T194</f>
        <v>547302.83333333326</v>
      </c>
      <c r="E194" s="5">
        <f t="shared" ref="E194:E257" si="83">G194+F194</f>
        <v>6477.7666666666664</v>
      </c>
      <c r="F194" s="2">
        <f>C195-C194</f>
        <v>4841</v>
      </c>
      <c r="G194" s="10">
        <f t="shared" si="80"/>
        <v>1636.7666666666667</v>
      </c>
      <c r="H194" s="2">
        <v>29</v>
      </c>
      <c r="I194" s="2">
        <f t="shared" si="81"/>
        <v>4812</v>
      </c>
      <c r="J194" s="12">
        <f t="shared" si="75"/>
        <v>249.44242424242424</v>
      </c>
      <c r="K194" s="7">
        <f t="shared" si="76"/>
        <v>166.93103448275863</v>
      </c>
      <c r="L194" s="18">
        <f t="shared" si="61"/>
        <v>0.59904978310266477</v>
      </c>
      <c r="M194" s="9">
        <f t="shared" ref="M194:M257" si="84">H194/E194*100</f>
        <v>0.44768515897968947</v>
      </c>
      <c r="N194" s="5">
        <f t="shared" ref="N194:N257" si="85">C194/3716900*100000</f>
        <v>11073.206166429012</v>
      </c>
      <c r="O194" s="5">
        <f t="shared" ref="O194:O257" si="86">B194/3716900*100000</f>
        <v>44.391831902929859</v>
      </c>
      <c r="P194" s="5">
        <f t="shared" si="65"/>
        <v>25.857142857142858</v>
      </c>
      <c r="Q194" s="5">
        <f t="shared" ref="Q194:Q257" si="87">H194/3716900*100000</f>
        <v>0.78022007586967634</v>
      </c>
      <c r="R194" s="5">
        <f t="shared" si="66"/>
        <v>0.69566420557838138</v>
      </c>
      <c r="S194" s="11">
        <f t="shared" si="62"/>
        <v>4.0089411536031877E-3</v>
      </c>
      <c r="T194" s="2">
        <f t="shared" si="67"/>
        <v>411579.99999999994</v>
      </c>
      <c r="U194" s="10">
        <f t="shared" si="79"/>
        <v>135722.83333333331</v>
      </c>
      <c r="V194" s="9">
        <f t="shared" si="63"/>
        <v>4.4391604982513745E-2</v>
      </c>
      <c r="W194" s="4">
        <f t="shared" ref="W194:W257" si="88">B194*4</f>
        <v>6600</v>
      </c>
      <c r="X194" s="10">
        <f t="shared" ref="X194:X257" si="89">$Y$341/B194</f>
        <v>2252.6781818181817</v>
      </c>
      <c r="Y194" s="2"/>
    </row>
    <row r="195" spans="1:25" x14ac:dyDescent="0.35">
      <c r="A195" s="3">
        <v>44081</v>
      </c>
      <c r="B195" s="2">
        <f>B196-H196</f>
        <v>1684</v>
      </c>
      <c r="C195" s="2">
        <v>416421</v>
      </c>
      <c r="D195" s="5">
        <f t="shared" si="82"/>
        <v>553780.6</v>
      </c>
      <c r="E195" s="5">
        <f t="shared" si="83"/>
        <v>6109.7666666666664</v>
      </c>
      <c r="F195" s="2">
        <v>4473</v>
      </c>
      <c r="G195" s="10">
        <f t="shared" si="80"/>
        <v>1636.7666666666667</v>
      </c>
      <c r="H195" s="2">
        <v>34</v>
      </c>
      <c r="I195" s="2">
        <f t="shared" si="81"/>
        <v>4439</v>
      </c>
      <c r="J195" s="12">
        <f t="shared" si="75"/>
        <v>247.28087885985749</v>
      </c>
      <c r="K195" s="7">
        <f t="shared" si="76"/>
        <v>131.55882352941177</v>
      </c>
      <c r="L195" s="18">
        <f t="shared" ref="L195:L258" si="90">H195/F195*100</f>
        <v>0.76011625307399955</v>
      </c>
      <c r="M195" s="9">
        <f t="shared" si="84"/>
        <v>0.55648606329756189</v>
      </c>
      <c r="N195" s="5">
        <f t="shared" si="85"/>
        <v>11203.449110818156</v>
      </c>
      <c r="O195" s="5">
        <f t="shared" si="86"/>
        <v>45.306572681535684</v>
      </c>
      <c r="P195" s="5">
        <f t="shared" si="65"/>
        <v>28.142857142857142</v>
      </c>
      <c r="Q195" s="5">
        <f t="shared" si="87"/>
        <v>0.91474077860582748</v>
      </c>
      <c r="R195" s="5">
        <f t="shared" si="66"/>
        <v>0.7571593839720504</v>
      </c>
      <c r="S195" s="11">
        <f t="shared" ref="S195:S258" si="91">B195/C195</f>
        <v>4.0439843331628329E-3</v>
      </c>
      <c r="T195" s="2">
        <f t="shared" si="67"/>
        <v>416421</v>
      </c>
      <c r="U195" s="10">
        <f t="shared" si="79"/>
        <v>137359.59999999998</v>
      </c>
      <c r="V195" s="9">
        <f t="shared" ref="V195:V258" si="92">B195/$Y$341*100</f>
        <v>4.5306341085183721E-2</v>
      </c>
      <c r="W195" s="4">
        <f t="shared" si="88"/>
        <v>6736</v>
      </c>
      <c r="X195" s="10">
        <f t="shared" si="89"/>
        <v>2207.1965558194775</v>
      </c>
      <c r="Y195" s="2"/>
    </row>
    <row r="196" spans="1:25" x14ac:dyDescent="0.35">
      <c r="A196" s="3">
        <v>44082</v>
      </c>
      <c r="B196" s="2">
        <f>B197-H197</f>
        <v>1729</v>
      </c>
      <c r="C196" s="2">
        <v>422452</v>
      </c>
      <c r="D196" s="5">
        <f t="shared" si="82"/>
        <v>561448.3666666667</v>
      </c>
      <c r="E196" s="5">
        <f t="shared" si="83"/>
        <v>7474.7666666666664</v>
      </c>
      <c r="F196" s="2">
        <v>5838</v>
      </c>
      <c r="G196" s="10">
        <f t="shared" si="80"/>
        <v>1636.7666666666667</v>
      </c>
      <c r="H196" s="2">
        <v>45</v>
      </c>
      <c r="I196" s="2">
        <f t="shared" si="81"/>
        <v>5793</v>
      </c>
      <c r="J196" s="12">
        <f t="shared" si="75"/>
        <v>244.33314054366687</v>
      </c>
      <c r="K196" s="7">
        <f t="shared" si="76"/>
        <v>129.73333333333332</v>
      </c>
      <c r="L196" s="18">
        <f t="shared" si="90"/>
        <v>0.77081192189105863</v>
      </c>
      <c r="M196" s="9">
        <f t="shared" si="84"/>
        <v>0.60202548128592648</v>
      </c>
      <c r="N196" s="5">
        <f t="shared" si="85"/>
        <v>11365.7079824585</v>
      </c>
      <c r="O196" s="5">
        <f t="shared" si="86"/>
        <v>46.517259006161048</v>
      </c>
      <c r="P196" s="5">
        <f t="shared" si="65"/>
        <v>31.285714285714285</v>
      </c>
      <c r="Q196" s="5">
        <f t="shared" si="87"/>
        <v>1.2106863246253599</v>
      </c>
      <c r="R196" s="5">
        <f t="shared" si="66"/>
        <v>0.84171525426334537</v>
      </c>
      <c r="S196" s="11">
        <f t="shared" si="91"/>
        <v>4.0927726700311518E-3</v>
      </c>
      <c r="T196" s="2">
        <f t="shared" si="67"/>
        <v>422452</v>
      </c>
      <c r="U196" s="10">
        <f t="shared" si="79"/>
        <v>138996.36666666664</v>
      </c>
      <c r="V196" s="9">
        <f t="shared" si="92"/>
        <v>4.6517021221070459E-2</v>
      </c>
      <c r="W196" s="4">
        <f t="shared" si="88"/>
        <v>6916</v>
      </c>
      <c r="X196" s="10">
        <f t="shared" si="89"/>
        <v>2149.7507229612493</v>
      </c>
      <c r="Y196" s="2"/>
    </row>
    <row r="197" spans="1:25" x14ac:dyDescent="0.35">
      <c r="A197" s="3">
        <v>44083</v>
      </c>
      <c r="B197" s="2">
        <v>1773</v>
      </c>
      <c r="C197" s="2">
        <f>C198-F198</f>
        <v>430113</v>
      </c>
      <c r="D197" s="5">
        <f t="shared" si="82"/>
        <v>570746.1333333333</v>
      </c>
      <c r="E197" s="5">
        <f t="shared" si="83"/>
        <v>9297.7666666666664</v>
      </c>
      <c r="F197" s="2">
        <f>C197-C196</f>
        <v>7661</v>
      </c>
      <c r="G197" s="10">
        <f t="shared" si="80"/>
        <v>1636.7666666666667</v>
      </c>
      <c r="H197" s="2">
        <v>44</v>
      </c>
      <c r="I197" s="2">
        <f t="shared" si="81"/>
        <v>7617</v>
      </c>
      <c r="J197" s="12">
        <f t="shared" si="75"/>
        <v>242.59052453468698</v>
      </c>
      <c r="K197" s="7">
        <f t="shared" si="76"/>
        <v>174.11363636363637</v>
      </c>
      <c r="L197" s="18">
        <f t="shared" si="90"/>
        <v>0.57433755384414564</v>
      </c>
      <c r="M197" s="9">
        <f t="shared" si="84"/>
        <v>0.47323192307830197</v>
      </c>
      <c r="N197" s="5">
        <f t="shared" si="85"/>
        <v>11571.820603190832</v>
      </c>
      <c r="O197" s="5">
        <f t="shared" si="86"/>
        <v>47.701041190239181</v>
      </c>
      <c r="P197" s="5">
        <f t="shared" si="65"/>
        <v>32.142857142857146</v>
      </c>
      <c r="Q197" s="5">
        <f t="shared" si="87"/>
        <v>1.1837821840781297</v>
      </c>
      <c r="R197" s="5">
        <f t="shared" si="66"/>
        <v>0.86477594616097131</v>
      </c>
      <c r="S197" s="11">
        <f t="shared" si="91"/>
        <v>4.1221725453543601E-3</v>
      </c>
      <c r="T197" s="2">
        <f t="shared" si="67"/>
        <v>430113.00000000006</v>
      </c>
      <c r="U197" s="10">
        <f t="shared" si="79"/>
        <v>140633.1333333333</v>
      </c>
      <c r="V197" s="9">
        <f t="shared" si="92"/>
        <v>4.7700797353937494E-2</v>
      </c>
      <c r="W197" s="4">
        <f t="shared" si="88"/>
        <v>7092</v>
      </c>
      <c r="X197" s="10">
        <f t="shared" si="89"/>
        <v>2096.4010152284263</v>
      </c>
      <c r="Y197" s="2"/>
    </row>
    <row r="198" spans="1:25" x14ac:dyDescent="0.35">
      <c r="A198" s="3">
        <v>44084</v>
      </c>
      <c r="B198" s="2">
        <v>1830</v>
      </c>
      <c r="C198" s="2">
        <v>439848</v>
      </c>
      <c r="D198" s="5">
        <f t="shared" si="82"/>
        <v>582117.89999999991</v>
      </c>
      <c r="E198" s="5">
        <f t="shared" si="83"/>
        <v>11371.766666666666</v>
      </c>
      <c r="F198" s="2">
        <v>9735</v>
      </c>
      <c r="G198" s="10">
        <f t="shared" si="80"/>
        <v>1636.7666666666667</v>
      </c>
      <c r="H198" s="2">
        <v>57</v>
      </c>
      <c r="I198" s="2">
        <f t="shared" si="81"/>
        <v>9678</v>
      </c>
      <c r="J198" s="12">
        <f t="shared" si="75"/>
        <v>240.35409836065574</v>
      </c>
      <c r="K198" s="7">
        <f t="shared" si="76"/>
        <v>170.78947368421052</v>
      </c>
      <c r="L198" s="18">
        <f t="shared" si="90"/>
        <v>0.58551617873651773</v>
      </c>
      <c r="M198" s="9">
        <f t="shared" si="84"/>
        <v>0.50124137850172801</v>
      </c>
      <c r="N198" s="5">
        <f t="shared" si="85"/>
        <v>11833.732411418117</v>
      </c>
      <c r="O198" s="5">
        <f t="shared" si="86"/>
        <v>49.2345772014313</v>
      </c>
      <c r="P198" s="5">
        <f t="shared" si="65"/>
        <v>37.428571428571431</v>
      </c>
      <c r="Q198" s="5">
        <f t="shared" si="87"/>
        <v>1.5335360111921224</v>
      </c>
      <c r="R198" s="5">
        <f t="shared" si="66"/>
        <v>1.0069835461963312</v>
      </c>
      <c r="S198" s="11">
        <f t="shared" si="91"/>
        <v>4.1605281824630327E-3</v>
      </c>
      <c r="T198" s="2">
        <f t="shared" si="67"/>
        <v>439848</v>
      </c>
      <c r="U198" s="10">
        <f t="shared" si="79"/>
        <v>142269.89999999997</v>
      </c>
      <c r="V198" s="9">
        <f t="shared" si="92"/>
        <v>4.923432552606069E-2</v>
      </c>
      <c r="W198" s="4">
        <f t="shared" si="88"/>
        <v>7320</v>
      </c>
      <c r="X198" s="10">
        <f t="shared" si="89"/>
        <v>2031.1032786885246</v>
      </c>
      <c r="Y198" s="2"/>
    </row>
    <row r="199" spans="1:25" x14ac:dyDescent="0.35">
      <c r="A199" s="3">
        <v>44085</v>
      </c>
      <c r="B199" s="2">
        <v>1917</v>
      </c>
      <c r="C199" s="2">
        <v>448700</v>
      </c>
      <c r="D199" s="5">
        <f t="shared" si="82"/>
        <v>592606.66666666663</v>
      </c>
      <c r="E199" s="5">
        <f t="shared" si="83"/>
        <v>11017.766666666666</v>
      </c>
      <c r="F199" s="2">
        <v>9381</v>
      </c>
      <c r="G199" s="10">
        <f t="shared" si="80"/>
        <v>1636.7666666666667</v>
      </c>
      <c r="H199" s="2">
        <v>87</v>
      </c>
      <c r="I199" s="2">
        <f t="shared" si="81"/>
        <v>9294</v>
      </c>
      <c r="J199" s="12">
        <f t="shared" si="75"/>
        <v>234.06364110589462</v>
      </c>
      <c r="K199" s="7">
        <f t="shared" si="76"/>
        <v>107.82758620689656</v>
      </c>
      <c r="L199" s="18">
        <f t="shared" si="90"/>
        <v>0.92740645986568604</v>
      </c>
      <c r="M199" s="9">
        <f t="shared" si="84"/>
        <v>0.7896337128214127</v>
      </c>
      <c r="N199" s="5">
        <f t="shared" si="85"/>
        <v>12071.887863542199</v>
      </c>
      <c r="O199" s="5">
        <f t="shared" si="86"/>
        <v>51.575237429040335</v>
      </c>
      <c r="P199" s="5">
        <f t="shared" ref="P199:P262" si="93">AVERAGE(H193:H199)</f>
        <v>45.857142857142854</v>
      </c>
      <c r="Q199" s="5">
        <f t="shared" si="87"/>
        <v>2.3406602276090291</v>
      </c>
      <c r="R199" s="5">
        <f t="shared" si="66"/>
        <v>1.2337470165229856</v>
      </c>
      <c r="S199" s="11">
        <f t="shared" si="91"/>
        <v>4.2723423222643196E-3</v>
      </c>
      <c r="T199" s="2">
        <f t="shared" si="67"/>
        <v>448700</v>
      </c>
      <c r="U199" s="10">
        <f t="shared" si="79"/>
        <v>143906.66666666663</v>
      </c>
      <c r="V199" s="9">
        <f t="shared" si="92"/>
        <v>5.1574973788775062E-2</v>
      </c>
      <c r="W199" s="4">
        <f t="shared" si="88"/>
        <v>7668</v>
      </c>
      <c r="X199" s="10">
        <f t="shared" si="89"/>
        <v>1938.924882629108</v>
      </c>
      <c r="Y199" s="2"/>
    </row>
    <row r="200" spans="1:25" x14ac:dyDescent="0.35">
      <c r="A200" s="3">
        <v>44086</v>
      </c>
      <c r="B200" s="2">
        <v>2075</v>
      </c>
      <c r="C200" s="2">
        <f>C201-F201</f>
        <v>460196</v>
      </c>
      <c r="D200" s="5">
        <f t="shared" si="82"/>
        <v>605739.43333333323</v>
      </c>
      <c r="E200" s="5">
        <f t="shared" si="83"/>
        <v>13274.766666666666</v>
      </c>
      <c r="F200" s="2">
        <v>11638</v>
      </c>
      <c r="G200" s="10">
        <f t="shared" si="80"/>
        <v>1636.7666666666667</v>
      </c>
      <c r="H200" s="2">
        <v>156</v>
      </c>
      <c r="I200" s="2">
        <f t="shared" si="81"/>
        <v>11482</v>
      </c>
      <c r="J200" s="12">
        <f t="shared" si="75"/>
        <v>221.78120481927712</v>
      </c>
      <c r="K200" s="7">
        <f t="shared" si="76"/>
        <v>74.602564102564102</v>
      </c>
      <c r="L200" s="18">
        <f t="shared" si="90"/>
        <v>1.3404365011170305</v>
      </c>
      <c r="M200" s="9">
        <f t="shared" si="84"/>
        <v>1.1751618986397752</v>
      </c>
      <c r="N200" s="5">
        <f t="shared" si="85"/>
        <v>12381.177863273157</v>
      </c>
      <c r="O200" s="5">
        <f t="shared" si="86"/>
        <v>55.826091635502699</v>
      </c>
      <c r="P200" s="5">
        <f t="shared" si="93"/>
        <v>64.571428571428569</v>
      </c>
      <c r="Q200" s="5">
        <f t="shared" si="87"/>
        <v>4.197045925367914</v>
      </c>
      <c r="R200" s="5">
        <f t="shared" ref="R200:R263" si="94">AVERAGE(H194:H200)/3716900*100000</f>
        <v>1.7372387896211512</v>
      </c>
      <c r="S200" s="11">
        <f t="shared" si="91"/>
        <v>4.5089483611330822E-3</v>
      </c>
      <c r="T200" s="2">
        <f t="shared" si="67"/>
        <v>460195.99999999994</v>
      </c>
      <c r="U200" s="10">
        <f t="shared" si="79"/>
        <v>145543.43333333329</v>
      </c>
      <c r="V200" s="9">
        <f t="shared" si="92"/>
        <v>5.5825806265888497E-2</v>
      </c>
      <c r="W200" s="4">
        <f t="shared" si="88"/>
        <v>8300</v>
      </c>
      <c r="X200" s="10">
        <f t="shared" si="89"/>
        <v>1791.286265060241</v>
      </c>
      <c r="Y200" s="2"/>
    </row>
    <row r="201" spans="1:25" x14ac:dyDescent="0.35">
      <c r="A201" s="3">
        <v>44087</v>
      </c>
      <c r="B201" s="2">
        <v>2227</v>
      </c>
      <c r="C201" s="2">
        <v>470696</v>
      </c>
      <c r="D201" s="5">
        <f t="shared" si="82"/>
        <v>617876.19999999995</v>
      </c>
      <c r="E201" s="5">
        <f t="shared" si="83"/>
        <v>12136.766666666666</v>
      </c>
      <c r="F201" s="2">
        <v>10500</v>
      </c>
      <c r="G201" s="10">
        <f t="shared" si="80"/>
        <v>1636.7666666666667</v>
      </c>
      <c r="H201" s="2">
        <f>B201-B200</f>
        <v>152</v>
      </c>
      <c r="I201" s="2">
        <f t="shared" si="81"/>
        <v>10348</v>
      </c>
      <c r="J201" s="12">
        <f t="shared" si="75"/>
        <v>211.35877862595419</v>
      </c>
      <c r="K201" s="7">
        <f t="shared" si="76"/>
        <v>69.078947368421055</v>
      </c>
      <c r="L201" s="18">
        <f t="shared" si="90"/>
        <v>1.4476190476190476</v>
      </c>
      <c r="M201" s="9">
        <f t="shared" si="84"/>
        <v>1.2523928668536102</v>
      </c>
      <c r="N201" s="5">
        <f t="shared" si="85"/>
        <v>12663.671339019074</v>
      </c>
      <c r="O201" s="5">
        <f t="shared" si="86"/>
        <v>59.9155209986817</v>
      </c>
      <c r="P201" s="5">
        <f t="shared" si="93"/>
        <v>82.142857142857139</v>
      </c>
      <c r="Q201" s="5">
        <f t="shared" si="87"/>
        <v>4.0894293631789935</v>
      </c>
      <c r="R201" s="5">
        <f t="shared" si="94"/>
        <v>2.2099829735224823</v>
      </c>
      <c r="S201" s="11">
        <f t="shared" si="91"/>
        <v>4.7312915342386597E-3</v>
      </c>
      <c r="T201" s="2">
        <f t="shared" si="67"/>
        <v>470696</v>
      </c>
      <c r="U201" s="10">
        <f t="shared" si="79"/>
        <v>147180.19999999995</v>
      </c>
      <c r="V201" s="9">
        <f t="shared" si="92"/>
        <v>5.9915214724883696E-2</v>
      </c>
      <c r="W201" s="4">
        <f t="shared" si="88"/>
        <v>8908</v>
      </c>
      <c r="X201" s="10">
        <f t="shared" si="89"/>
        <v>1669.0251459362371</v>
      </c>
      <c r="Y201" s="2"/>
    </row>
    <row r="202" spans="1:25" x14ac:dyDescent="0.35">
      <c r="A202" s="3">
        <v>44088</v>
      </c>
      <c r="B202" s="2">
        <v>2392</v>
      </c>
      <c r="C202" s="2">
        <f>C201+F202</f>
        <v>478207</v>
      </c>
      <c r="D202" s="5">
        <f t="shared" si="82"/>
        <v>627023.96666666656</v>
      </c>
      <c r="E202" s="5">
        <f t="shared" si="83"/>
        <v>9147.7666666666664</v>
      </c>
      <c r="F202" s="2">
        <v>7511</v>
      </c>
      <c r="G202" s="10">
        <f t="shared" si="80"/>
        <v>1636.7666666666667</v>
      </c>
      <c r="H202" s="2">
        <f>B202-B201</f>
        <v>165</v>
      </c>
      <c r="I202" s="2">
        <f t="shared" si="81"/>
        <v>7346</v>
      </c>
      <c r="J202" s="12">
        <f t="shared" si="75"/>
        <v>199.91931438127091</v>
      </c>
      <c r="K202" s="7">
        <f t="shared" si="76"/>
        <v>45.521212121212123</v>
      </c>
      <c r="L202" s="18">
        <f t="shared" si="90"/>
        <v>2.1967780588470243</v>
      </c>
      <c r="M202" s="9">
        <f t="shared" si="84"/>
        <v>1.8037189405064258</v>
      </c>
      <c r="N202" s="5">
        <f t="shared" si="85"/>
        <v>12865.748338669322</v>
      </c>
      <c r="O202" s="5">
        <f t="shared" si="86"/>
        <v>64.354704188974679</v>
      </c>
      <c r="P202" s="5">
        <f t="shared" si="93"/>
        <v>100.85714285714286</v>
      </c>
      <c r="Q202" s="5">
        <f t="shared" si="87"/>
        <v>4.4391831902929857</v>
      </c>
      <c r="R202" s="5">
        <f t="shared" si="94"/>
        <v>2.7134747466206477</v>
      </c>
      <c r="S202" s="11">
        <f t="shared" si="91"/>
        <v>5.0020179545677921E-3</v>
      </c>
      <c r="T202" s="2">
        <f t="shared" si="67"/>
        <v>478207</v>
      </c>
      <c r="U202" s="10">
        <f t="shared" si="79"/>
        <v>148816.96666666662</v>
      </c>
      <c r="V202" s="9">
        <f t="shared" si="92"/>
        <v>6.4354375223135071E-2</v>
      </c>
      <c r="W202" s="4">
        <f t="shared" si="88"/>
        <v>9568</v>
      </c>
      <c r="X202" s="10">
        <f t="shared" si="89"/>
        <v>1553.8959030100334</v>
      </c>
      <c r="Y202" s="2"/>
    </row>
    <row r="203" spans="1:25" x14ac:dyDescent="0.35">
      <c r="A203" s="3">
        <v>44089</v>
      </c>
      <c r="B203" s="2">
        <v>2562</v>
      </c>
      <c r="C203" s="2">
        <v>490207</v>
      </c>
      <c r="D203" s="5">
        <f t="shared" si="82"/>
        <v>640660.73333333328</v>
      </c>
      <c r="E203" s="5">
        <f t="shared" si="83"/>
        <v>13535.766666666666</v>
      </c>
      <c r="F203" s="2">
        <v>11899</v>
      </c>
      <c r="G203" s="10">
        <f t="shared" si="80"/>
        <v>1636.7666666666667</v>
      </c>
      <c r="H203" s="2">
        <f>B203-B202</f>
        <v>170</v>
      </c>
      <c r="I203" s="2">
        <f t="shared" si="81"/>
        <v>11729</v>
      </c>
      <c r="J203" s="12">
        <f t="shared" si="75"/>
        <v>191.3376268540203</v>
      </c>
      <c r="K203" s="7">
        <f t="shared" si="76"/>
        <v>69.994117647058829</v>
      </c>
      <c r="L203" s="18">
        <f t="shared" si="90"/>
        <v>1.4286914866795528</v>
      </c>
      <c r="M203" s="9">
        <f t="shared" si="84"/>
        <v>1.2559318152154908</v>
      </c>
      <c r="N203" s="5">
        <f t="shared" si="85"/>
        <v>13188.598025236084</v>
      </c>
      <c r="O203" s="5">
        <f t="shared" si="86"/>
        <v>68.928408082003827</v>
      </c>
      <c r="P203" s="5">
        <f t="shared" si="93"/>
        <v>118.71428571428571</v>
      </c>
      <c r="Q203" s="5">
        <f t="shared" si="87"/>
        <v>4.5737038930291369</v>
      </c>
      <c r="R203" s="5">
        <f t="shared" si="94"/>
        <v>3.1939058278211871</v>
      </c>
      <c r="S203" s="11">
        <f t="shared" si="91"/>
        <v>5.2263635566199588E-3</v>
      </c>
      <c r="T203" s="2">
        <f t="shared" si="67"/>
        <v>490207</v>
      </c>
      <c r="U203" s="10">
        <f t="shared" si="79"/>
        <v>150453.73333333328</v>
      </c>
      <c r="V203" s="9">
        <f t="shared" si="92"/>
        <v>6.8928055736484972E-2</v>
      </c>
      <c r="W203" s="4">
        <f t="shared" si="88"/>
        <v>10248</v>
      </c>
      <c r="X203" s="10">
        <f t="shared" si="89"/>
        <v>1450.7880562060891</v>
      </c>
      <c r="Y203" s="2"/>
    </row>
    <row r="204" spans="1:25" x14ac:dyDescent="0.35">
      <c r="A204" s="3">
        <v>44090</v>
      </c>
      <c r="B204" s="2">
        <v>2758</v>
      </c>
      <c r="C204" s="2">
        <v>503119</v>
      </c>
      <c r="D204" s="5">
        <f t="shared" si="82"/>
        <v>655209.49999999988</v>
      </c>
      <c r="E204" s="5">
        <f t="shared" si="83"/>
        <v>14873.766666666666</v>
      </c>
      <c r="F204" s="2">
        <v>13237</v>
      </c>
      <c r="G204" s="10">
        <f t="shared" si="80"/>
        <v>1636.7666666666667</v>
      </c>
      <c r="H204" s="2">
        <v>196</v>
      </c>
      <c r="I204" s="2">
        <f t="shared" si="81"/>
        <v>13041</v>
      </c>
      <c r="J204" s="12">
        <f t="shared" si="75"/>
        <v>182.42168237853517</v>
      </c>
      <c r="K204" s="7">
        <f t="shared" si="76"/>
        <v>67.535714285714292</v>
      </c>
      <c r="L204" s="18">
        <f t="shared" si="90"/>
        <v>1.4806980433632999</v>
      </c>
      <c r="M204" s="9">
        <f t="shared" si="84"/>
        <v>1.3177563181709184</v>
      </c>
      <c r="N204" s="5">
        <f t="shared" si="85"/>
        <v>13535.984287981919</v>
      </c>
      <c r="O204" s="5">
        <f t="shared" si="86"/>
        <v>74.201619629260946</v>
      </c>
      <c r="P204" s="5">
        <f t="shared" si="93"/>
        <v>140.42857142857142</v>
      </c>
      <c r="Q204" s="5">
        <f t="shared" si="87"/>
        <v>5.273211547257123</v>
      </c>
      <c r="R204" s="5">
        <f t="shared" si="94"/>
        <v>3.7781100225610436</v>
      </c>
      <c r="S204" s="11">
        <f t="shared" si="91"/>
        <v>5.481804503507123E-3</v>
      </c>
      <c r="T204" s="2">
        <f t="shared" ref="T204:T219" si="95">N204*3716900/100000</f>
        <v>503118.99999999994</v>
      </c>
      <c r="U204" s="10">
        <f t="shared" si="79"/>
        <v>152090.49999999994</v>
      </c>
      <c r="V204" s="9">
        <f t="shared" si="92"/>
        <v>7.4201240328347212E-2</v>
      </c>
      <c r="W204" s="4">
        <f t="shared" si="88"/>
        <v>11032</v>
      </c>
      <c r="X204" s="10">
        <f t="shared" si="89"/>
        <v>1347.6863669325598</v>
      </c>
      <c r="Y204" s="2"/>
    </row>
    <row r="205" spans="1:25" x14ac:dyDescent="0.35">
      <c r="A205" s="3">
        <v>44091</v>
      </c>
      <c r="B205" s="2">
        <f>B206-H206</f>
        <v>2937</v>
      </c>
      <c r="C205" s="2">
        <v>517590</v>
      </c>
      <c r="D205" s="5">
        <f t="shared" si="82"/>
        <v>671317.2666666666</v>
      </c>
      <c r="E205" s="5">
        <f t="shared" si="83"/>
        <v>15140.766666666666</v>
      </c>
      <c r="F205" s="2">
        <v>13504</v>
      </c>
      <c r="G205" s="10">
        <f t="shared" si="80"/>
        <v>1636.7666666666667</v>
      </c>
      <c r="H205" s="2">
        <v>179</v>
      </c>
      <c r="I205" s="2">
        <f t="shared" ref="I205:I210" si="96">F205-H205</f>
        <v>13325</v>
      </c>
      <c r="J205" s="12">
        <f t="shared" si="75"/>
        <v>176.23084780388152</v>
      </c>
      <c r="K205" s="7">
        <f t="shared" si="76"/>
        <v>75.441340782122907</v>
      </c>
      <c r="L205" s="18">
        <f t="shared" si="90"/>
        <v>1.3255331753554502</v>
      </c>
      <c r="M205" s="9">
        <f t="shared" si="84"/>
        <v>1.1822386801196769</v>
      </c>
      <c r="N205" s="5">
        <f t="shared" si="85"/>
        <v>13925.314105840889</v>
      </c>
      <c r="O205" s="5">
        <f t="shared" si="86"/>
        <v>79.017460787215157</v>
      </c>
      <c r="P205" s="5">
        <f t="shared" si="93"/>
        <v>157.85714285714286</v>
      </c>
      <c r="Q205" s="5">
        <f t="shared" si="87"/>
        <v>4.8158411579542086</v>
      </c>
      <c r="R205" s="5">
        <f t="shared" si="94"/>
        <v>4.2470107578127703</v>
      </c>
      <c r="S205" s="11">
        <f t="shared" si="91"/>
        <v>5.6743754709325913E-3</v>
      </c>
      <c r="T205" s="2">
        <f t="shared" si="95"/>
        <v>517590</v>
      </c>
      <c r="U205" s="10">
        <f t="shared" si="79"/>
        <v>153727.2666666666</v>
      </c>
      <c r="V205" s="9">
        <f t="shared" si="92"/>
        <v>7.9017056868874461E-2</v>
      </c>
      <c r="W205" s="4">
        <f t="shared" si="88"/>
        <v>11748</v>
      </c>
      <c r="X205" s="10">
        <f t="shared" si="89"/>
        <v>1265.5495403472933</v>
      </c>
      <c r="Y205" s="2"/>
    </row>
    <row r="206" spans="1:25" x14ac:dyDescent="0.35">
      <c r="A206" s="3">
        <v>44092</v>
      </c>
      <c r="B206" s="2">
        <v>3119</v>
      </c>
      <c r="C206" s="2">
        <v>529121</v>
      </c>
      <c r="D206" s="5">
        <f t="shared" si="82"/>
        <v>684485.03333333321</v>
      </c>
      <c r="E206" s="5">
        <f t="shared" si="83"/>
        <v>13037.766666666666</v>
      </c>
      <c r="F206" s="2">
        <v>11401</v>
      </c>
      <c r="G206" s="10">
        <f t="shared" si="80"/>
        <v>1636.7666666666667</v>
      </c>
      <c r="H206" s="2">
        <v>182</v>
      </c>
      <c r="I206" s="2">
        <f t="shared" si="96"/>
        <v>11219</v>
      </c>
      <c r="J206" s="12">
        <f t="shared" si="75"/>
        <v>169.64443731965375</v>
      </c>
      <c r="K206" s="7">
        <f t="shared" si="76"/>
        <v>62.642857142857146</v>
      </c>
      <c r="L206" s="18">
        <f t="shared" si="90"/>
        <v>1.5963511972633979</v>
      </c>
      <c r="M206" s="9">
        <f t="shared" si="84"/>
        <v>1.3959446019640378</v>
      </c>
      <c r="N206" s="5">
        <f t="shared" si="85"/>
        <v>14235.545750490999</v>
      </c>
      <c r="O206" s="5">
        <f t="shared" si="86"/>
        <v>83.91401436681106</v>
      </c>
      <c r="P206" s="5">
        <f t="shared" si="93"/>
        <v>171.42857142857142</v>
      </c>
      <c r="Q206" s="5">
        <f t="shared" si="87"/>
        <v>4.8965535795958992</v>
      </c>
      <c r="R206" s="5">
        <f t="shared" si="94"/>
        <v>4.61213837952518</v>
      </c>
      <c r="S206" s="11">
        <f t="shared" si="91"/>
        <v>5.8946819347559442E-3</v>
      </c>
      <c r="T206" s="2">
        <f t="shared" si="95"/>
        <v>529120.99999999988</v>
      </c>
      <c r="U206" s="10">
        <f t="shared" si="79"/>
        <v>155364.03333333327</v>
      </c>
      <c r="V206" s="9">
        <f t="shared" si="92"/>
        <v>8.3913585418460834E-2</v>
      </c>
      <c r="W206" s="4">
        <f t="shared" si="88"/>
        <v>12476</v>
      </c>
      <c r="X206" s="10">
        <f t="shared" si="89"/>
        <v>1191.7021481243989</v>
      </c>
      <c r="Y206" s="2"/>
    </row>
    <row r="207" spans="1:25" x14ac:dyDescent="0.35">
      <c r="A207" s="3">
        <v>44093</v>
      </c>
      <c r="B207" s="2">
        <v>3306</v>
      </c>
      <c r="C207" s="2">
        <f>C208-F207</f>
        <v>536801</v>
      </c>
      <c r="D207" s="5">
        <f t="shared" si="82"/>
        <v>693801.8</v>
      </c>
      <c r="E207" s="5">
        <f t="shared" si="83"/>
        <v>15324.766666666666</v>
      </c>
      <c r="F207" s="2">
        <v>13688</v>
      </c>
      <c r="G207" s="10">
        <f t="shared" si="80"/>
        <v>1636.7666666666667</v>
      </c>
      <c r="H207" s="2">
        <v>187</v>
      </c>
      <c r="I207" s="2">
        <f t="shared" si="96"/>
        <v>13501</v>
      </c>
      <c r="J207" s="12">
        <f t="shared" si="75"/>
        <v>162.37174833635814</v>
      </c>
      <c r="K207" s="7">
        <f t="shared" si="76"/>
        <v>73.19786096256685</v>
      </c>
      <c r="L207" s="18">
        <f t="shared" si="90"/>
        <v>1.3661601402688486</v>
      </c>
      <c r="M207" s="9">
        <f t="shared" si="84"/>
        <v>1.2202469640647058</v>
      </c>
      <c r="N207" s="5">
        <f t="shared" si="85"/>
        <v>14442.16954989373</v>
      </c>
      <c r="O207" s="5">
        <f t="shared" si="86"/>
        <v>88.945088649143102</v>
      </c>
      <c r="P207" s="5">
        <f t="shared" si="93"/>
        <v>175.85714285714286</v>
      </c>
      <c r="Q207" s="5">
        <f t="shared" si="87"/>
        <v>5.0310742823320513</v>
      </c>
      <c r="R207" s="5">
        <f t="shared" si="94"/>
        <v>4.7312852876629137</v>
      </c>
      <c r="S207" s="11">
        <f t="shared" si="91"/>
        <v>6.1587068578486254E-3</v>
      </c>
      <c r="T207" s="2">
        <f t="shared" si="95"/>
        <v>536801.00000000012</v>
      </c>
      <c r="U207" s="10">
        <f t="shared" si="79"/>
        <v>157000.79999999993</v>
      </c>
      <c r="V207" s="9">
        <f t="shared" si="92"/>
        <v>8.8944633983145713E-2</v>
      </c>
      <c r="W207" s="4">
        <f t="shared" si="88"/>
        <v>13224</v>
      </c>
      <c r="X207" s="10">
        <f t="shared" si="89"/>
        <v>1124.2949183303085</v>
      </c>
      <c r="Y207" s="2"/>
    </row>
    <row r="208" spans="1:25" x14ac:dyDescent="0.35">
      <c r="A208" s="3">
        <v>44094</v>
      </c>
      <c r="B208" s="2">
        <v>3502</v>
      </c>
      <c r="C208" s="2">
        <v>550489</v>
      </c>
      <c r="D208" s="5">
        <f t="shared" si="82"/>
        <v>709126.56666666665</v>
      </c>
      <c r="E208" s="5">
        <f t="shared" si="83"/>
        <v>10114.766666666666</v>
      </c>
      <c r="F208" s="2">
        <v>8478</v>
      </c>
      <c r="G208" s="10">
        <f t="shared" si="80"/>
        <v>1636.7666666666667</v>
      </c>
      <c r="H208" s="2">
        <v>196</v>
      </c>
      <c r="I208" s="2">
        <f t="shared" si="96"/>
        <v>8282</v>
      </c>
      <c r="J208" s="12">
        <f t="shared" ref="J208:J239" si="97">C208/B208</f>
        <v>157.19274700171331</v>
      </c>
      <c r="K208" s="7">
        <f t="shared" si="76"/>
        <v>43.255102040816325</v>
      </c>
      <c r="L208" s="18">
        <f t="shared" si="90"/>
        <v>2.3118660061335219</v>
      </c>
      <c r="M208" s="9">
        <f t="shared" si="84"/>
        <v>1.9377609633440218</v>
      </c>
      <c r="N208" s="5">
        <f t="shared" si="85"/>
        <v>14810.433425704217</v>
      </c>
      <c r="O208" s="5">
        <f t="shared" si="86"/>
        <v>94.218300196400222</v>
      </c>
      <c r="P208" s="5">
        <f t="shared" si="93"/>
        <v>182.14285714285714</v>
      </c>
      <c r="Q208" s="5">
        <f t="shared" si="87"/>
        <v>5.273211547257123</v>
      </c>
      <c r="R208" s="5">
        <f t="shared" si="94"/>
        <v>4.9003970282455036</v>
      </c>
      <c r="S208" s="11">
        <f t="shared" si="91"/>
        <v>6.3616166717227777E-3</v>
      </c>
      <c r="T208" s="2">
        <f t="shared" si="95"/>
        <v>550489.00000000012</v>
      </c>
      <c r="U208" s="10">
        <f t="shared" si="79"/>
        <v>158637.56666666659</v>
      </c>
      <c r="V208" s="9">
        <f t="shared" si="92"/>
        <v>9.4217818575007967E-2</v>
      </c>
      <c r="W208" s="4">
        <f t="shared" si="88"/>
        <v>14008</v>
      </c>
      <c r="X208" s="10">
        <f t="shared" si="89"/>
        <v>1061.3703597944032</v>
      </c>
      <c r="Y208" s="2"/>
    </row>
    <row r="209" spans="1:25" x14ac:dyDescent="0.35">
      <c r="A209" s="3">
        <v>44095</v>
      </c>
      <c r="B209" s="2">
        <v>3695</v>
      </c>
      <c r="C209" s="2">
        <v>557227</v>
      </c>
      <c r="D209" s="5">
        <f t="shared" si="82"/>
        <v>717501.33333333326</v>
      </c>
      <c r="E209" s="5">
        <f t="shared" si="83"/>
        <v>7786.7666666666664</v>
      </c>
      <c r="F209" s="2">
        <v>6150</v>
      </c>
      <c r="G209" s="10">
        <f t="shared" si="80"/>
        <v>1636.7666666666667</v>
      </c>
      <c r="H209" s="2">
        <v>193</v>
      </c>
      <c r="I209" s="2">
        <f t="shared" si="96"/>
        <v>5957</v>
      </c>
      <c r="J209" s="12">
        <f t="shared" si="97"/>
        <v>150.80568335588634</v>
      </c>
      <c r="K209" s="7">
        <f t="shared" ref="K209:K240" si="98">F209/H209</f>
        <v>31.865284974093264</v>
      </c>
      <c r="L209" s="18">
        <f t="shared" si="90"/>
        <v>3.1382113821138211</v>
      </c>
      <c r="M209" s="9">
        <f t="shared" si="84"/>
        <v>2.4785640595369069</v>
      </c>
      <c r="N209" s="5">
        <f t="shared" si="85"/>
        <v>14991.713524711453</v>
      </c>
      <c r="O209" s="5">
        <f t="shared" si="86"/>
        <v>99.410799322015663</v>
      </c>
      <c r="P209" s="5">
        <f t="shared" si="93"/>
        <v>186.14285714285714</v>
      </c>
      <c r="Q209" s="5">
        <f t="shared" si="87"/>
        <v>5.1924991256154325</v>
      </c>
      <c r="R209" s="5">
        <f t="shared" si="94"/>
        <v>5.008013590434425</v>
      </c>
      <c r="S209" s="11">
        <f t="shared" si="91"/>
        <v>6.6310498235010147E-3</v>
      </c>
      <c r="T209" s="2">
        <f t="shared" si="95"/>
        <v>557227</v>
      </c>
      <c r="U209" s="10">
        <f t="shared" si="79"/>
        <v>160274.33333333326</v>
      </c>
      <c r="V209" s="9">
        <f t="shared" si="92"/>
        <v>9.9410291157811068E-2</v>
      </c>
      <c r="W209" s="4">
        <f t="shared" si="88"/>
        <v>14780</v>
      </c>
      <c r="X209" s="10">
        <f t="shared" si="89"/>
        <v>1005.9320703653586</v>
      </c>
      <c r="Y209" s="2"/>
    </row>
    <row r="210" spans="1:25" x14ac:dyDescent="0.35">
      <c r="A210" s="3">
        <v>44096</v>
      </c>
      <c r="B210" s="2">
        <v>3913</v>
      </c>
      <c r="C210" s="2">
        <f>C209+F210</f>
        <v>563056</v>
      </c>
      <c r="D210" s="5">
        <f t="shared" si="82"/>
        <v>724967.09999999986</v>
      </c>
      <c r="E210" s="5">
        <f t="shared" si="83"/>
        <v>7465.7666666666664</v>
      </c>
      <c r="F210" s="2">
        <v>5829</v>
      </c>
      <c r="G210" s="10">
        <f t="shared" si="80"/>
        <v>1636.7666666666667</v>
      </c>
      <c r="H210" s="2">
        <v>218</v>
      </c>
      <c r="I210" s="2">
        <f t="shared" si="96"/>
        <v>5611</v>
      </c>
      <c r="J210" s="12">
        <f t="shared" si="97"/>
        <v>143.89368770764119</v>
      </c>
      <c r="K210" s="7">
        <f t="shared" si="98"/>
        <v>26.738532110091743</v>
      </c>
      <c r="L210" s="18">
        <f t="shared" si="90"/>
        <v>3.7399210842340027</v>
      </c>
      <c r="M210" s="9">
        <f t="shared" si="84"/>
        <v>2.9199948208042934</v>
      </c>
      <c r="N210" s="5">
        <f t="shared" si="85"/>
        <v>15148.537759961258</v>
      </c>
      <c r="O210" s="5">
        <f t="shared" si="86"/>
        <v>105.27590196131186</v>
      </c>
      <c r="P210" s="5">
        <f t="shared" si="93"/>
        <v>193</v>
      </c>
      <c r="Q210" s="5">
        <f t="shared" si="87"/>
        <v>5.8651026392961878</v>
      </c>
      <c r="R210" s="5">
        <f t="shared" si="94"/>
        <v>5.1924991256154325</v>
      </c>
      <c r="S210" s="11">
        <f t="shared" si="91"/>
        <v>6.9495751754710009E-3</v>
      </c>
      <c r="T210" s="2">
        <f t="shared" si="95"/>
        <v>563056</v>
      </c>
      <c r="U210" s="10">
        <f t="shared" si="79"/>
        <v>161911.09999999992</v>
      </c>
      <c r="V210" s="9">
        <f t="shared" si="92"/>
        <v>0.10527536381610683</v>
      </c>
      <c r="W210" s="4">
        <f t="shared" si="88"/>
        <v>15652</v>
      </c>
      <c r="X210" s="10">
        <f t="shared" si="89"/>
        <v>949.88985433171479</v>
      </c>
      <c r="Y210" s="2"/>
    </row>
    <row r="211" spans="1:25" x14ac:dyDescent="0.35">
      <c r="A211" s="3">
        <v>44097</v>
      </c>
      <c r="B211" s="2">
        <v>4140</v>
      </c>
      <c r="C211" s="2">
        <v>571486</v>
      </c>
      <c r="D211" s="5">
        <f t="shared" si="82"/>
        <v>735033.8666666667</v>
      </c>
      <c r="E211" s="5">
        <f t="shared" si="83"/>
        <v>9880.7666666666664</v>
      </c>
      <c r="F211" s="2">
        <v>8244</v>
      </c>
      <c r="G211" s="10">
        <f t="shared" si="80"/>
        <v>1636.7666666666667</v>
      </c>
      <c r="H211" s="2">
        <v>227</v>
      </c>
      <c r="I211" s="2">
        <f>F212-H211</f>
        <v>9348</v>
      </c>
      <c r="J211" s="12">
        <f t="shared" si="97"/>
        <v>138.0400966183575</v>
      </c>
      <c r="K211" s="7">
        <f t="shared" si="98"/>
        <v>36.317180616740089</v>
      </c>
      <c r="L211" s="18">
        <f t="shared" si="90"/>
        <v>2.7535177098495875</v>
      </c>
      <c r="M211" s="9">
        <f t="shared" si="84"/>
        <v>2.2973925774990471</v>
      </c>
      <c r="N211" s="5">
        <f t="shared" si="85"/>
        <v>15375.33966477441</v>
      </c>
      <c r="O211" s="5">
        <f t="shared" si="86"/>
        <v>111.38314186553312</v>
      </c>
      <c r="P211" s="5">
        <f t="shared" si="93"/>
        <v>197.42857142857142</v>
      </c>
      <c r="Q211" s="5">
        <f t="shared" si="87"/>
        <v>6.1072399042212586</v>
      </c>
      <c r="R211" s="5">
        <f t="shared" si="94"/>
        <v>5.3116460337531652</v>
      </c>
      <c r="S211" s="11">
        <f t="shared" si="91"/>
        <v>7.2442719506689577E-3</v>
      </c>
      <c r="T211" s="2">
        <f t="shared" si="95"/>
        <v>571486.00000000012</v>
      </c>
      <c r="U211" s="10">
        <f t="shared" si="79"/>
        <v>163547.86666666658</v>
      </c>
      <c r="V211" s="9">
        <f t="shared" si="92"/>
        <v>0.11138257250157993</v>
      </c>
      <c r="W211" s="4">
        <f t="shared" si="88"/>
        <v>16560</v>
      </c>
      <c r="X211" s="10">
        <f t="shared" si="89"/>
        <v>897.8065217391304</v>
      </c>
      <c r="Y211" s="2"/>
    </row>
    <row r="212" spans="1:25" x14ac:dyDescent="0.35">
      <c r="A212" s="3">
        <v>44098</v>
      </c>
      <c r="B212" s="2">
        <v>4399</v>
      </c>
      <c r="C212" s="2">
        <v>581532</v>
      </c>
      <c r="D212" s="5">
        <f t="shared" si="82"/>
        <v>746716.63333333307</v>
      </c>
      <c r="E212" s="5">
        <f t="shared" si="83"/>
        <v>11211.766666666666</v>
      </c>
      <c r="F212" s="2">
        <v>9575</v>
      </c>
      <c r="G212" s="10">
        <f t="shared" si="80"/>
        <v>1636.7666666666667</v>
      </c>
      <c r="H212" s="2">
        <v>259</v>
      </c>
      <c r="I212" s="2">
        <f>F213-H212</f>
        <v>9059</v>
      </c>
      <c r="J212" s="12">
        <f t="shared" si="97"/>
        <v>132.19640827460788</v>
      </c>
      <c r="K212" s="7">
        <f t="shared" si="98"/>
        <v>36.969111969111971</v>
      </c>
      <c r="L212" s="18">
        <f t="shared" si="90"/>
        <v>2.7049608355091381</v>
      </c>
      <c r="M212" s="9">
        <f t="shared" si="84"/>
        <v>2.3100730482558505</v>
      </c>
      <c r="N212" s="5">
        <f t="shared" si="85"/>
        <v>15645.618660711882</v>
      </c>
      <c r="O212" s="5">
        <f t="shared" si="86"/>
        <v>118.35131426726574</v>
      </c>
      <c r="P212" s="5">
        <f t="shared" si="93"/>
        <v>208.85714285714286</v>
      </c>
      <c r="Q212" s="5">
        <f t="shared" si="87"/>
        <v>6.9681724017326259</v>
      </c>
      <c r="R212" s="5">
        <f t="shared" si="94"/>
        <v>5.6191219257215117</v>
      </c>
      <c r="S212" s="11">
        <f t="shared" si="91"/>
        <v>7.5645020394406503E-3</v>
      </c>
      <c r="T212" s="2">
        <f t="shared" si="95"/>
        <v>581531.99999999988</v>
      </c>
      <c r="U212" s="10">
        <f t="shared" si="79"/>
        <v>165184.63333333324</v>
      </c>
      <c r="V212" s="9">
        <f t="shared" si="92"/>
        <v>0.11835070928368362</v>
      </c>
      <c r="W212" s="4">
        <f t="shared" si="88"/>
        <v>17596</v>
      </c>
      <c r="X212" s="10">
        <f t="shared" si="89"/>
        <v>844.94635144350991</v>
      </c>
      <c r="Y212" s="2"/>
    </row>
    <row r="213" spans="1:25" x14ac:dyDescent="0.35">
      <c r="A213" s="3">
        <v>44099</v>
      </c>
      <c r="B213" s="2">
        <v>4644</v>
      </c>
      <c r="C213" s="2">
        <v>591751</v>
      </c>
      <c r="D213" s="5">
        <f t="shared" si="82"/>
        <v>758572.39999999991</v>
      </c>
      <c r="E213" s="5">
        <f t="shared" si="83"/>
        <v>10954.766666666666</v>
      </c>
      <c r="F213" s="2">
        <v>9318</v>
      </c>
      <c r="G213" s="10">
        <f t="shared" si="80"/>
        <v>1636.7666666666667</v>
      </c>
      <c r="H213" s="2">
        <v>265</v>
      </c>
      <c r="I213" s="2">
        <f>F214-H213</f>
        <v>9398</v>
      </c>
      <c r="J213" s="12">
        <f t="shared" si="97"/>
        <v>127.42269595176572</v>
      </c>
      <c r="K213" s="7">
        <f t="shared" si="98"/>
        <v>35.162264150943393</v>
      </c>
      <c r="L213" s="18">
        <f t="shared" si="90"/>
        <v>2.843957930886456</v>
      </c>
      <c r="M213" s="9">
        <f t="shared" si="84"/>
        <v>2.4190382877468863</v>
      </c>
      <c r="N213" s="5">
        <f t="shared" si="85"/>
        <v>15920.552072964028</v>
      </c>
      <c r="O213" s="5">
        <f t="shared" si="86"/>
        <v>124.94282870133713</v>
      </c>
      <c r="P213" s="5">
        <f t="shared" si="93"/>
        <v>220.71428571428572</v>
      </c>
      <c r="Q213" s="5">
        <f t="shared" si="87"/>
        <v>7.1295972450160088</v>
      </c>
      <c r="R213" s="5">
        <f t="shared" si="94"/>
        <v>5.9381281636386696</v>
      </c>
      <c r="S213" s="11">
        <f t="shared" si="91"/>
        <v>7.8478954830663566E-3</v>
      </c>
      <c r="T213" s="2">
        <f t="shared" si="95"/>
        <v>591751</v>
      </c>
      <c r="U213" s="10">
        <f t="shared" si="79"/>
        <v>166821.39999999991</v>
      </c>
      <c r="V213" s="9">
        <f t="shared" si="92"/>
        <v>0.1249421900235114</v>
      </c>
      <c r="W213" s="4">
        <f t="shared" si="88"/>
        <v>18576</v>
      </c>
      <c r="X213" s="10">
        <f t="shared" si="89"/>
        <v>800.37015503875966</v>
      </c>
      <c r="Y213" s="2"/>
    </row>
    <row r="214" spans="1:25" x14ac:dyDescent="0.35">
      <c r="A214" s="3">
        <v>44100</v>
      </c>
      <c r="B214" s="2">
        <v>4960</v>
      </c>
      <c r="C214" s="2">
        <v>601736</v>
      </c>
      <c r="D214" s="5">
        <f t="shared" si="82"/>
        <v>770194.16666666651</v>
      </c>
      <c r="E214" s="5">
        <f t="shared" si="83"/>
        <v>11299.766666666666</v>
      </c>
      <c r="F214" s="2">
        <v>9663</v>
      </c>
      <c r="G214" s="10">
        <f t="shared" si="80"/>
        <v>1636.7666666666667</v>
      </c>
      <c r="H214" s="2">
        <v>296</v>
      </c>
      <c r="I214" s="2">
        <f>F215-H214</f>
        <v>8004</v>
      </c>
      <c r="J214" s="12">
        <f t="shared" si="97"/>
        <v>121.31774193548387</v>
      </c>
      <c r="K214" s="7">
        <f t="shared" si="98"/>
        <v>32.645270270270274</v>
      </c>
      <c r="L214" s="18">
        <f t="shared" si="90"/>
        <v>3.0632308806788782</v>
      </c>
      <c r="M214" s="9">
        <f t="shared" si="84"/>
        <v>2.6195231169965161</v>
      </c>
      <c r="N214" s="5">
        <f t="shared" si="85"/>
        <v>16189.189916328123</v>
      </c>
      <c r="O214" s="5">
        <f t="shared" si="86"/>
        <v>133.44453711426189</v>
      </c>
      <c r="P214" s="5">
        <f t="shared" si="93"/>
        <v>236.28571428571428</v>
      </c>
      <c r="Q214" s="5">
        <f t="shared" si="87"/>
        <v>7.9636256019801452</v>
      </c>
      <c r="R214" s="5">
        <f t="shared" si="94"/>
        <v>6.3570640664455391</v>
      </c>
      <c r="S214" s="11">
        <f t="shared" si="91"/>
        <v>8.2428174481832556E-3</v>
      </c>
      <c r="T214" s="2">
        <f t="shared" si="95"/>
        <v>601736</v>
      </c>
      <c r="U214" s="10">
        <f t="shared" si="79"/>
        <v>168458.16666666657</v>
      </c>
      <c r="V214" s="9">
        <f t="shared" si="92"/>
        <v>0.13344385497773828</v>
      </c>
      <c r="W214" s="4">
        <f t="shared" si="88"/>
        <v>19840</v>
      </c>
      <c r="X214" s="10">
        <f t="shared" si="89"/>
        <v>749.37883064516132</v>
      </c>
      <c r="Y214" s="2"/>
    </row>
    <row r="215" spans="1:25" x14ac:dyDescent="0.35">
      <c r="A215" s="3">
        <v>44101</v>
      </c>
      <c r="B215" s="2">
        <v>5254</v>
      </c>
      <c r="C215" s="2">
        <f>C214+F215</f>
        <v>610036</v>
      </c>
      <c r="D215" s="5">
        <f t="shared" si="82"/>
        <v>780130.93333333312</v>
      </c>
      <c r="E215" s="5">
        <f t="shared" si="83"/>
        <v>9936.7666666666664</v>
      </c>
      <c r="F215" s="2">
        <v>8300</v>
      </c>
      <c r="G215" s="10">
        <f t="shared" si="80"/>
        <v>1636.7666666666667</v>
      </c>
      <c r="H215" s="2">
        <v>294</v>
      </c>
      <c r="I215" s="2">
        <f t="shared" si="81"/>
        <v>8006</v>
      </c>
      <c r="J215" s="12">
        <f t="shared" si="97"/>
        <v>116.10886943281309</v>
      </c>
      <c r="K215" s="7">
        <f t="shared" si="98"/>
        <v>28.231292517006803</v>
      </c>
      <c r="L215" s="18">
        <f t="shared" si="90"/>
        <v>3.5421686746987953</v>
      </c>
      <c r="M215" s="9">
        <f t="shared" si="84"/>
        <v>2.9587089026276154</v>
      </c>
      <c r="N215" s="5">
        <f t="shared" si="85"/>
        <v>16412.494282870131</v>
      </c>
      <c r="O215" s="5">
        <f t="shared" si="86"/>
        <v>141.35435443514757</v>
      </c>
      <c r="P215" s="5">
        <f t="shared" si="93"/>
        <v>250.28571428571428</v>
      </c>
      <c r="Q215" s="5">
        <f t="shared" si="87"/>
        <v>7.9098173208856837</v>
      </c>
      <c r="R215" s="5">
        <f t="shared" si="94"/>
        <v>6.733722034106763</v>
      </c>
      <c r="S215" s="11">
        <f t="shared" si="91"/>
        <v>8.6126064691264114E-3</v>
      </c>
      <c r="T215" s="2">
        <f t="shared" si="95"/>
        <v>610035.99999999988</v>
      </c>
      <c r="U215" s="10">
        <f t="shared" si="79"/>
        <v>170094.93333333323</v>
      </c>
      <c r="V215" s="9">
        <f t="shared" si="92"/>
        <v>0.14135363186553165</v>
      </c>
      <c r="W215" s="4">
        <f t="shared" si="88"/>
        <v>21016</v>
      </c>
      <c r="X215" s="10">
        <f t="shared" si="89"/>
        <v>707.4455652835934</v>
      </c>
      <c r="Y215" s="2"/>
    </row>
    <row r="216" spans="1:25" x14ac:dyDescent="0.35">
      <c r="A216" s="3">
        <v>44102</v>
      </c>
      <c r="B216" s="2">
        <v>5552</v>
      </c>
      <c r="C216" s="2">
        <f>C215+F216</f>
        <v>615136</v>
      </c>
      <c r="D216" s="5">
        <f t="shared" si="82"/>
        <v>786867.7</v>
      </c>
      <c r="E216" s="5">
        <f t="shared" si="83"/>
        <v>6736.7666666666664</v>
      </c>
      <c r="F216" s="2">
        <v>5100</v>
      </c>
      <c r="G216" s="10">
        <f t="shared" si="80"/>
        <v>1636.7666666666667</v>
      </c>
      <c r="H216" s="2">
        <v>298</v>
      </c>
      <c r="I216" s="2">
        <f t="shared" si="81"/>
        <v>4802</v>
      </c>
      <c r="J216" s="12">
        <f t="shared" si="97"/>
        <v>110.79538904899135</v>
      </c>
      <c r="K216" s="7">
        <f t="shared" si="98"/>
        <v>17.114093959731544</v>
      </c>
      <c r="L216" s="18">
        <f t="shared" si="90"/>
        <v>5.8431372549019613</v>
      </c>
      <c r="M216" s="9">
        <f t="shared" si="84"/>
        <v>4.423487033839181</v>
      </c>
      <c r="N216" s="5">
        <f t="shared" si="85"/>
        <v>16549.705399661008</v>
      </c>
      <c r="O216" s="5">
        <f t="shared" si="86"/>
        <v>149.37178831822217</v>
      </c>
      <c r="P216" s="5">
        <f t="shared" si="93"/>
        <v>265.28571428571428</v>
      </c>
      <c r="Q216" s="5">
        <f t="shared" si="87"/>
        <v>8.0174338830746041</v>
      </c>
      <c r="R216" s="5">
        <f t="shared" si="94"/>
        <v>7.1372841423152158</v>
      </c>
      <c r="S216" s="11">
        <f t="shared" si="91"/>
        <v>9.0256463611298968E-3</v>
      </c>
      <c r="T216" s="2">
        <f t="shared" si="95"/>
        <v>615136</v>
      </c>
      <c r="U216" s="10">
        <f t="shared" si="79"/>
        <v>171731.6999999999</v>
      </c>
      <c r="V216" s="9">
        <f t="shared" si="92"/>
        <v>0.14937102476540381</v>
      </c>
      <c r="W216" s="4">
        <f t="shared" si="88"/>
        <v>22208</v>
      </c>
      <c r="X216" s="10">
        <f t="shared" si="89"/>
        <v>669.47388328530258</v>
      </c>
      <c r="Y216" s="2"/>
    </row>
    <row r="217" spans="1:25" x14ac:dyDescent="0.35">
      <c r="A217" s="3">
        <v>44103</v>
      </c>
      <c r="B217" s="2">
        <f>B218-H218</f>
        <v>5866</v>
      </c>
      <c r="C217" s="2">
        <v>616348</v>
      </c>
      <c r="D217" s="5">
        <f t="shared" si="82"/>
        <v>789716.46666666667</v>
      </c>
      <c r="E217" s="5">
        <f t="shared" si="83"/>
        <v>9936.7666666666664</v>
      </c>
      <c r="F217" s="2">
        <v>8300</v>
      </c>
      <c r="G217" s="10">
        <f t="shared" si="80"/>
        <v>1636.7666666666667</v>
      </c>
      <c r="H217" s="2">
        <v>314</v>
      </c>
      <c r="I217" s="2">
        <f t="shared" si="81"/>
        <v>7986</v>
      </c>
      <c r="J217" s="12">
        <f t="shared" si="97"/>
        <v>105.07125809751108</v>
      </c>
      <c r="K217" s="7">
        <f t="shared" si="98"/>
        <v>26.433121019108281</v>
      </c>
      <c r="L217" s="18">
        <f t="shared" si="90"/>
        <v>3.7831325301204819</v>
      </c>
      <c r="M217" s="9">
        <f t="shared" si="84"/>
        <v>3.1599816170920789</v>
      </c>
      <c r="N217" s="5">
        <f t="shared" si="85"/>
        <v>16582.313218004252</v>
      </c>
      <c r="O217" s="5">
        <f t="shared" si="86"/>
        <v>157.81968845005247</v>
      </c>
      <c r="P217" s="5">
        <f t="shared" si="93"/>
        <v>279</v>
      </c>
      <c r="Q217" s="5">
        <f t="shared" si="87"/>
        <v>8.4479001318302895</v>
      </c>
      <c r="R217" s="5">
        <f t="shared" si="94"/>
        <v>7.5062552126772317</v>
      </c>
      <c r="S217" s="11">
        <f t="shared" si="91"/>
        <v>9.5173505876550261E-3</v>
      </c>
      <c r="T217" s="2">
        <f t="shared" si="95"/>
        <v>616348.00000000012</v>
      </c>
      <c r="U217" s="10">
        <f t="shared" si="79"/>
        <v>173368.46666666656</v>
      </c>
      <c r="V217" s="9">
        <f t="shared" si="92"/>
        <v>0.15781888171359129</v>
      </c>
      <c r="W217" s="4">
        <f t="shared" si="88"/>
        <v>23464</v>
      </c>
      <c r="X217" s="10">
        <f t="shared" si="89"/>
        <v>633.63774292533242</v>
      </c>
      <c r="Y217" s="2"/>
    </row>
    <row r="218" spans="1:25" x14ac:dyDescent="0.35">
      <c r="A218" s="3">
        <v>44104</v>
      </c>
      <c r="B218" s="2">
        <v>6192</v>
      </c>
      <c r="C218" s="2">
        <v>639816</v>
      </c>
      <c r="D218" s="5">
        <f t="shared" si="82"/>
        <v>814821.23333333316</v>
      </c>
      <c r="E218" s="5">
        <f t="shared" si="83"/>
        <v>9988.7666666666664</v>
      </c>
      <c r="F218" s="2">
        <v>8352</v>
      </c>
      <c r="G218" s="10">
        <f t="shared" si="80"/>
        <v>1636.7666666666667</v>
      </c>
      <c r="H218" s="2">
        <v>326</v>
      </c>
      <c r="I218" s="2">
        <f t="shared" si="81"/>
        <v>8026</v>
      </c>
      <c r="J218" s="12">
        <f t="shared" si="97"/>
        <v>103.32945736434108</v>
      </c>
      <c r="K218" s="7">
        <f t="shared" si="98"/>
        <v>25.619631901840492</v>
      </c>
      <c r="L218" s="18">
        <f t="shared" si="90"/>
        <v>3.9032567049808433</v>
      </c>
      <c r="M218" s="9">
        <f t="shared" si="84"/>
        <v>3.2636661850144999</v>
      </c>
      <c r="N218" s="5">
        <f t="shared" si="85"/>
        <v>17213.69958836665</v>
      </c>
      <c r="O218" s="5">
        <f t="shared" si="86"/>
        <v>166.5904382684495</v>
      </c>
      <c r="P218" s="5">
        <f t="shared" si="93"/>
        <v>293.14285714285717</v>
      </c>
      <c r="Q218" s="5">
        <f t="shared" si="87"/>
        <v>8.77074981839705</v>
      </c>
      <c r="R218" s="5">
        <f t="shared" si="94"/>
        <v>7.8867566289880591</v>
      </c>
      <c r="S218" s="11">
        <f t="shared" si="91"/>
        <v>9.6777823624291989E-3</v>
      </c>
      <c r="T218" s="2">
        <f t="shared" si="95"/>
        <v>639816</v>
      </c>
      <c r="U218" s="10">
        <f t="shared" si="79"/>
        <v>175005.23333333322</v>
      </c>
      <c r="V218" s="9">
        <f t="shared" si="92"/>
        <v>0.16658958669801521</v>
      </c>
      <c r="W218" s="4">
        <f t="shared" si="88"/>
        <v>24768</v>
      </c>
      <c r="X218" s="10">
        <f t="shared" si="89"/>
        <v>600.27761627906978</v>
      </c>
      <c r="Y218" s="2"/>
    </row>
    <row r="219" spans="1:25" x14ac:dyDescent="0.35">
      <c r="A219" s="3">
        <v>44105</v>
      </c>
      <c r="B219" s="2">
        <v>6640</v>
      </c>
      <c r="C219" s="2">
        <v>649736</v>
      </c>
      <c r="D219" s="5">
        <f t="shared" si="82"/>
        <v>826377.99999999988</v>
      </c>
      <c r="E219" s="5">
        <f t="shared" si="83"/>
        <v>10195.766666666666</v>
      </c>
      <c r="F219" s="2">
        <v>8559</v>
      </c>
      <c r="G219" s="10">
        <f t="shared" si="80"/>
        <v>1636.7666666666667</v>
      </c>
      <c r="H219" s="2">
        <f>B219-B218</f>
        <v>448</v>
      </c>
      <c r="I219" s="2">
        <f t="shared" si="81"/>
        <v>8111</v>
      </c>
      <c r="J219" s="12">
        <f t="shared" si="97"/>
        <v>97.851807228915661</v>
      </c>
      <c r="K219" s="7">
        <f t="shared" si="98"/>
        <v>19.104910714285715</v>
      </c>
      <c r="L219" s="18">
        <f t="shared" si="90"/>
        <v>5.2342563383572847</v>
      </c>
      <c r="M219" s="9">
        <f t="shared" si="84"/>
        <v>4.3939805082501557</v>
      </c>
      <c r="N219" s="5">
        <f t="shared" si="85"/>
        <v>17480.588662595172</v>
      </c>
      <c r="O219" s="5">
        <f t="shared" si="86"/>
        <v>178.64349323360867</v>
      </c>
      <c r="P219" s="5">
        <f t="shared" si="93"/>
        <v>320.14285714285717</v>
      </c>
      <c r="Q219" s="5">
        <f t="shared" si="87"/>
        <v>12.053054965159138</v>
      </c>
      <c r="R219" s="5">
        <f t="shared" si="94"/>
        <v>8.6131684237632751</v>
      </c>
      <c r="S219" s="11">
        <f t="shared" si="91"/>
        <v>1.0219535318960317E-2</v>
      </c>
      <c r="T219" s="2">
        <f t="shared" si="95"/>
        <v>649735.99999999988</v>
      </c>
      <c r="U219" s="4">
        <v>176642</v>
      </c>
      <c r="V219" s="9">
        <f t="shared" si="92"/>
        <v>0.17864258005084319</v>
      </c>
      <c r="W219" s="4">
        <f t="shared" si="88"/>
        <v>26560</v>
      </c>
      <c r="X219" s="10">
        <f t="shared" si="89"/>
        <v>559.77695783132526</v>
      </c>
      <c r="Y219" s="2"/>
    </row>
    <row r="220" spans="1:25" x14ac:dyDescent="0.35">
      <c r="A220" s="3">
        <v>44106</v>
      </c>
      <c r="B220" s="2">
        <v>7093</v>
      </c>
      <c r="C220" s="2">
        <f>C219+F220</f>
        <v>656942</v>
      </c>
      <c r="D220" s="5">
        <f t="shared" si="82"/>
        <v>656942.00425339479</v>
      </c>
      <c r="E220" s="5">
        <f>G220+F220</f>
        <v>9168</v>
      </c>
      <c r="F220" s="2">
        <v>7206</v>
      </c>
      <c r="G220" s="4">
        <v>1962</v>
      </c>
      <c r="H220" s="2">
        <v>453</v>
      </c>
      <c r="I220" s="2">
        <f t="shared" si="81"/>
        <v>6753</v>
      </c>
      <c r="J220" s="12">
        <f t="shared" si="97"/>
        <v>92.618356125757785</v>
      </c>
      <c r="K220" s="7">
        <f t="shared" si="98"/>
        <v>15.907284768211921</v>
      </c>
      <c r="L220" s="18">
        <f t="shared" si="90"/>
        <v>6.2864279766860944</v>
      </c>
      <c r="M220" s="9">
        <f t="shared" si="84"/>
        <v>4.9410994764397902</v>
      </c>
      <c r="N220" s="5">
        <f t="shared" si="85"/>
        <v>17674.459899378515</v>
      </c>
      <c r="O220" s="5">
        <f t="shared" si="86"/>
        <v>190.83106890150393</v>
      </c>
      <c r="P220" s="5">
        <f t="shared" si="93"/>
        <v>347</v>
      </c>
      <c r="Q220" s="5">
        <f t="shared" si="87"/>
        <v>12.187575667895288</v>
      </c>
      <c r="R220" s="5">
        <f t="shared" si="94"/>
        <v>9.3357367698888858</v>
      </c>
      <c r="S220" s="11">
        <f t="shared" si="91"/>
        <v>1.0796995777405007E-2</v>
      </c>
      <c r="T220" s="2">
        <f t="shared" ref="T220:T252" si="99">N220*3716900/100000</f>
        <v>656942</v>
      </c>
      <c r="U220" s="10">
        <f>V219/42</f>
        <v>4.2533947631153137E-3</v>
      </c>
      <c r="V220" s="9">
        <f t="shared" si="92"/>
        <v>0.19083009341876969</v>
      </c>
      <c r="W220" s="4">
        <f t="shared" si="88"/>
        <v>28372</v>
      </c>
      <c r="X220" s="10">
        <f t="shared" si="89"/>
        <v>524.02636402086569</v>
      </c>
      <c r="Y220" s="2"/>
    </row>
    <row r="221" spans="1:25" x14ac:dyDescent="0.35">
      <c r="A221" s="3">
        <v>44107</v>
      </c>
      <c r="B221" s="2">
        <f>B222-H222</f>
        <v>7564</v>
      </c>
      <c r="C221" s="2">
        <f>C222-F222</f>
        <v>667636</v>
      </c>
      <c r="D221" s="5">
        <f t="shared" si="82"/>
        <v>667636.00000000012</v>
      </c>
      <c r="E221" s="5">
        <f t="shared" si="83"/>
        <v>12656</v>
      </c>
      <c r="F221" s="2">
        <f>C221-C220</f>
        <v>10694</v>
      </c>
      <c r="G221" s="4">
        <v>1962</v>
      </c>
      <c r="H221" s="2">
        <f>B221-B220</f>
        <v>471</v>
      </c>
      <c r="I221" s="2">
        <f t="shared" si="81"/>
        <v>10223</v>
      </c>
      <c r="J221" s="12">
        <f t="shared" si="97"/>
        <v>88.264939185616072</v>
      </c>
      <c r="K221" s="7">
        <f t="shared" si="98"/>
        <v>22.704883227176222</v>
      </c>
      <c r="L221" s="18">
        <f t="shared" si="90"/>
        <v>4.4043388816158595</v>
      </c>
      <c r="M221" s="9">
        <f t="shared" si="84"/>
        <v>3.7215549936788874</v>
      </c>
      <c r="N221" s="5">
        <f t="shared" si="85"/>
        <v>17962.172778390595</v>
      </c>
      <c r="O221" s="5">
        <f t="shared" si="86"/>
        <v>203.50291909924937</v>
      </c>
      <c r="P221" s="5">
        <f t="shared" si="93"/>
        <v>372</v>
      </c>
      <c r="Q221" s="5">
        <f t="shared" si="87"/>
        <v>12.671850197745433</v>
      </c>
      <c r="R221" s="5">
        <f t="shared" si="94"/>
        <v>10.008340283569641</v>
      </c>
      <c r="S221" s="11">
        <f t="shared" si="91"/>
        <v>1.1329526867934024E-2</v>
      </c>
      <c r="T221" s="2">
        <f t="shared" si="99"/>
        <v>667636.00000000012</v>
      </c>
      <c r="U221" s="4"/>
      <c r="V221" s="9">
        <f t="shared" si="92"/>
        <v>0.20350187884105086</v>
      </c>
      <c r="W221" s="4">
        <f t="shared" si="88"/>
        <v>30256</v>
      </c>
      <c r="X221" s="10">
        <f t="shared" si="89"/>
        <v>491.39595452141725</v>
      </c>
      <c r="Y221" s="2"/>
    </row>
    <row r="222" spans="1:25" x14ac:dyDescent="0.35">
      <c r="A222" s="3">
        <v>44108</v>
      </c>
      <c r="B222" s="2">
        <v>8118</v>
      </c>
      <c r="C222" s="2">
        <v>675644</v>
      </c>
      <c r="D222" s="5">
        <f t="shared" si="82"/>
        <v>675643.99999999988</v>
      </c>
      <c r="E222" s="5">
        <f t="shared" si="83"/>
        <v>9970</v>
      </c>
      <c r="F222" s="2">
        <v>8008</v>
      </c>
      <c r="G222" s="4">
        <v>1962</v>
      </c>
      <c r="H222" s="2">
        <v>554</v>
      </c>
      <c r="I222" s="2">
        <f t="shared" si="81"/>
        <v>7454</v>
      </c>
      <c r="J222" s="12">
        <f t="shared" si="97"/>
        <v>83.227888642522785</v>
      </c>
      <c r="K222" s="7">
        <f t="shared" si="98"/>
        <v>14.454873646209386</v>
      </c>
      <c r="L222" s="18">
        <f t="shared" si="90"/>
        <v>6.918081918081918</v>
      </c>
      <c r="M222" s="9">
        <f t="shared" si="84"/>
        <v>5.5566700100300901</v>
      </c>
      <c r="N222" s="5">
        <f t="shared" si="85"/>
        <v>18177.621135892812</v>
      </c>
      <c r="O222" s="5">
        <f t="shared" si="86"/>
        <v>218.40781296241491</v>
      </c>
      <c r="P222" s="5">
        <f t="shared" si="93"/>
        <v>409.14285714285717</v>
      </c>
      <c r="Q222" s="5">
        <f t="shared" si="87"/>
        <v>14.90489386316554</v>
      </c>
      <c r="R222" s="5">
        <f t="shared" si="94"/>
        <v>11.007636932466765</v>
      </c>
      <c r="S222" s="11">
        <f t="shared" si="91"/>
        <v>1.2015203272729426E-2</v>
      </c>
      <c r="T222" s="2">
        <f t="shared" si="99"/>
        <v>675643.99999999988</v>
      </c>
      <c r="U222" s="4"/>
      <c r="V222" s="9">
        <f t="shared" si="92"/>
        <v>0.21840669651396763</v>
      </c>
      <c r="W222" s="4">
        <f t="shared" si="88"/>
        <v>32472</v>
      </c>
      <c r="X222" s="10">
        <f t="shared" si="89"/>
        <v>457.86141906873615</v>
      </c>
      <c r="Y222" s="2"/>
    </row>
    <row r="223" spans="1:25" x14ac:dyDescent="0.35">
      <c r="A223" s="3">
        <v>44109</v>
      </c>
      <c r="B223" s="2">
        <v>8696</v>
      </c>
      <c r="C223" s="2">
        <v>679169</v>
      </c>
      <c r="D223" s="5">
        <f t="shared" si="82"/>
        <v>679169.00000000012</v>
      </c>
      <c r="E223" s="5">
        <f t="shared" si="83"/>
        <v>5487</v>
      </c>
      <c r="F223" s="2">
        <f>C223-C222</f>
        <v>3525</v>
      </c>
      <c r="G223" s="4">
        <v>1962</v>
      </c>
      <c r="H223" s="2">
        <f>B223-B222</f>
        <v>578</v>
      </c>
      <c r="I223" s="2">
        <f t="shared" si="81"/>
        <v>2947</v>
      </c>
      <c r="J223" s="12">
        <f t="shared" si="97"/>
        <v>78.101310947562098</v>
      </c>
      <c r="K223" s="7">
        <f t="shared" si="98"/>
        <v>6.0986159169550174</v>
      </c>
      <c r="L223" s="18">
        <f t="shared" si="90"/>
        <v>16.397163120567377</v>
      </c>
      <c r="M223" s="9">
        <f t="shared" si="84"/>
        <v>10.53398942956078</v>
      </c>
      <c r="N223" s="5">
        <f t="shared" si="85"/>
        <v>18272.458231321802</v>
      </c>
      <c r="O223" s="5">
        <f t="shared" si="86"/>
        <v>233.95840619871399</v>
      </c>
      <c r="P223" s="5">
        <f t="shared" si="93"/>
        <v>449.14285714285717</v>
      </c>
      <c r="Q223" s="5">
        <f t="shared" si="87"/>
        <v>15.550593236299067</v>
      </c>
      <c r="R223" s="5">
        <f t="shared" si="94"/>
        <v>12.083802554355973</v>
      </c>
      <c r="S223" s="11">
        <f t="shared" si="91"/>
        <v>1.2803882391569698E-2</v>
      </c>
      <c r="T223" s="2">
        <f t="shared" si="99"/>
        <v>679169.00000000012</v>
      </c>
      <c r="U223" s="4"/>
      <c r="V223" s="9">
        <f t="shared" si="92"/>
        <v>0.23395721025935728</v>
      </c>
      <c r="W223" s="4">
        <f t="shared" si="88"/>
        <v>34784</v>
      </c>
      <c r="X223" s="10">
        <f t="shared" si="89"/>
        <v>427.42858785648576</v>
      </c>
      <c r="Y223" s="2"/>
    </row>
    <row r="224" spans="1:25" x14ac:dyDescent="0.35">
      <c r="A224" s="3">
        <v>44110</v>
      </c>
      <c r="B224" s="2">
        <f>B225-H225</f>
        <v>9245</v>
      </c>
      <c r="C224" s="2">
        <f>C225-F225</f>
        <v>687917</v>
      </c>
      <c r="D224" s="5">
        <f t="shared" si="82"/>
        <v>687917.00000000012</v>
      </c>
      <c r="E224" s="5">
        <f t="shared" si="83"/>
        <v>10710</v>
      </c>
      <c r="F224" s="2">
        <f>C224-C223</f>
        <v>8748</v>
      </c>
      <c r="G224" s="4">
        <v>1962</v>
      </c>
      <c r="H224" s="2">
        <f>B224-B223</f>
        <v>549</v>
      </c>
      <c r="I224" s="2">
        <f t="shared" si="81"/>
        <v>8199</v>
      </c>
      <c r="J224" s="12">
        <f t="shared" si="97"/>
        <v>74.40962682531098</v>
      </c>
      <c r="K224" s="7">
        <f t="shared" si="98"/>
        <v>15.934426229508198</v>
      </c>
      <c r="L224" s="18">
        <f t="shared" si="90"/>
        <v>6.2757201646090541</v>
      </c>
      <c r="M224" s="9">
        <f t="shared" si="84"/>
        <v>5.1260504201680668</v>
      </c>
      <c r="N224" s="5">
        <f t="shared" si="85"/>
        <v>18507.815652828973</v>
      </c>
      <c r="O224" s="5">
        <f t="shared" si="86"/>
        <v>248.72877935914337</v>
      </c>
      <c r="P224" s="5">
        <f t="shared" si="93"/>
        <v>482.71428571428572</v>
      </c>
      <c r="Q224" s="5">
        <f t="shared" si="87"/>
        <v>14.770373160429388</v>
      </c>
      <c r="R224" s="5">
        <f t="shared" si="94"/>
        <v>12.987012987012987</v>
      </c>
      <c r="S224" s="11">
        <f t="shared" si="91"/>
        <v>1.3439121289341592E-2</v>
      </c>
      <c r="T224" s="2">
        <f t="shared" si="99"/>
        <v>687917.00000000012</v>
      </c>
      <c r="U224" s="4"/>
      <c r="V224" s="9">
        <f t="shared" si="92"/>
        <v>0.24872750791717549</v>
      </c>
      <c r="W224" s="4">
        <f t="shared" si="88"/>
        <v>36980</v>
      </c>
      <c r="X224" s="10">
        <f t="shared" si="89"/>
        <v>402.04640346133044</v>
      </c>
      <c r="Y224" s="2"/>
    </row>
    <row r="225" spans="1:25" x14ac:dyDescent="0.35">
      <c r="A225" s="3">
        <v>44111</v>
      </c>
      <c r="B225" s="2">
        <v>9753</v>
      </c>
      <c r="C225" s="2">
        <v>696784</v>
      </c>
      <c r="D225" s="5">
        <f t="shared" si="82"/>
        <v>696784</v>
      </c>
      <c r="E225" s="5">
        <f t="shared" si="83"/>
        <v>10829</v>
      </c>
      <c r="F225" s="2">
        <v>8867</v>
      </c>
      <c r="G225" s="4">
        <v>1962</v>
      </c>
      <c r="H225" s="2">
        <v>508</v>
      </c>
      <c r="I225" s="2">
        <f t="shared" si="81"/>
        <v>8359</v>
      </c>
      <c r="J225" s="12">
        <f t="shared" si="97"/>
        <v>71.443043166205271</v>
      </c>
      <c r="K225" s="7">
        <f t="shared" si="98"/>
        <v>17.454724409448819</v>
      </c>
      <c r="L225" s="18">
        <f t="shared" si="90"/>
        <v>5.7291079282733737</v>
      </c>
      <c r="M225" s="9">
        <f t="shared" si="84"/>
        <v>4.6911072121156154</v>
      </c>
      <c r="N225" s="5">
        <f t="shared" si="85"/>
        <v>18746.37466706126</v>
      </c>
      <c r="O225" s="5">
        <f t="shared" si="86"/>
        <v>262.39608275713636</v>
      </c>
      <c r="P225" s="5">
        <f t="shared" si="93"/>
        <v>508.71428571428572</v>
      </c>
      <c r="Q225" s="5">
        <f t="shared" si="87"/>
        <v>13.667303397992951</v>
      </c>
      <c r="R225" s="5">
        <f t="shared" si="94"/>
        <v>13.686520641240971</v>
      </c>
      <c r="S225" s="11">
        <f t="shared" si="91"/>
        <v>1.3997164113986544E-2</v>
      </c>
      <c r="T225" s="2">
        <f t="shared" si="99"/>
        <v>696784</v>
      </c>
      <c r="U225" s="4"/>
      <c r="V225" s="9">
        <f t="shared" si="92"/>
        <v>0.2623947414511858</v>
      </c>
      <c r="W225" s="4">
        <f t="shared" si="88"/>
        <v>39012</v>
      </c>
      <c r="X225" s="10">
        <f t="shared" si="89"/>
        <v>381.10519840049216</v>
      </c>
      <c r="Y225" s="2"/>
    </row>
    <row r="226" spans="1:25" x14ac:dyDescent="0.35">
      <c r="A226" s="3">
        <v>44112</v>
      </c>
      <c r="B226" s="2">
        <v>10225</v>
      </c>
      <c r="C226" s="2">
        <v>706806</v>
      </c>
      <c r="D226" s="5">
        <f t="shared" si="82"/>
        <v>706806</v>
      </c>
      <c r="E226" s="5">
        <f t="shared" si="83"/>
        <v>11458</v>
      </c>
      <c r="F226" s="2">
        <v>9496</v>
      </c>
      <c r="G226" s="4">
        <v>1962</v>
      </c>
      <c r="H226" s="2">
        <v>472</v>
      </c>
      <c r="I226" s="2">
        <f t="shared" si="81"/>
        <v>9024</v>
      </c>
      <c r="J226" s="12">
        <f t="shared" si="97"/>
        <v>69.125281173594132</v>
      </c>
      <c r="K226" s="7">
        <f t="shared" si="98"/>
        <v>20.118644067796609</v>
      </c>
      <c r="L226" s="18">
        <f t="shared" si="90"/>
        <v>4.9705139005897223</v>
      </c>
      <c r="M226" s="9">
        <f t="shared" si="84"/>
        <v>4.1193925641473204</v>
      </c>
      <c r="N226" s="5">
        <f t="shared" si="85"/>
        <v>19016.007963625601</v>
      </c>
      <c r="O226" s="5">
        <f t="shared" si="86"/>
        <v>275.094837095429</v>
      </c>
      <c r="P226" s="5">
        <f t="shared" si="93"/>
        <v>512.14285714285711</v>
      </c>
      <c r="Q226" s="5">
        <f t="shared" si="87"/>
        <v>12.698754338292664</v>
      </c>
      <c r="R226" s="5">
        <f t="shared" si="94"/>
        <v>13.778763408831477</v>
      </c>
      <c r="S226" s="11">
        <f t="shared" si="91"/>
        <v>1.4466487268076389E-2</v>
      </c>
      <c r="T226" s="2">
        <f t="shared" si="99"/>
        <v>706806</v>
      </c>
      <c r="U226" s="4"/>
      <c r="V226" s="9">
        <f t="shared" si="92"/>
        <v>0.27509343087648669</v>
      </c>
      <c r="W226" s="4">
        <f t="shared" si="88"/>
        <v>40900</v>
      </c>
      <c r="X226" s="10">
        <f t="shared" si="89"/>
        <v>363.51286063569682</v>
      </c>
      <c r="Y226" s="2"/>
    </row>
    <row r="227" spans="1:25" x14ac:dyDescent="0.35">
      <c r="A227" s="3">
        <v>44113</v>
      </c>
      <c r="B227" s="2">
        <v>10752</v>
      </c>
      <c r="C227" s="2">
        <v>716455</v>
      </c>
      <c r="D227" s="5">
        <f t="shared" si="82"/>
        <v>716455</v>
      </c>
      <c r="E227" s="5">
        <f t="shared" si="83"/>
        <v>11611</v>
      </c>
      <c r="F227" s="2">
        <f>C227-C226</f>
        <v>9649</v>
      </c>
      <c r="G227" s="4">
        <v>1962</v>
      </c>
      <c r="H227" s="2">
        <f>B227-B226</f>
        <v>527</v>
      </c>
      <c r="I227" s="2">
        <f t="shared" si="81"/>
        <v>9122</v>
      </c>
      <c r="J227" s="12">
        <f t="shared" si="97"/>
        <v>66.634579613095241</v>
      </c>
      <c r="K227" s="7">
        <f t="shared" si="98"/>
        <v>18.309297912713472</v>
      </c>
      <c r="L227" s="18">
        <f t="shared" si="90"/>
        <v>5.4617058762566071</v>
      </c>
      <c r="M227" s="9">
        <f t="shared" si="84"/>
        <v>4.5387994143484631</v>
      </c>
      <c r="N227" s="5">
        <f t="shared" si="85"/>
        <v>19275.606015765825</v>
      </c>
      <c r="O227" s="5">
        <f t="shared" si="86"/>
        <v>289.27331916381928</v>
      </c>
      <c r="P227" s="5">
        <f t="shared" si="93"/>
        <v>522.71428571428567</v>
      </c>
      <c r="Q227" s="5">
        <f t="shared" si="87"/>
        <v>14.178482068390327</v>
      </c>
      <c r="R227" s="5">
        <f t="shared" si="94"/>
        <v>14.063178608902195</v>
      </c>
      <c r="S227" s="11">
        <f t="shared" si="91"/>
        <v>1.500722306355598E-2</v>
      </c>
      <c r="T227" s="2">
        <f t="shared" si="99"/>
        <v>716455</v>
      </c>
      <c r="U227" s="4"/>
      <c r="V227" s="9">
        <f t="shared" si="92"/>
        <v>0.28927184046787136</v>
      </c>
      <c r="W227" s="4">
        <f t="shared" si="88"/>
        <v>43008</v>
      </c>
      <c r="X227" s="10">
        <f t="shared" si="89"/>
        <v>345.69559151785717</v>
      </c>
      <c r="Y227" s="2"/>
    </row>
    <row r="228" spans="1:25" x14ac:dyDescent="0.35">
      <c r="A228" s="3">
        <v>44114</v>
      </c>
      <c r="B228" s="2">
        <v>11271</v>
      </c>
      <c r="C228" s="2">
        <v>724717</v>
      </c>
      <c r="D228" s="5">
        <f t="shared" si="82"/>
        <v>724716.99999999988</v>
      </c>
      <c r="E228" s="5">
        <f t="shared" si="83"/>
        <v>10216</v>
      </c>
      <c r="F228" s="2">
        <v>8254</v>
      </c>
      <c r="G228" s="4">
        <v>1962</v>
      </c>
      <c r="H228" s="2">
        <f>B228-B227</f>
        <v>519</v>
      </c>
      <c r="I228" s="2">
        <f t="shared" si="81"/>
        <v>7735</v>
      </c>
      <c r="J228" s="12">
        <f t="shared" si="97"/>
        <v>64.299263596841456</v>
      </c>
      <c r="K228" s="7">
        <f t="shared" si="98"/>
        <v>15.903660886319846</v>
      </c>
      <c r="L228" s="18">
        <f t="shared" si="90"/>
        <v>6.2878604313060329</v>
      </c>
      <c r="M228" s="9">
        <f t="shared" si="84"/>
        <v>5.0802662490211432</v>
      </c>
      <c r="N228" s="5">
        <f t="shared" si="85"/>
        <v>19497.88802496704</v>
      </c>
      <c r="O228" s="5">
        <f t="shared" si="86"/>
        <v>303.23656810783177</v>
      </c>
      <c r="P228" s="5">
        <f t="shared" si="93"/>
        <v>529.57142857142856</v>
      </c>
      <c r="Q228" s="5">
        <f t="shared" si="87"/>
        <v>13.963248944012484</v>
      </c>
      <c r="R228" s="5">
        <f t="shared" si="94"/>
        <v>14.247664144083203</v>
      </c>
      <c r="S228" s="11">
        <f t="shared" si="91"/>
        <v>1.5552277647688684E-2</v>
      </c>
      <c r="T228" s="2">
        <f t="shared" si="99"/>
        <v>724716.99999999988</v>
      </c>
      <c r="U228" s="4"/>
      <c r="V228" s="9">
        <f t="shared" si="92"/>
        <v>0.30323501803509845</v>
      </c>
      <c r="W228" s="4">
        <f t="shared" si="88"/>
        <v>45084</v>
      </c>
      <c r="X228" s="10">
        <f t="shared" si="89"/>
        <v>329.77721586372104</v>
      </c>
      <c r="Y228" s="2"/>
    </row>
    <row r="229" spans="1:25" x14ac:dyDescent="0.35">
      <c r="A229" s="3">
        <v>44115</v>
      </c>
      <c r="B229" s="2">
        <v>11794</v>
      </c>
      <c r="C229" s="2">
        <f>C230-F229</f>
        <v>728169</v>
      </c>
      <c r="D229" s="5">
        <f t="shared" si="82"/>
        <v>728169</v>
      </c>
      <c r="E229" s="5">
        <f t="shared" si="83"/>
        <v>6562</v>
      </c>
      <c r="F229" s="2">
        <v>4600</v>
      </c>
      <c r="G229" s="4">
        <v>1962</v>
      </c>
      <c r="H229" s="2">
        <f>B229-B228</f>
        <v>523</v>
      </c>
      <c r="I229" s="2">
        <f t="shared" si="81"/>
        <v>4077</v>
      </c>
      <c r="J229" s="12">
        <f t="shared" si="97"/>
        <v>61.740630829235201</v>
      </c>
      <c r="K229" s="7">
        <f t="shared" si="98"/>
        <v>8.7954110898661568</v>
      </c>
      <c r="L229" s="18">
        <f t="shared" si="90"/>
        <v>11.369565217391305</v>
      </c>
      <c r="M229" s="9">
        <f t="shared" si="84"/>
        <v>7.9701310576043891</v>
      </c>
      <c r="N229" s="5">
        <f t="shared" si="85"/>
        <v>19590.761118136081</v>
      </c>
      <c r="O229" s="5">
        <f t="shared" si="86"/>
        <v>317.30743361403319</v>
      </c>
      <c r="P229" s="5">
        <f t="shared" si="93"/>
        <v>525.14285714285711</v>
      </c>
      <c r="Q229" s="5">
        <f t="shared" si="87"/>
        <v>14.070865506201404</v>
      </c>
      <c r="R229" s="5">
        <f t="shared" si="94"/>
        <v>14.128517235945466</v>
      </c>
      <c r="S229" s="11">
        <f t="shared" si="91"/>
        <v>1.6196789481562661E-2</v>
      </c>
      <c r="T229" s="2">
        <f t="shared" si="99"/>
        <v>728169</v>
      </c>
      <c r="U229" s="4"/>
      <c r="V229" s="9">
        <f t="shared" si="92"/>
        <v>0.3173058116144043</v>
      </c>
      <c r="W229" s="4">
        <f t="shared" si="88"/>
        <v>47176</v>
      </c>
      <c r="X229" s="10">
        <f t="shared" si="89"/>
        <v>315.15338307614041</v>
      </c>
      <c r="Y229" s="2"/>
    </row>
    <row r="230" spans="1:25" x14ac:dyDescent="0.35">
      <c r="A230" s="3">
        <v>44116</v>
      </c>
      <c r="B230" s="2">
        <f>B231-H231</f>
        <v>12272</v>
      </c>
      <c r="C230" s="2">
        <f>C231-F231</f>
        <v>732769</v>
      </c>
      <c r="D230" s="5">
        <f t="shared" si="82"/>
        <v>732769</v>
      </c>
      <c r="E230" s="5">
        <f t="shared" si="83"/>
        <v>4362</v>
      </c>
      <c r="F230" s="2">
        <v>2400</v>
      </c>
      <c r="G230" s="4">
        <v>1962</v>
      </c>
      <c r="H230" s="2">
        <f>B230-B229</f>
        <v>478</v>
      </c>
      <c r="I230" s="2">
        <f t="shared" si="81"/>
        <v>1922</v>
      </c>
      <c r="J230" s="12">
        <f t="shared" si="97"/>
        <v>59.710642112125164</v>
      </c>
      <c r="K230" s="7">
        <f t="shared" si="98"/>
        <v>5.02092050209205</v>
      </c>
      <c r="L230" s="18">
        <f t="shared" si="90"/>
        <v>19.916666666666664</v>
      </c>
      <c r="M230" s="9">
        <f t="shared" si="84"/>
        <v>10.958276020174232</v>
      </c>
      <c r="N230" s="5">
        <f t="shared" si="85"/>
        <v>19714.520164653339</v>
      </c>
      <c r="O230" s="5">
        <f t="shared" si="86"/>
        <v>330.16761279560922</v>
      </c>
      <c r="P230" s="5">
        <f t="shared" si="93"/>
        <v>510.85714285714283</v>
      </c>
      <c r="Q230" s="5">
        <f t="shared" si="87"/>
        <v>12.860179181576045</v>
      </c>
      <c r="R230" s="5">
        <f t="shared" si="94"/>
        <v>13.744172370985037</v>
      </c>
      <c r="S230" s="11">
        <f t="shared" si="91"/>
        <v>1.6747433365767384E-2</v>
      </c>
      <c r="T230" s="2">
        <f t="shared" si="99"/>
        <v>732769</v>
      </c>
      <c r="U230" s="4"/>
      <c r="V230" s="9">
        <f t="shared" si="92"/>
        <v>0.33016592505782344</v>
      </c>
      <c r="W230" s="4">
        <f t="shared" si="88"/>
        <v>49088</v>
      </c>
      <c r="X230" s="10">
        <f t="shared" si="89"/>
        <v>302.87801499348109</v>
      </c>
      <c r="Y230" s="2"/>
    </row>
    <row r="231" spans="1:25" x14ac:dyDescent="0.35">
      <c r="A231" s="3">
        <v>44117</v>
      </c>
      <c r="B231" s="2">
        <v>12841</v>
      </c>
      <c r="C231" s="2">
        <v>740505</v>
      </c>
      <c r="D231" s="5">
        <f t="shared" si="82"/>
        <v>740505</v>
      </c>
      <c r="E231" s="5">
        <f t="shared" si="83"/>
        <v>9698</v>
      </c>
      <c r="F231" s="2">
        <v>7736</v>
      </c>
      <c r="G231" s="4">
        <v>1962</v>
      </c>
      <c r="H231" s="2">
        <v>569</v>
      </c>
      <c r="I231" s="2">
        <f>F231-H231</f>
        <v>7167</v>
      </c>
      <c r="J231" s="12">
        <f t="shared" si="97"/>
        <v>57.667237754068999</v>
      </c>
      <c r="K231" s="7">
        <f t="shared" si="98"/>
        <v>13.595782073813709</v>
      </c>
      <c r="L231" s="18">
        <f t="shared" si="90"/>
        <v>7.3552223371251291</v>
      </c>
      <c r="M231" s="9">
        <f t="shared" si="84"/>
        <v>5.8671891111569394</v>
      </c>
      <c r="N231" s="5">
        <f t="shared" si="85"/>
        <v>19922.650595926712</v>
      </c>
      <c r="O231" s="5">
        <f t="shared" si="86"/>
        <v>345.47606876698325</v>
      </c>
      <c r="P231" s="5">
        <f t="shared" si="93"/>
        <v>513.71428571428567</v>
      </c>
      <c r="Q231" s="5">
        <f t="shared" si="87"/>
        <v>15.308455971373995</v>
      </c>
      <c r="R231" s="5">
        <f t="shared" si="94"/>
        <v>13.821041343977123</v>
      </c>
      <c r="S231" s="11">
        <f t="shared" si="91"/>
        <v>1.734086873147379E-2</v>
      </c>
      <c r="T231" s="2">
        <f t="shared" si="99"/>
        <v>740505</v>
      </c>
      <c r="U231" s="4"/>
      <c r="V231" s="9">
        <f t="shared" si="92"/>
        <v>0.34547430277603575</v>
      </c>
      <c r="W231" s="4">
        <f t="shared" si="88"/>
        <v>51364</v>
      </c>
      <c r="X231" s="10">
        <f t="shared" si="89"/>
        <v>289.45712950704774</v>
      </c>
      <c r="Y231" s="2"/>
    </row>
    <row r="232" spans="1:25" x14ac:dyDescent="0.35">
      <c r="A232" s="3">
        <v>44118</v>
      </c>
      <c r="B232" s="2">
        <v>13521</v>
      </c>
      <c r="C232" s="2">
        <v>748037</v>
      </c>
      <c r="D232" s="5">
        <f t="shared" si="82"/>
        <v>748037</v>
      </c>
      <c r="E232" s="5">
        <f t="shared" si="83"/>
        <v>9494</v>
      </c>
      <c r="F232" s="2">
        <v>7532</v>
      </c>
      <c r="G232" s="4">
        <v>1962</v>
      </c>
      <c r="H232" s="2">
        <v>680</v>
      </c>
      <c r="I232" s="2">
        <f>F232-H232</f>
        <v>6852</v>
      </c>
      <c r="J232" s="12">
        <f t="shared" si="97"/>
        <v>55.32408845499593</v>
      </c>
      <c r="K232" s="7">
        <f t="shared" si="98"/>
        <v>11.076470588235294</v>
      </c>
      <c r="L232" s="18">
        <f t="shared" si="90"/>
        <v>9.0281465746149756</v>
      </c>
      <c r="M232" s="9">
        <f t="shared" si="84"/>
        <v>7.1624183694965247</v>
      </c>
      <c r="N232" s="5">
        <f t="shared" si="85"/>
        <v>20125.292582528451</v>
      </c>
      <c r="O232" s="5">
        <f t="shared" si="86"/>
        <v>363.77088433909978</v>
      </c>
      <c r="P232" s="5">
        <f t="shared" si="93"/>
        <v>538.28571428571433</v>
      </c>
      <c r="Q232" s="5">
        <f t="shared" si="87"/>
        <v>18.294815572116548</v>
      </c>
      <c r="R232" s="5">
        <f t="shared" si="94"/>
        <v>14.482114511709069</v>
      </c>
      <c r="S232" s="11">
        <f t="shared" si="91"/>
        <v>1.8075309109041399E-2</v>
      </c>
      <c r="T232" s="2">
        <f t="shared" si="99"/>
        <v>748037</v>
      </c>
      <c r="U232" s="4"/>
      <c r="V232" s="9">
        <f t="shared" si="92"/>
        <v>0.36376902482943535</v>
      </c>
      <c r="W232" s="4">
        <f t="shared" si="88"/>
        <v>54084</v>
      </c>
      <c r="X232" s="10">
        <f t="shared" si="89"/>
        <v>274.89971155979589</v>
      </c>
      <c r="Y232" s="2"/>
    </row>
    <row r="233" spans="1:25" x14ac:dyDescent="0.35">
      <c r="A233" s="3">
        <v>44119</v>
      </c>
      <c r="B233" s="2">
        <v>14440</v>
      </c>
      <c r="C233" s="2">
        <v>754286</v>
      </c>
      <c r="D233" s="5">
        <f t="shared" si="82"/>
        <v>754285.99999999988</v>
      </c>
      <c r="E233" s="5">
        <f t="shared" si="83"/>
        <v>7957</v>
      </c>
      <c r="F233" s="2">
        <v>5995</v>
      </c>
      <c r="G233" s="4">
        <v>1962</v>
      </c>
      <c r="H233" s="2">
        <v>919</v>
      </c>
      <c r="I233" s="2">
        <f>F233-H233</f>
        <v>5076</v>
      </c>
      <c r="J233" s="12">
        <f t="shared" si="97"/>
        <v>52.235872576177286</v>
      </c>
      <c r="K233" s="7">
        <f t="shared" si="98"/>
        <v>6.5233949945593039</v>
      </c>
      <c r="L233" s="18">
        <f t="shared" si="90"/>
        <v>15.329441201000835</v>
      </c>
      <c r="M233" s="9">
        <f t="shared" si="84"/>
        <v>11.549578987055423</v>
      </c>
      <c r="N233" s="5">
        <f t="shared" si="85"/>
        <v>20293.41655680809</v>
      </c>
      <c r="O233" s="5">
        <f t="shared" si="86"/>
        <v>388.49578950200436</v>
      </c>
      <c r="P233" s="5">
        <f t="shared" si="93"/>
        <v>602.14285714285711</v>
      </c>
      <c r="Q233" s="5">
        <f t="shared" si="87"/>
        <v>24.724905162904573</v>
      </c>
      <c r="R233" s="5">
        <f t="shared" si="94"/>
        <v>16.200136058082194</v>
      </c>
      <c r="S233" s="11">
        <f t="shared" si="91"/>
        <v>1.9143932142449947E-2</v>
      </c>
      <c r="T233" s="2">
        <f t="shared" si="99"/>
        <v>754285.99999999988</v>
      </c>
      <c r="U233" s="4"/>
      <c r="V233" s="9">
        <f t="shared" si="92"/>
        <v>0.38849380360454455</v>
      </c>
      <c r="W233" s="4">
        <f t="shared" si="88"/>
        <v>57760</v>
      </c>
      <c r="X233" s="10">
        <f t="shared" si="89"/>
        <v>257.40436288088642</v>
      </c>
      <c r="Y233" s="2"/>
    </row>
    <row r="234" spans="1:25" x14ac:dyDescent="0.35">
      <c r="A234" s="3">
        <v>44120</v>
      </c>
      <c r="B234" s="2">
        <v>15327</v>
      </c>
      <c r="C234" s="2">
        <v>763603</v>
      </c>
      <c r="D234" s="5">
        <f t="shared" si="82"/>
        <v>763603</v>
      </c>
      <c r="E234" s="5">
        <f t="shared" si="83"/>
        <v>11279</v>
      </c>
      <c r="F234" s="2">
        <v>9317</v>
      </c>
      <c r="G234" s="4">
        <v>1962</v>
      </c>
      <c r="H234" s="2">
        <v>887</v>
      </c>
      <c r="I234" s="2">
        <f>F234-H234</f>
        <v>8430</v>
      </c>
      <c r="J234" s="12">
        <f t="shared" si="97"/>
        <v>49.820773797873038</v>
      </c>
      <c r="K234" s="7">
        <f t="shared" si="98"/>
        <v>10.503945885005637</v>
      </c>
      <c r="L234" s="18">
        <f t="shared" si="90"/>
        <v>9.5202318342814216</v>
      </c>
      <c r="M234" s="9">
        <f t="shared" si="84"/>
        <v>7.8641723557052927</v>
      </c>
      <c r="N234" s="5">
        <f t="shared" si="85"/>
        <v>20544.082434286636</v>
      </c>
      <c r="O234" s="5">
        <f t="shared" si="86"/>
        <v>412.35976216739761</v>
      </c>
      <c r="P234" s="5">
        <f t="shared" si="93"/>
        <v>653.57142857142856</v>
      </c>
      <c r="Q234" s="5">
        <f t="shared" si="87"/>
        <v>23.863972665393202</v>
      </c>
      <c r="R234" s="5">
        <f t="shared" si="94"/>
        <v>17.583777571939748</v>
      </c>
      <c r="S234" s="11">
        <f t="shared" si="91"/>
        <v>2.0071948381554291E-2</v>
      </c>
      <c r="T234" s="2">
        <f t="shared" si="99"/>
        <v>763603</v>
      </c>
      <c r="U234" s="4"/>
      <c r="V234" s="9">
        <f t="shared" si="92"/>
        <v>0.41235765428302307</v>
      </c>
      <c r="W234" s="4">
        <f t="shared" si="88"/>
        <v>61308</v>
      </c>
      <c r="X234" s="10">
        <f t="shared" si="89"/>
        <v>242.50792718731651</v>
      </c>
      <c r="Y234" s="2"/>
    </row>
    <row r="235" spans="1:25" x14ac:dyDescent="0.35">
      <c r="A235" s="3">
        <v>44121</v>
      </c>
      <c r="B235" s="2">
        <f>B236-H236</f>
        <v>16285</v>
      </c>
      <c r="C235" s="2">
        <f>C236-F236</f>
        <v>774788</v>
      </c>
      <c r="D235" s="5">
        <f t="shared" si="82"/>
        <v>774788</v>
      </c>
      <c r="E235" s="5">
        <f t="shared" si="83"/>
        <v>13147</v>
      </c>
      <c r="F235" s="2">
        <f>C235-C234</f>
        <v>11185</v>
      </c>
      <c r="G235" s="4">
        <v>1962</v>
      </c>
      <c r="H235" s="2">
        <f>B235-B234</f>
        <v>958</v>
      </c>
      <c r="I235" s="2">
        <f>F235-H235</f>
        <v>10227</v>
      </c>
      <c r="J235" s="12">
        <f t="shared" si="97"/>
        <v>47.576788455634016</v>
      </c>
      <c r="K235" s="7">
        <f t="shared" si="98"/>
        <v>11.675365344467641</v>
      </c>
      <c r="L235" s="18">
        <f t="shared" si="90"/>
        <v>8.5650424675905228</v>
      </c>
      <c r="M235" s="9">
        <f t="shared" si="84"/>
        <v>7.2868334981364562</v>
      </c>
      <c r="N235" s="5">
        <f t="shared" si="85"/>
        <v>20845.005246307406</v>
      </c>
      <c r="O235" s="5">
        <f t="shared" si="86"/>
        <v>438.13392881164413</v>
      </c>
      <c r="P235" s="5">
        <f t="shared" si="93"/>
        <v>716.28571428571433</v>
      </c>
      <c r="Q235" s="5">
        <f t="shared" si="87"/>
        <v>25.774166644246549</v>
      </c>
      <c r="R235" s="5">
        <f t="shared" si="94"/>
        <v>19.271051529116047</v>
      </c>
      <c r="S235" s="11">
        <f t="shared" si="91"/>
        <v>2.1018652844390983E-2</v>
      </c>
      <c r="T235" s="2">
        <f t="shared" si="99"/>
        <v>774788</v>
      </c>
      <c r="U235" s="4"/>
      <c r="V235" s="9">
        <f t="shared" si="92"/>
        <v>0.43813168917590084</v>
      </c>
      <c r="W235" s="4">
        <f t="shared" si="88"/>
        <v>65140</v>
      </c>
      <c r="X235" s="10">
        <f t="shared" si="89"/>
        <v>228.24187902978201</v>
      </c>
      <c r="Y235" s="2"/>
    </row>
    <row r="236" spans="1:25" x14ac:dyDescent="0.35">
      <c r="A236" s="3">
        <v>44122</v>
      </c>
      <c r="B236" s="2">
        <v>17477</v>
      </c>
      <c r="C236" s="2">
        <v>784676</v>
      </c>
      <c r="D236" s="5">
        <f t="shared" si="82"/>
        <v>784676</v>
      </c>
      <c r="E236" s="5">
        <f t="shared" si="83"/>
        <v>11850</v>
      </c>
      <c r="F236" s="2">
        <v>9888</v>
      </c>
      <c r="G236" s="4">
        <v>1962</v>
      </c>
      <c r="H236" s="2">
        <v>1192</v>
      </c>
      <c r="I236" s="2">
        <f t="shared" ref="I236:I244" si="100">F236-H236</f>
        <v>8696</v>
      </c>
      <c r="J236" s="12">
        <f t="shared" si="97"/>
        <v>44.897636894203814</v>
      </c>
      <c r="K236" s="7">
        <f t="shared" si="98"/>
        <v>8.2953020134228179</v>
      </c>
      <c r="L236" s="18">
        <f t="shared" si="90"/>
        <v>12.055016181229773</v>
      </c>
      <c r="M236" s="9">
        <f t="shared" si="84"/>
        <v>10.059071729957806</v>
      </c>
      <c r="N236" s="5">
        <f t="shared" si="85"/>
        <v>21111.033388038421</v>
      </c>
      <c r="O236" s="5">
        <f t="shared" si="86"/>
        <v>470.20366434394253</v>
      </c>
      <c r="P236" s="5">
        <f t="shared" si="93"/>
        <v>811.85714285714289</v>
      </c>
      <c r="Q236" s="5">
        <f t="shared" si="87"/>
        <v>32.069735532298417</v>
      </c>
      <c r="R236" s="5">
        <f t="shared" si="94"/>
        <v>21.842318675701335</v>
      </c>
      <c r="S236" s="11">
        <f t="shared" si="91"/>
        <v>2.2272887153423834E-2</v>
      </c>
      <c r="T236" s="2">
        <f t="shared" si="99"/>
        <v>784676</v>
      </c>
      <c r="U236" s="4"/>
      <c r="V236" s="9">
        <f t="shared" si="92"/>
        <v>0.47020126077538954</v>
      </c>
      <c r="W236" s="4">
        <f t="shared" si="88"/>
        <v>69908</v>
      </c>
      <c r="X236" s="10">
        <f t="shared" si="89"/>
        <v>212.67488699433542</v>
      </c>
      <c r="Y236" s="2"/>
    </row>
    <row r="237" spans="1:25" x14ac:dyDescent="0.35">
      <c r="A237" s="3">
        <v>44123</v>
      </c>
      <c r="B237" s="2">
        <v>18663</v>
      </c>
      <c r="C237" s="2">
        <v>791665</v>
      </c>
      <c r="D237" s="5">
        <f t="shared" si="82"/>
        <v>791665</v>
      </c>
      <c r="E237" s="5">
        <f t="shared" si="83"/>
        <v>11850</v>
      </c>
      <c r="F237" s="2">
        <v>9888</v>
      </c>
      <c r="G237" s="4">
        <v>1962</v>
      </c>
      <c r="H237" s="2">
        <v>1186</v>
      </c>
      <c r="I237" s="2">
        <f t="shared" si="100"/>
        <v>8702</v>
      </c>
      <c r="J237" s="12">
        <f t="shared" si="97"/>
        <v>42.418957295182985</v>
      </c>
      <c r="K237" s="7">
        <f t="shared" si="98"/>
        <v>8.3372681281618881</v>
      </c>
      <c r="L237" s="18">
        <f t="shared" si="90"/>
        <v>11.994336569579287</v>
      </c>
      <c r="M237" s="9">
        <f t="shared" si="84"/>
        <v>10.0084388185654</v>
      </c>
      <c r="N237" s="5">
        <f t="shared" si="85"/>
        <v>21299.06642632301</v>
      </c>
      <c r="O237" s="5">
        <f t="shared" si="86"/>
        <v>502.11197503295756</v>
      </c>
      <c r="P237" s="5">
        <f t="shared" si="93"/>
        <v>913</v>
      </c>
      <c r="Q237" s="5">
        <f t="shared" si="87"/>
        <v>31.908310689015039</v>
      </c>
      <c r="R237" s="5">
        <f t="shared" si="94"/>
        <v>24.563480319621192</v>
      </c>
      <c r="S237" s="11">
        <f t="shared" si="91"/>
        <v>2.3574365419716675E-2</v>
      </c>
      <c r="T237" s="2">
        <f t="shared" si="99"/>
        <v>791665</v>
      </c>
      <c r="U237" s="4"/>
      <c r="V237" s="9">
        <f t="shared" si="92"/>
        <v>0.50210940835675999</v>
      </c>
      <c r="W237" s="4">
        <f t="shared" si="88"/>
        <v>74652</v>
      </c>
      <c r="X237" s="10">
        <f t="shared" si="89"/>
        <v>199.15978138562932</v>
      </c>
      <c r="Y237" s="2"/>
    </row>
    <row r="238" spans="1:25" x14ac:dyDescent="0.35">
      <c r="A238" s="3">
        <v>44124</v>
      </c>
      <c r="B238" s="2">
        <v>19857</v>
      </c>
      <c r="C238" s="2">
        <v>800789</v>
      </c>
      <c r="D238" s="5">
        <f t="shared" si="82"/>
        <v>800789</v>
      </c>
      <c r="E238" s="5">
        <f t="shared" si="83"/>
        <v>11086</v>
      </c>
      <c r="F238" s="2">
        <f>C238-C237</f>
        <v>9124</v>
      </c>
      <c r="G238" s="4">
        <v>1962</v>
      </c>
      <c r="H238" s="2">
        <f>B238-B237</f>
        <v>1194</v>
      </c>
      <c r="I238" s="2">
        <f t="shared" si="100"/>
        <v>7930</v>
      </c>
      <c r="J238" s="12">
        <f t="shared" si="97"/>
        <v>40.327793725134711</v>
      </c>
      <c r="K238" s="7">
        <f t="shared" si="98"/>
        <v>7.641541038525963</v>
      </c>
      <c r="L238" s="18">
        <f t="shared" si="90"/>
        <v>13.086365629110039</v>
      </c>
      <c r="M238" s="9">
        <f t="shared" si="84"/>
        <v>10.770340970593541</v>
      </c>
      <c r="N238" s="5">
        <f t="shared" si="85"/>
        <v>21544.53980467594</v>
      </c>
      <c r="O238" s="5">
        <f t="shared" si="86"/>
        <v>534.23551884635049</v>
      </c>
      <c r="P238" s="5">
        <f t="shared" si="93"/>
        <v>1002.2857142857143</v>
      </c>
      <c r="Q238" s="5">
        <f t="shared" si="87"/>
        <v>32.123543813392885</v>
      </c>
      <c r="R238" s="5">
        <f t="shared" si="94"/>
        <v>26.965635725623887</v>
      </c>
      <c r="S238" s="11">
        <f t="shared" si="91"/>
        <v>2.4796794161757965E-2</v>
      </c>
      <c r="T238" s="2">
        <f t="shared" si="99"/>
        <v>800789</v>
      </c>
      <c r="U238" s="4"/>
      <c r="V238" s="9">
        <f t="shared" si="92"/>
        <v>0.53423278796228812</v>
      </c>
      <c r="W238" s="4">
        <f t="shared" si="88"/>
        <v>79428</v>
      </c>
      <c r="X238" s="10">
        <f t="shared" si="89"/>
        <v>187.18431787279044</v>
      </c>
      <c r="Y238" s="2"/>
    </row>
    <row r="239" spans="1:25" x14ac:dyDescent="0.35">
      <c r="A239" s="3">
        <v>44125</v>
      </c>
      <c r="B239" s="2">
        <v>21208</v>
      </c>
      <c r="C239" s="2">
        <v>810729</v>
      </c>
      <c r="D239" s="5">
        <f t="shared" si="82"/>
        <v>810729.00000000012</v>
      </c>
      <c r="E239" s="5">
        <f t="shared" si="83"/>
        <v>11902</v>
      </c>
      <c r="F239" s="2">
        <f>C239-C238</f>
        <v>9940</v>
      </c>
      <c r="G239" s="4">
        <v>1962</v>
      </c>
      <c r="H239" s="2">
        <f>B239-B238</f>
        <v>1351</v>
      </c>
      <c r="I239" s="2">
        <f t="shared" si="100"/>
        <v>8589</v>
      </c>
      <c r="J239" s="12">
        <f t="shared" si="97"/>
        <v>38.227508487363259</v>
      </c>
      <c r="K239" s="7">
        <f t="shared" si="98"/>
        <v>7.357512953367876</v>
      </c>
      <c r="L239" s="18">
        <f t="shared" si="90"/>
        <v>13.59154929577465</v>
      </c>
      <c r="M239" s="9">
        <f t="shared" si="84"/>
        <v>11.351033439758023</v>
      </c>
      <c r="N239" s="5">
        <f t="shared" si="85"/>
        <v>21811.96696171541</v>
      </c>
      <c r="O239" s="5">
        <f t="shared" si="86"/>
        <v>570.58301272565848</v>
      </c>
      <c r="P239" s="5">
        <f t="shared" si="93"/>
        <v>1098.1428571428571</v>
      </c>
      <c r="Q239" s="5">
        <f t="shared" si="87"/>
        <v>36.347493879308026</v>
      </c>
      <c r="R239" s="5">
        <f t="shared" si="94"/>
        <v>29.544589769508381</v>
      </c>
      <c r="S239" s="11">
        <f t="shared" si="91"/>
        <v>2.6159172793868233E-2</v>
      </c>
      <c r="T239" s="2">
        <f t="shared" si="99"/>
        <v>810729.00000000012</v>
      </c>
      <c r="U239" s="4"/>
      <c r="V239" s="9">
        <f t="shared" si="92"/>
        <v>0.57058009604190996</v>
      </c>
      <c r="W239" s="4">
        <f t="shared" si="88"/>
        <v>84832</v>
      </c>
      <c r="X239" s="10">
        <f t="shared" si="89"/>
        <v>175.26023198792907</v>
      </c>
      <c r="Y239" s="2"/>
    </row>
    <row r="240" spans="1:25" x14ac:dyDescent="0.35">
      <c r="A240" s="3">
        <v>44126</v>
      </c>
      <c r="B240" s="2">
        <v>22803</v>
      </c>
      <c r="C240" s="2">
        <v>819951</v>
      </c>
      <c r="D240" s="5">
        <f t="shared" si="82"/>
        <v>819951</v>
      </c>
      <c r="E240" s="5">
        <f t="shared" si="83"/>
        <v>11184</v>
      </c>
      <c r="F240" s="2">
        <f>C240-C239</f>
        <v>9222</v>
      </c>
      <c r="G240" s="4">
        <v>1962</v>
      </c>
      <c r="H240" s="2">
        <f>B240-B239</f>
        <v>1595</v>
      </c>
      <c r="I240" s="2">
        <f t="shared" si="100"/>
        <v>7627</v>
      </c>
      <c r="J240" s="12">
        <f t="shared" ref="J240:J271" si="101">C240/B240</f>
        <v>35.95803183791606</v>
      </c>
      <c r="K240" s="7">
        <f t="shared" si="98"/>
        <v>5.7818181818181822</v>
      </c>
      <c r="L240" s="18">
        <f t="shared" si="90"/>
        <v>17.29559748427673</v>
      </c>
      <c r="M240" s="9">
        <f t="shared" si="84"/>
        <v>14.261444921316166</v>
      </c>
      <c r="N240" s="5">
        <f t="shared" si="85"/>
        <v>22060.076945841964</v>
      </c>
      <c r="O240" s="5">
        <f t="shared" si="86"/>
        <v>613.49511689849066</v>
      </c>
      <c r="P240" s="5">
        <f t="shared" si="93"/>
        <v>1194.7142857142858</v>
      </c>
      <c r="Q240" s="5">
        <f t="shared" si="87"/>
        <v>42.912104172832201</v>
      </c>
      <c r="R240" s="5">
        <f t="shared" si="94"/>
        <v>32.142761056640907</v>
      </c>
      <c r="S240" s="11">
        <f t="shared" si="91"/>
        <v>2.7810198414295488E-2</v>
      </c>
      <c r="T240" s="2">
        <f t="shared" si="99"/>
        <v>819951</v>
      </c>
      <c r="U240" s="4"/>
      <c r="V240" s="9">
        <f t="shared" si="92"/>
        <v>0.61349198085833989</v>
      </c>
      <c r="W240" s="4">
        <f t="shared" si="88"/>
        <v>91212</v>
      </c>
      <c r="X240" s="10">
        <f t="shared" si="89"/>
        <v>163.00131561636627</v>
      </c>
      <c r="Y240" s="2"/>
    </row>
    <row r="241" spans="1:25" x14ac:dyDescent="0.35">
      <c r="A241" s="3">
        <v>44127</v>
      </c>
      <c r="B241" s="2">
        <v>24562</v>
      </c>
      <c r="C241" s="2">
        <v>829639</v>
      </c>
      <c r="D241" s="5">
        <f t="shared" si="82"/>
        <v>829639</v>
      </c>
      <c r="E241" s="5">
        <f t="shared" si="83"/>
        <v>10425</v>
      </c>
      <c r="F241" s="2">
        <v>8463</v>
      </c>
      <c r="G241" s="4">
        <v>1962</v>
      </c>
      <c r="H241" s="2">
        <v>1759</v>
      </c>
      <c r="I241" s="2">
        <f t="shared" si="100"/>
        <v>6704</v>
      </c>
      <c r="J241" s="12">
        <f t="shared" si="101"/>
        <v>33.777338978910514</v>
      </c>
      <c r="K241" s="7">
        <f t="shared" ref="K241:K262" si="102">F241/H241</f>
        <v>4.8112563956793633</v>
      </c>
      <c r="L241" s="18">
        <f t="shared" si="90"/>
        <v>20.784591752333686</v>
      </c>
      <c r="M241" s="9">
        <f t="shared" si="84"/>
        <v>16.872901678657072</v>
      </c>
      <c r="N241" s="5">
        <f t="shared" si="85"/>
        <v>22320.724259463532</v>
      </c>
      <c r="O241" s="5">
        <f t="shared" si="86"/>
        <v>660.81950012106859</v>
      </c>
      <c r="P241" s="5">
        <f t="shared" si="93"/>
        <v>1319.2857142857142</v>
      </c>
      <c r="Q241" s="5">
        <f t="shared" si="87"/>
        <v>47.324383222577957</v>
      </c>
      <c r="R241" s="5">
        <f t="shared" si="94"/>
        <v>35.494248279095864</v>
      </c>
      <c r="S241" s="11">
        <f t="shared" si="91"/>
        <v>2.9605647757639166E-2</v>
      </c>
      <c r="T241" s="2">
        <f t="shared" si="99"/>
        <v>829639</v>
      </c>
      <c r="U241" s="4"/>
      <c r="V241" s="9">
        <f t="shared" si="92"/>
        <v>0.66081612217000152</v>
      </c>
      <c r="W241" s="4">
        <f t="shared" si="88"/>
        <v>98248</v>
      </c>
      <c r="X241" s="10">
        <f t="shared" si="89"/>
        <v>151.32802703362918</v>
      </c>
      <c r="Y241" s="2"/>
    </row>
    <row r="242" spans="1:25" x14ac:dyDescent="0.35">
      <c r="A242" s="3">
        <v>44128</v>
      </c>
      <c r="B242" s="2">
        <v>26503</v>
      </c>
      <c r="C242" s="2">
        <v>838342</v>
      </c>
      <c r="D242" s="5">
        <f t="shared" si="82"/>
        <v>838342</v>
      </c>
      <c r="E242" s="5">
        <f t="shared" si="83"/>
        <v>10581</v>
      </c>
      <c r="F242" s="2">
        <v>8619</v>
      </c>
      <c r="G242" s="4">
        <v>1962</v>
      </c>
      <c r="H242" s="2">
        <f>B242-B241</f>
        <v>1941</v>
      </c>
      <c r="I242" s="2">
        <f t="shared" si="100"/>
        <v>6678</v>
      </c>
      <c r="J242" s="12">
        <f t="shared" si="101"/>
        <v>31.631966192506507</v>
      </c>
      <c r="K242" s="7">
        <f t="shared" si="102"/>
        <v>4.4404945904173108</v>
      </c>
      <c r="L242" s="18">
        <f t="shared" si="90"/>
        <v>22.520013922728854</v>
      </c>
      <c r="M242" s="9">
        <f t="shared" si="84"/>
        <v>18.344201871278706</v>
      </c>
      <c r="N242" s="5">
        <f t="shared" si="85"/>
        <v>22554.870994646077</v>
      </c>
      <c r="O242" s="5">
        <f t="shared" si="86"/>
        <v>713.04043692324251</v>
      </c>
      <c r="P242" s="5">
        <f t="shared" si="93"/>
        <v>1459.7142857142858</v>
      </c>
      <c r="Q242" s="5">
        <f t="shared" si="87"/>
        <v>52.220936802173853</v>
      </c>
      <c r="R242" s="5">
        <f t="shared" si="94"/>
        <v>39.272358301656915</v>
      </c>
      <c r="S242" s="11">
        <f t="shared" si="91"/>
        <v>3.1613589680583816E-2</v>
      </c>
      <c r="T242" s="2">
        <f t="shared" si="99"/>
        <v>838342</v>
      </c>
      <c r="U242" s="4"/>
      <c r="V242" s="9">
        <f t="shared" si="92"/>
        <v>0.71303679203124959</v>
      </c>
      <c r="W242" s="4">
        <f t="shared" si="88"/>
        <v>106012</v>
      </c>
      <c r="X242" s="10">
        <f t="shared" si="89"/>
        <v>140.24521752254461</v>
      </c>
      <c r="Y242" s="2"/>
    </row>
    <row r="243" spans="1:25" x14ac:dyDescent="0.35">
      <c r="A243" s="3">
        <v>44129</v>
      </c>
      <c r="B243" s="2">
        <f>B244-H244</f>
        <v>28431</v>
      </c>
      <c r="C243" s="2">
        <f>C244-F244</f>
        <v>846137</v>
      </c>
      <c r="D243" s="5">
        <f t="shared" si="82"/>
        <v>846137</v>
      </c>
      <c r="E243" s="5">
        <f t="shared" si="83"/>
        <v>9757</v>
      </c>
      <c r="F243" s="2">
        <f>C243-C242</f>
        <v>7795</v>
      </c>
      <c r="G243" s="4">
        <v>1962</v>
      </c>
      <c r="H243" s="2">
        <f>B243-B242</f>
        <v>1928</v>
      </c>
      <c r="I243" s="2">
        <f t="shared" si="100"/>
        <v>5867</v>
      </c>
      <c r="J243" s="12">
        <f t="shared" si="101"/>
        <v>29.761070662305229</v>
      </c>
      <c r="K243" s="7">
        <f t="shared" si="102"/>
        <v>4.0430497925311206</v>
      </c>
      <c r="L243" s="18">
        <f t="shared" si="90"/>
        <v>24.733803720333547</v>
      </c>
      <c r="M243" s="9">
        <f t="shared" si="84"/>
        <v>19.760172184072974</v>
      </c>
      <c r="N243" s="5">
        <f t="shared" si="85"/>
        <v>22764.588770211736</v>
      </c>
      <c r="O243" s="5">
        <f t="shared" si="86"/>
        <v>764.91161989830232</v>
      </c>
      <c r="P243" s="5">
        <f t="shared" si="93"/>
        <v>1564.8571428571429</v>
      </c>
      <c r="Q243" s="5">
        <f t="shared" si="87"/>
        <v>51.87118297505986</v>
      </c>
      <c r="R243" s="5">
        <f t="shared" si="94"/>
        <v>42.101136507765688</v>
      </c>
      <c r="S243" s="11">
        <f t="shared" si="91"/>
        <v>3.3600941691475497E-2</v>
      </c>
      <c r="T243" s="2">
        <f t="shared" si="99"/>
        <v>846137</v>
      </c>
      <c r="U243" s="4"/>
      <c r="V243" s="9">
        <f t="shared" si="92"/>
        <v>0.76490770985324141</v>
      </c>
      <c r="W243" s="4">
        <f t="shared" si="88"/>
        <v>113724</v>
      </c>
      <c r="X243" s="10">
        <f t="shared" si="89"/>
        <v>130.73472617917062</v>
      </c>
      <c r="Y243" s="2"/>
    </row>
    <row r="244" spans="1:25" x14ac:dyDescent="0.35">
      <c r="A244" s="3">
        <v>44130</v>
      </c>
      <c r="B244" s="2">
        <v>30303</v>
      </c>
      <c r="C244" s="2">
        <v>851829</v>
      </c>
      <c r="D244" s="5">
        <f t="shared" si="82"/>
        <v>851829</v>
      </c>
      <c r="E244" s="5">
        <f t="shared" si="83"/>
        <v>7654</v>
      </c>
      <c r="F244" s="2">
        <v>5692</v>
      </c>
      <c r="G244" s="4">
        <v>1962</v>
      </c>
      <c r="H244" s="2">
        <v>1872</v>
      </c>
      <c r="I244" s="2">
        <f t="shared" si="100"/>
        <v>3820</v>
      </c>
      <c r="J244" s="12">
        <f t="shared" si="101"/>
        <v>28.11038511038511</v>
      </c>
      <c r="K244" s="7">
        <f t="shared" si="102"/>
        <v>3.0405982905982905</v>
      </c>
      <c r="L244" s="18">
        <f t="shared" si="90"/>
        <v>32.888264230498947</v>
      </c>
      <c r="M244" s="9">
        <f t="shared" si="84"/>
        <v>24.457799843219235</v>
      </c>
      <c r="N244" s="5">
        <f t="shared" si="85"/>
        <v>22917.72713820657</v>
      </c>
      <c r="O244" s="5">
        <f t="shared" si="86"/>
        <v>815.27617100271743</v>
      </c>
      <c r="P244" s="5">
        <f t="shared" si="93"/>
        <v>1662.8571428571429</v>
      </c>
      <c r="Q244" s="5">
        <f t="shared" si="87"/>
        <v>50.364551104414964</v>
      </c>
      <c r="R244" s="5">
        <f t="shared" si="94"/>
        <v>44.737742281394247</v>
      </c>
      <c r="S244" s="11">
        <f t="shared" si="91"/>
        <v>3.557404126884621E-2</v>
      </c>
      <c r="T244" s="2">
        <f t="shared" si="99"/>
        <v>851829</v>
      </c>
      <c r="U244" s="4"/>
      <c r="V244" s="9">
        <f t="shared" si="92"/>
        <v>0.81527200350612961</v>
      </c>
      <c r="W244" s="4">
        <f t="shared" si="88"/>
        <v>121212</v>
      </c>
      <c r="X244" s="10">
        <f t="shared" si="89"/>
        <v>122.65844965844965</v>
      </c>
      <c r="Y244" s="2"/>
    </row>
    <row r="245" spans="1:25" x14ac:dyDescent="0.35">
      <c r="A245" s="3">
        <v>44131</v>
      </c>
      <c r="B245" s="2">
        <f>B246-H246</f>
        <v>32127</v>
      </c>
      <c r="C245" s="2">
        <f>C246-F246</f>
        <v>860418</v>
      </c>
      <c r="D245" s="5">
        <f t="shared" si="82"/>
        <v>860418.00000000012</v>
      </c>
      <c r="E245" s="5">
        <f t="shared" si="83"/>
        <v>10551</v>
      </c>
      <c r="F245" s="2">
        <f>C245-C244</f>
        <v>8589</v>
      </c>
      <c r="G245" s="4">
        <v>1962</v>
      </c>
      <c r="H245" s="2">
        <f>B245-B244</f>
        <v>1824</v>
      </c>
      <c r="I245" s="2">
        <f t="shared" ref="I245:I281" si="103">F245-H245</f>
        <v>6765</v>
      </c>
      <c r="J245" s="12">
        <f t="shared" si="101"/>
        <v>26.781772341021572</v>
      </c>
      <c r="K245" s="7">
        <f t="shared" si="102"/>
        <v>4.7088815789473681</v>
      </c>
      <c r="L245" s="18">
        <f t="shared" si="90"/>
        <v>21.236465246245199</v>
      </c>
      <c r="M245" s="9">
        <f t="shared" si="84"/>
        <v>17.287460904179699</v>
      </c>
      <c r="N245" s="5">
        <f t="shared" si="85"/>
        <v>23148.806801366733</v>
      </c>
      <c r="O245" s="5">
        <f t="shared" si="86"/>
        <v>864.34932336086524</v>
      </c>
      <c r="P245" s="5">
        <f t="shared" si="93"/>
        <v>1752.8571428571429</v>
      </c>
      <c r="Q245" s="5">
        <f t="shared" si="87"/>
        <v>49.073152358147915</v>
      </c>
      <c r="R245" s="5">
        <f t="shared" si="94"/>
        <v>47.159114930644968</v>
      </c>
      <c r="S245" s="11">
        <f t="shared" si="91"/>
        <v>3.7338828336924611E-2</v>
      </c>
      <c r="T245" s="2">
        <f t="shared" si="99"/>
        <v>860418.00000000012</v>
      </c>
      <c r="U245" s="4"/>
      <c r="V245" s="9">
        <f t="shared" si="92"/>
        <v>0.86434490501407202</v>
      </c>
      <c r="W245" s="4">
        <f t="shared" si="88"/>
        <v>128508</v>
      </c>
      <c r="X245" s="10">
        <f t="shared" si="89"/>
        <v>115.6945559809506</v>
      </c>
      <c r="Y245" s="2"/>
    </row>
    <row r="246" spans="1:25" x14ac:dyDescent="0.35">
      <c r="A246" s="3">
        <v>44132</v>
      </c>
      <c r="B246" s="2">
        <v>33858</v>
      </c>
      <c r="C246" s="2">
        <v>869544</v>
      </c>
      <c r="D246" s="5">
        <f t="shared" si="82"/>
        <v>869544</v>
      </c>
      <c r="E246" s="5">
        <f t="shared" si="83"/>
        <v>11088</v>
      </c>
      <c r="F246" s="2">
        <v>9126</v>
      </c>
      <c r="G246" s="4">
        <v>1962</v>
      </c>
      <c r="H246" s="2">
        <v>1731</v>
      </c>
      <c r="I246" s="2">
        <f t="shared" si="103"/>
        <v>7395</v>
      </c>
      <c r="J246" s="12">
        <f t="shared" si="101"/>
        <v>25.682083997873473</v>
      </c>
      <c r="K246" s="7">
        <f t="shared" si="102"/>
        <v>5.2720970537261698</v>
      </c>
      <c r="L246" s="18">
        <f t="shared" si="90"/>
        <v>18.967784352399736</v>
      </c>
      <c r="M246" s="9">
        <f t="shared" si="84"/>
        <v>15.611471861471863</v>
      </c>
      <c r="N246" s="5">
        <f t="shared" si="85"/>
        <v>23394.333988000755</v>
      </c>
      <c r="O246" s="5">
        <f t="shared" si="86"/>
        <v>910.9203906481207</v>
      </c>
      <c r="P246" s="5">
        <f t="shared" si="93"/>
        <v>1807.1428571428571</v>
      </c>
      <c r="Q246" s="5">
        <f t="shared" si="87"/>
        <v>46.571067287255509</v>
      </c>
      <c r="R246" s="5">
        <f t="shared" si="94"/>
        <v>48.619625417494611</v>
      </c>
      <c r="S246" s="11">
        <f t="shared" si="91"/>
        <v>3.8937650078661921E-2</v>
      </c>
      <c r="T246" s="2">
        <f t="shared" si="99"/>
        <v>869544</v>
      </c>
      <c r="U246" s="4"/>
      <c r="V246" s="9">
        <f t="shared" si="92"/>
        <v>0.91091573424118211</v>
      </c>
      <c r="W246" s="4">
        <f t="shared" si="88"/>
        <v>135432</v>
      </c>
      <c r="X246" s="10">
        <f t="shared" si="89"/>
        <v>109.7796384901648</v>
      </c>
      <c r="Y246" s="2"/>
    </row>
    <row r="247" spans="1:25" x14ac:dyDescent="0.35">
      <c r="A247" s="3">
        <v>44133</v>
      </c>
      <c r="B247" s="2">
        <v>35567</v>
      </c>
      <c r="C247" s="2">
        <f>C248-F248</f>
        <v>880058</v>
      </c>
      <c r="D247" s="5">
        <f t="shared" si="82"/>
        <v>880058</v>
      </c>
      <c r="E247" s="5">
        <f t="shared" si="83"/>
        <v>11973</v>
      </c>
      <c r="F247" s="2">
        <v>10011</v>
      </c>
      <c r="G247" s="4">
        <v>1962</v>
      </c>
      <c r="H247" s="2">
        <v>1709</v>
      </c>
      <c r="I247" s="2">
        <f t="shared" si="103"/>
        <v>8302</v>
      </c>
      <c r="J247" s="12">
        <f t="shared" si="101"/>
        <v>24.743666882222286</v>
      </c>
      <c r="K247" s="7">
        <f t="shared" si="102"/>
        <v>5.8578115857226445</v>
      </c>
      <c r="L247" s="18">
        <f t="shared" si="90"/>
        <v>17.071221656178203</v>
      </c>
      <c r="M247" s="9">
        <f t="shared" si="84"/>
        <v>14.273782677691472</v>
      </c>
      <c r="N247" s="5">
        <f t="shared" si="85"/>
        <v>23677.204121714331</v>
      </c>
      <c r="O247" s="5">
        <f t="shared" si="86"/>
        <v>956.8995668433372</v>
      </c>
      <c r="P247" s="5">
        <f t="shared" si="93"/>
        <v>1823.4285714285713</v>
      </c>
      <c r="Q247" s="5">
        <f t="shared" si="87"/>
        <v>45.979176195216439</v>
      </c>
      <c r="R247" s="5">
        <f t="shared" si="94"/>
        <v>49.057778563549498</v>
      </c>
      <c r="S247" s="11">
        <f t="shared" si="91"/>
        <v>4.0414381779382724E-2</v>
      </c>
      <c r="T247" s="2">
        <f t="shared" si="99"/>
        <v>880058</v>
      </c>
      <c r="U247" s="4"/>
      <c r="V247" s="9">
        <f t="shared" si="92"/>
        <v>0.95689467540185835</v>
      </c>
      <c r="W247" s="4">
        <f t="shared" si="88"/>
        <v>142268</v>
      </c>
      <c r="X247" s="10">
        <f t="shared" si="89"/>
        <v>104.50470942165491</v>
      </c>
      <c r="Y247" s="2"/>
    </row>
    <row r="248" spans="1:25" x14ac:dyDescent="0.35">
      <c r="A248" s="3">
        <v>44134</v>
      </c>
      <c r="B248" s="2">
        <v>37263</v>
      </c>
      <c r="C248" s="2">
        <v>891110</v>
      </c>
      <c r="D248" s="5">
        <f t="shared" si="82"/>
        <v>891110</v>
      </c>
      <c r="E248" s="5">
        <f t="shared" si="83"/>
        <v>13014</v>
      </c>
      <c r="F248" s="2">
        <v>11052</v>
      </c>
      <c r="G248" s="4">
        <v>1962</v>
      </c>
      <c r="H248" s="2">
        <v>1696</v>
      </c>
      <c r="I248" s="2">
        <f t="shared" si="103"/>
        <v>9356</v>
      </c>
      <c r="J248" s="12">
        <f t="shared" si="101"/>
        <v>23.914070257359846</v>
      </c>
      <c r="K248" s="7">
        <f t="shared" si="102"/>
        <v>6.5165094339622645</v>
      </c>
      <c r="L248" s="18">
        <f t="shared" si="90"/>
        <v>15.34563879840753</v>
      </c>
      <c r="M248" s="9">
        <f t="shared" si="84"/>
        <v>13.032119256185645</v>
      </c>
      <c r="N248" s="5">
        <f t="shared" si="85"/>
        <v>23974.548683042321</v>
      </c>
      <c r="O248" s="5">
        <f t="shared" si="86"/>
        <v>1002.5289892114396</v>
      </c>
      <c r="P248" s="5">
        <f t="shared" si="93"/>
        <v>1814.4285714285713</v>
      </c>
      <c r="Q248" s="5">
        <f t="shared" si="87"/>
        <v>45.629422368102446</v>
      </c>
      <c r="R248" s="5">
        <f t="shared" si="94"/>
        <v>48.815641298624428</v>
      </c>
      <c r="S248" s="11">
        <f t="shared" si="91"/>
        <v>4.1816386304721079E-2</v>
      </c>
      <c r="T248" s="2">
        <f t="shared" si="99"/>
        <v>891110</v>
      </c>
      <c r="U248" s="4"/>
      <c r="V248" s="9">
        <f t="shared" si="92"/>
        <v>1.0025238645232786</v>
      </c>
      <c r="W248" s="4">
        <f t="shared" si="88"/>
        <v>149052</v>
      </c>
      <c r="X248" s="10">
        <f t="shared" si="89"/>
        <v>99.748248933258196</v>
      </c>
      <c r="Y248" s="2"/>
    </row>
    <row r="249" spans="1:25" x14ac:dyDescent="0.35">
      <c r="A249" s="3">
        <v>44135</v>
      </c>
      <c r="B249" s="2">
        <f>B250-H250</f>
        <v>38936</v>
      </c>
      <c r="C249" s="2">
        <f>C250-F250</f>
        <v>902316</v>
      </c>
      <c r="D249" s="5">
        <f t="shared" si="82"/>
        <v>902316</v>
      </c>
      <c r="E249" s="5">
        <f t="shared" si="83"/>
        <v>13168</v>
      </c>
      <c r="F249" s="2">
        <f>C249-C248</f>
        <v>11206</v>
      </c>
      <c r="G249" s="4">
        <v>1962</v>
      </c>
      <c r="H249" s="2">
        <f>B249-B248</f>
        <v>1673</v>
      </c>
      <c r="I249" s="2">
        <f t="shared" si="103"/>
        <v>9533</v>
      </c>
      <c r="J249" s="12">
        <f t="shared" si="101"/>
        <v>23.174337374152454</v>
      </c>
      <c r="K249" s="7">
        <f t="shared" si="102"/>
        <v>6.698147041243276</v>
      </c>
      <c r="L249" s="18">
        <f t="shared" si="90"/>
        <v>14.929502052471891</v>
      </c>
      <c r="M249" s="9">
        <f t="shared" si="84"/>
        <v>12.705042527339003</v>
      </c>
      <c r="N249" s="5">
        <f t="shared" si="85"/>
        <v>24276.036482014581</v>
      </c>
      <c r="O249" s="5">
        <f t="shared" si="86"/>
        <v>1047.5396163469559</v>
      </c>
      <c r="P249" s="5">
        <f t="shared" si="93"/>
        <v>1776.1428571428571</v>
      </c>
      <c r="Q249" s="5">
        <f t="shared" si="87"/>
        <v>45.01062713551616</v>
      </c>
      <c r="R249" s="5">
        <f t="shared" si="94"/>
        <v>47.785597060530478</v>
      </c>
      <c r="S249" s="11">
        <f t="shared" si="91"/>
        <v>4.315117985273452E-2</v>
      </c>
      <c r="T249" s="2">
        <f t="shared" si="99"/>
        <v>902316</v>
      </c>
      <c r="U249" s="4"/>
      <c r="V249" s="9">
        <f t="shared" si="92"/>
        <v>1.0475342615752454</v>
      </c>
      <c r="W249" s="4">
        <f t="shared" si="88"/>
        <v>155744</v>
      </c>
      <c r="X249" s="10">
        <f t="shared" si="89"/>
        <v>95.46227141976577</v>
      </c>
      <c r="Y249" s="2"/>
    </row>
    <row r="250" spans="1:25" x14ac:dyDescent="0.35">
      <c r="A250" s="3">
        <v>44136</v>
      </c>
      <c r="B250" s="2">
        <v>40727</v>
      </c>
      <c r="C250" s="2">
        <v>910386</v>
      </c>
      <c r="D250" s="5">
        <f t="shared" si="82"/>
        <v>910386</v>
      </c>
      <c r="E250" s="5">
        <f t="shared" si="83"/>
        <v>10032</v>
      </c>
      <c r="F250" s="2">
        <v>8070</v>
      </c>
      <c r="G250" s="4">
        <v>1962</v>
      </c>
      <c r="H250" s="2">
        <v>1791</v>
      </c>
      <c r="I250" s="2">
        <f t="shared" si="103"/>
        <v>6279</v>
      </c>
      <c r="J250" s="12">
        <f t="shared" si="101"/>
        <v>22.353377366366292</v>
      </c>
      <c r="K250" s="7">
        <f t="shared" si="102"/>
        <v>4.5058626465661638</v>
      </c>
      <c r="L250" s="18">
        <f t="shared" si="90"/>
        <v>22.193308550185872</v>
      </c>
      <c r="M250" s="9">
        <f t="shared" si="84"/>
        <v>17.852870813397129</v>
      </c>
      <c r="N250" s="5">
        <f t="shared" si="85"/>
        <v>24493.152896230731</v>
      </c>
      <c r="O250" s="5">
        <f t="shared" si="86"/>
        <v>1095.7249320670451</v>
      </c>
      <c r="P250" s="5">
        <f t="shared" si="93"/>
        <v>1756.5714285714287</v>
      </c>
      <c r="Q250" s="5">
        <f t="shared" si="87"/>
        <v>48.185315720089321</v>
      </c>
      <c r="R250" s="5">
        <f t="shared" si="94"/>
        <v>47.259044595534682</v>
      </c>
      <c r="S250" s="11">
        <f t="shared" si="91"/>
        <v>4.4735969138365486E-2</v>
      </c>
      <c r="T250" s="2">
        <f t="shared" si="99"/>
        <v>910386</v>
      </c>
      <c r="U250" s="4"/>
      <c r="V250" s="9">
        <f t="shared" si="92"/>
        <v>1.0957193309835376</v>
      </c>
      <c r="W250" s="4">
        <f t="shared" si="88"/>
        <v>162908</v>
      </c>
      <c r="X250" s="10">
        <f t="shared" si="89"/>
        <v>91.264247305227485</v>
      </c>
      <c r="Y250" s="2"/>
    </row>
    <row r="251" spans="1:25" x14ac:dyDescent="0.35">
      <c r="A251" s="3">
        <v>44137</v>
      </c>
      <c r="B251" s="2">
        <v>42579</v>
      </c>
      <c r="C251" s="2">
        <v>917136</v>
      </c>
      <c r="D251" s="5">
        <f t="shared" si="82"/>
        <v>917136</v>
      </c>
      <c r="E251" s="5">
        <f t="shared" si="83"/>
        <v>8712</v>
      </c>
      <c r="F251" s="2">
        <f>C251-C250</f>
        <v>6750</v>
      </c>
      <c r="G251" s="4">
        <v>1962</v>
      </c>
      <c r="H251" s="2">
        <f>B251-B250</f>
        <v>1852</v>
      </c>
      <c r="I251" s="2">
        <f t="shared" si="103"/>
        <v>4898</v>
      </c>
      <c r="J251" s="12">
        <f t="shared" si="101"/>
        <v>21.539632213062777</v>
      </c>
      <c r="K251" s="7">
        <f t="shared" si="102"/>
        <v>3.6447084233261338</v>
      </c>
      <c r="L251" s="18">
        <f t="shared" si="90"/>
        <v>27.437037037037037</v>
      </c>
      <c r="M251" s="9">
        <f t="shared" si="84"/>
        <v>21.258034894398531</v>
      </c>
      <c r="N251" s="5">
        <f t="shared" si="85"/>
        <v>24674.755844924533</v>
      </c>
      <c r="O251" s="5">
        <f t="shared" si="86"/>
        <v>1145.5514003605153</v>
      </c>
      <c r="P251" s="5">
        <f t="shared" si="93"/>
        <v>1753.7142857142858</v>
      </c>
      <c r="Q251" s="5">
        <f t="shared" si="87"/>
        <v>49.82646829347037</v>
      </c>
      <c r="R251" s="5">
        <f t="shared" si="94"/>
        <v>47.182175622542594</v>
      </c>
      <c r="S251" s="11">
        <f t="shared" si="91"/>
        <v>4.6426048045219027E-2</v>
      </c>
      <c r="T251" s="2">
        <f t="shared" si="99"/>
        <v>917136</v>
      </c>
      <c r="U251" s="4"/>
      <c r="V251" s="9">
        <f t="shared" si="92"/>
        <v>1.1455455445760319</v>
      </c>
      <c r="W251" s="4">
        <f t="shared" si="88"/>
        <v>170316</v>
      </c>
      <c r="X251" s="10">
        <f t="shared" si="89"/>
        <v>87.294652293384061</v>
      </c>
      <c r="Y251" s="2"/>
    </row>
    <row r="252" spans="1:25" x14ac:dyDescent="0.35">
      <c r="A252" s="3">
        <v>44138</v>
      </c>
      <c r="B252" s="2">
        <f>B251+1943</f>
        <v>44522</v>
      </c>
      <c r="C252" s="2">
        <f>C253-F253</f>
        <v>926918</v>
      </c>
      <c r="D252" s="5">
        <f t="shared" si="82"/>
        <v>926918</v>
      </c>
      <c r="E252" s="5">
        <f t="shared" si="83"/>
        <v>11744</v>
      </c>
      <c r="F252" s="2">
        <f>C252-C251</f>
        <v>9782</v>
      </c>
      <c r="G252" s="4">
        <v>1962</v>
      </c>
      <c r="H252" s="2">
        <v>1943</v>
      </c>
      <c r="I252" s="2">
        <f t="shared" si="103"/>
        <v>7839</v>
      </c>
      <c r="J252" s="12">
        <f t="shared" si="101"/>
        <v>20.819325277390952</v>
      </c>
      <c r="K252" s="7">
        <f t="shared" si="102"/>
        <v>5.0344827586206895</v>
      </c>
      <c r="L252" s="18">
        <f t="shared" si="90"/>
        <v>19.863013698630137</v>
      </c>
      <c r="M252" s="9">
        <f t="shared" si="84"/>
        <v>16.544618528610357</v>
      </c>
      <c r="N252" s="5">
        <f t="shared" si="85"/>
        <v>24937.932147757539</v>
      </c>
      <c r="O252" s="5">
        <f t="shared" si="86"/>
        <v>1197.8261454437838</v>
      </c>
      <c r="P252" s="5">
        <f t="shared" si="93"/>
        <v>1770.7142857142858</v>
      </c>
      <c r="Q252" s="5">
        <f t="shared" si="87"/>
        <v>52.274745083268321</v>
      </c>
      <c r="R252" s="5">
        <f t="shared" si="94"/>
        <v>47.639546011845511</v>
      </c>
      <c r="S252" s="11">
        <f t="shared" si="91"/>
        <v>4.803229627647753E-2</v>
      </c>
      <c r="T252" s="2">
        <f t="shared" si="99"/>
        <v>926918</v>
      </c>
      <c r="U252" s="13"/>
      <c r="V252" s="9">
        <f t="shared" si="92"/>
        <v>1.1978200224433193</v>
      </c>
      <c r="W252" s="4">
        <f t="shared" si="88"/>
        <v>178088</v>
      </c>
      <c r="X252" s="10">
        <f t="shared" si="89"/>
        <v>83.484996181662993</v>
      </c>
      <c r="Y252" s="2"/>
    </row>
    <row r="253" spans="1:25" x14ac:dyDescent="0.35">
      <c r="A253" s="3">
        <v>44139</v>
      </c>
      <c r="B253" s="2">
        <v>46817</v>
      </c>
      <c r="C253" s="2">
        <v>938445</v>
      </c>
      <c r="D253" s="5">
        <f t="shared" si="82"/>
        <v>938445</v>
      </c>
      <c r="E253" s="5">
        <f t="shared" si="83"/>
        <v>13489</v>
      </c>
      <c r="F253" s="2">
        <v>11527</v>
      </c>
      <c r="G253" s="4">
        <v>1962</v>
      </c>
      <c r="H253" s="2">
        <f t="shared" ref="H253:H280" si="104">B253-B252</f>
        <v>2295</v>
      </c>
      <c r="I253" s="2">
        <f t="shared" si="103"/>
        <v>9232</v>
      </c>
      <c r="J253" s="12">
        <f t="shared" si="101"/>
        <v>20.044962300019225</v>
      </c>
      <c r="K253" s="7">
        <f t="shared" si="102"/>
        <v>5.022657952069717</v>
      </c>
      <c r="L253" s="18">
        <f t="shared" si="90"/>
        <v>19.909777045198229</v>
      </c>
      <c r="M253" s="9">
        <f t="shared" si="84"/>
        <v>17.013863147750019</v>
      </c>
      <c r="N253" s="5">
        <f t="shared" si="85"/>
        <v>25248.056175845464</v>
      </c>
      <c r="O253" s="5">
        <f t="shared" si="86"/>
        <v>1259.5711479996771</v>
      </c>
      <c r="P253" s="5">
        <f t="shared" si="93"/>
        <v>1851.2857142857142</v>
      </c>
      <c r="Q253" s="5">
        <f t="shared" si="87"/>
        <v>61.74500255589335</v>
      </c>
      <c r="R253" s="5">
        <f t="shared" si="94"/>
        <v>49.807251050222341</v>
      </c>
      <c r="S253" s="11">
        <f t="shared" si="91"/>
        <v>4.9887846384178085E-2</v>
      </c>
      <c r="T253" s="2">
        <f t="shared" ref="T253:T259" si="105">N253*3716900/100000</f>
        <v>938445</v>
      </c>
      <c r="U253" s="4"/>
      <c r="V253" s="9">
        <f t="shared" si="92"/>
        <v>1.2595647093735431</v>
      </c>
      <c r="W253" s="4">
        <f t="shared" si="88"/>
        <v>187268</v>
      </c>
      <c r="X253" s="10">
        <f t="shared" si="89"/>
        <v>79.392506995322208</v>
      </c>
      <c r="Y253" s="2"/>
    </row>
    <row r="254" spans="1:25" x14ac:dyDescent="0.35">
      <c r="A254" s="3">
        <v>44140</v>
      </c>
      <c r="B254" s="2">
        <v>49218</v>
      </c>
      <c r="C254" s="2">
        <v>950253</v>
      </c>
      <c r="D254" s="5">
        <f t="shared" si="82"/>
        <v>950252.99999999988</v>
      </c>
      <c r="E254" s="5">
        <f t="shared" si="83"/>
        <v>13770</v>
      </c>
      <c r="F254" s="2">
        <f>C254-C253</f>
        <v>11808</v>
      </c>
      <c r="G254" s="4">
        <v>1962</v>
      </c>
      <c r="H254" s="2">
        <f t="shared" si="104"/>
        <v>2401</v>
      </c>
      <c r="I254" s="2">
        <f t="shared" si="103"/>
        <v>9407</v>
      </c>
      <c r="J254" s="12">
        <f t="shared" si="101"/>
        <v>19.307021821284895</v>
      </c>
      <c r="K254" s="7">
        <f t="shared" si="102"/>
        <v>4.917950853810912</v>
      </c>
      <c r="L254" s="18">
        <f t="shared" si="90"/>
        <v>20.333672086720867</v>
      </c>
      <c r="M254" s="9">
        <f t="shared" si="84"/>
        <v>17.436456063907045</v>
      </c>
      <c r="N254" s="5">
        <f t="shared" si="85"/>
        <v>25565.740267427154</v>
      </c>
      <c r="O254" s="5">
        <f t="shared" si="86"/>
        <v>1324.1679894535769</v>
      </c>
      <c r="P254" s="5">
        <f t="shared" si="93"/>
        <v>1950.1428571428571</v>
      </c>
      <c r="Q254" s="5">
        <f t="shared" si="87"/>
        <v>64.596841453899756</v>
      </c>
      <c r="R254" s="5">
        <f t="shared" si="94"/>
        <v>52.466917515748527</v>
      </c>
      <c r="S254" s="11">
        <f t="shared" si="91"/>
        <v>5.1794627325564876E-2</v>
      </c>
      <c r="T254" s="2">
        <f t="shared" si="105"/>
        <v>950252.99999999988</v>
      </c>
      <c r="U254" s="4"/>
      <c r="V254" s="9">
        <f t="shared" si="92"/>
        <v>1.3241612206238553</v>
      </c>
      <c r="W254" s="4">
        <f t="shared" si="88"/>
        <v>196872</v>
      </c>
      <c r="X254" s="10">
        <f t="shared" si="89"/>
        <v>75.519505059124711</v>
      </c>
      <c r="Y254" s="2"/>
    </row>
    <row r="255" spans="1:25" x14ac:dyDescent="0.35">
      <c r="A255" s="3">
        <v>44141</v>
      </c>
      <c r="B255" s="2">
        <v>51993</v>
      </c>
      <c r="C255" s="2">
        <v>963302</v>
      </c>
      <c r="D255" s="5">
        <f t="shared" si="82"/>
        <v>963302</v>
      </c>
      <c r="E255" s="5">
        <f t="shared" si="83"/>
        <v>15011</v>
      </c>
      <c r="F255" s="2">
        <f>C255-C254</f>
        <v>13049</v>
      </c>
      <c r="G255" s="4">
        <v>1962</v>
      </c>
      <c r="H255" s="2">
        <f t="shared" si="104"/>
        <v>2775</v>
      </c>
      <c r="I255" s="2">
        <f t="shared" si="103"/>
        <v>10274</v>
      </c>
      <c r="J255" s="12">
        <f t="shared" si="101"/>
        <v>18.527532552458986</v>
      </c>
      <c r="K255" s="7">
        <f t="shared" si="102"/>
        <v>4.7023423423423427</v>
      </c>
      <c r="L255" s="18">
        <f t="shared" si="90"/>
        <v>21.265997394436358</v>
      </c>
      <c r="M255" s="9">
        <f t="shared" si="84"/>
        <v>18.486443274931716</v>
      </c>
      <c r="N255" s="5">
        <f t="shared" si="85"/>
        <v>25916.812397427962</v>
      </c>
      <c r="O255" s="5">
        <f t="shared" si="86"/>
        <v>1398.8269794721407</v>
      </c>
      <c r="P255" s="5">
        <f t="shared" si="93"/>
        <v>2104.2857142857142</v>
      </c>
      <c r="Q255" s="5">
        <f t="shared" si="87"/>
        <v>74.658990018563856</v>
      </c>
      <c r="R255" s="5">
        <f t="shared" si="94"/>
        <v>56.613998608671587</v>
      </c>
      <c r="S255" s="11">
        <f t="shared" si="91"/>
        <v>5.3973727865196997E-2</v>
      </c>
      <c r="T255" s="2">
        <f t="shared" si="105"/>
        <v>963302</v>
      </c>
      <c r="U255" s="4"/>
      <c r="V255" s="9">
        <f t="shared" si="92"/>
        <v>1.3988198290035376</v>
      </c>
      <c r="W255" s="4">
        <f t="shared" si="88"/>
        <v>207972</v>
      </c>
      <c r="X255" s="10">
        <f t="shared" si="89"/>
        <v>71.48883503548555</v>
      </c>
      <c r="Y255" s="2"/>
    </row>
    <row r="256" spans="1:25" x14ac:dyDescent="0.35">
      <c r="A256" s="3">
        <v>44142</v>
      </c>
      <c r="B256" s="2">
        <v>54852</v>
      </c>
      <c r="C256" s="2">
        <v>975896</v>
      </c>
      <c r="D256" s="5">
        <f t="shared" si="82"/>
        <v>975895.99999999988</v>
      </c>
      <c r="E256" s="5">
        <f t="shared" si="83"/>
        <v>14556</v>
      </c>
      <c r="F256" s="2">
        <f>C256-C255</f>
        <v>12594</v>
      </c>
      <c r="G256" s="4">
        <v>1962</v>
      </c>
      <c r="H256" s="2">
        <f t="shared" si="104"/>
        <v>2859</v>
      </c>
      <c r="I256" s="2">
        <f t="shared" si="103"/>
        <v>9735</v>
      </c>
      <c r="J256" s="12">
        <f t="shared" si="101"/>
        <v>17.791438780719027</v>
      </c>
      <c r="K256" s="7">
        <f t="shared" si="102"/>
        <v>4.4050367261280172</v>
      </c>
      <c r="L256" s="18">
        <f t="shared" si="90"/>
        <v>22.701286326822295</v>
      </c>
      <c r="M256" s="9">
        <f t="shared" si="84"/>
        <v>19.641384995877988</v>
      </c>
      <c r="N256" s="5">
        <f t="shared" si="85"/>
        <v>26255.643143479778</v>
      </c>
      <c r="O256" s="5">
        <f t="shared" si="86"/>
        <v>1475.7459172966719</v>
      </c>
      <c r="P256" s="5">
        <f t="shared" si="93"/>
        <v>2273.7142857142858</v>
      </c>
      <c r="Q256" s="5">
        <f t="shared" si="87"/>
        <v>76.918937824531184</v>
      </c>
      <c r="R256" s="5">
        <f t="shared" si="94"/>
        <v>61.172328707102309</v>
      </c>
      <c r="S256" s="11">
        <f t="shared" si="91"/>
        <v>5.6206808922262208E-2</v>
      </c>
      <c r="T256" s="2">
        <f t="shared" si="105"/>
        <v>975895.99999999988</v>
      </c>
      <c r="U256" s="4"/>
      <c r="V256" s="9">
        <f t="shared" si="92"/>
        <v>1.4757383736368752</v>
      </c>
      <c r="W256" s="4">
        <f t="shared" si="88"/>
        <v>219408</v>
      </c>
      <c r="X256" s="10">
        <f t="shared" si="89"/>
        <v>67.762688689564641</v>
      </c>
      <c r="Y256" s="2"/>
    </row>
    <row r="257" spans="1:25" x14ac:dyDescent="0.35">
      <c r="A257" s="3">
        <v>44143</v>
      </c>
      <c r="B257" s="2">
        <v>57753</v>
      </c>
      <c r="C257" s="2">
        <v>985588</v>
      </c>
      <c r="D257" s="5">
        <f t="shared" si="82"/>
        <v>985588</v>
      </c>
      <c r="E257" s="5">
        <f t="shared" si="83"/>
        <v>11654</v>
      </c>
      <c r="F257" s="2">
        <f>C257-C256</f>
        <v>9692</v>
      </c>
      <c r="G257" s="4">
        <v>1962</v>
      </c>
      <c r="H257" s="2">
        <f t="shared" si="104"/>
        <v>2901</v>
      </c>
      <c r="I257" s="2">
        <f t="shared" si="103"/>
        <v>6791</v>
      </c>
      <c r="J257" s="12">
        <f t="shared" si="101"/>
        <v>17.065572351219849</v>
      </c>
      <c r="K257" s="7">
        <f t="shared" si="102"/>
        <v>3.3409169251982074</v>
      </c>
      <c r="L257" s="18">
        <f t="shared" si="90"/>
        <v>29.931902600082545</v>
      </c>
      <c r="M257" s="9">
        <f t="shared" si="84"/>
        <v>24.89274068989188</v>
      </c>
      <c r="N257" s="5">
        <f t="shared" si="85"/>
        <v>26516.398073663539</v>
      </c>
      <c r="O257" s="5">
        <f t="shared" si="86"/>
        <v>1553.7948290241868</v>
      </c>
      <c r="P257" s="5">
        <f t="shared" si="93"/>
        <v>2432.2857142857142</v>
      </c>
      <c r="Q257" s="5">
        <f t="shared" si="87"/>
        <v>78.048911727514863</v>
      </c>
      <c r="R257" s="5">
        <f t="shared" si="94"/>
        <v>65.438556708163091</v>
      </c>
      <c r="S257" s="11">
        <f t="shared" si="91"/>
        <v>5.859750727484507E-2</v>
      </c>
      <c r="T257" s="2">
        <f t="shared" si="105"/>
        <v>985588</v>
      </c>
      <c r="U257" s="4"/>
      <c r="V257" s="9">
        <f t="shared" si="92"/>
        <v>1.5537868863970401</v>
      </c>
      <c r="W257" s="4">
        <f t="shared" si="88"/>
        <v>231012</v>
      </c>
      <c r="X257" s="10">
        <f t="shared" si="89"/>
        <v>64.358890447249493</v>
      </c>
      <c r="Y257" s="2"/>
    </row>
    <row r="258" spans="1:25" x14ac:dyDescent="0.35">
      <c r="A258" s="3">
        <v>44144</v>
      </c>
      <c r="B258" s="2">
        <f>B257+2927</f>
        <v>60680</v>
      </c>
      <c r="C258" s="2">
        <v>991531</v>
      </c>
      <c r="D258" s="5">
        <f t="shared" ref="D258:D283" si="106">U258+T258</f>
        <v>991531</v>
      </c>
      <c r="E258" s="5">
        <f t="shared" ref="E258:E282" si="107">G258+F258</f>
        <v>7805</v>
      </c>
      <c r="F258" s="2">
        <v>5843</v>
      </c>
      <c r="G258" s="4">
        <v>1962</v>
      </c>
      <c r="H258" s="2">
        <f t="shared" si="104"/>
        <v>2927</v>
      </c>
      <c r="I258" s="2">
        <f t="shared" si="103"/>
        <v>2916</v>
      </c>
      <c r="J258" s="12">
        <f t="shared" si="101"/>
        <v>16.340326301911666</v>
      </c>
      <c r="K258" s="7">
        <f t="shared" si="102"/>
        <v>1.9962418858899897</v>
      </c>
      <c r="L258" s="18">
        <f t="shared" si="90"/>
        <v>50.094129727879512</v>
      </c>
      <c r="M258" s="9">
        <f t="shared" ref="M258:M321" si="108">H258/E258*100</f>
        <v>37.501601537475977</v>
      </c>
      <c r="N258" s="5">
        <f t="shared" ref="N258:N263" si="109">C258/3716900*100000</f>
        <v>26676.289380935727</v>
      </c>
      <c r="O258" s="5">
        <f t="shared" ref="O258:O280" si="110">B258/3716900*100000</f>
        <v>1632.5432484059297</v>
      </c>
      <c r="P258" s="5">
        <f t="shared" si="93"/>
        <v>2585.8571428571427</v>
      </c>
      <c r="Q258" s="5">
        <f t="shared" ref="Q258:Q321" si="111">H258/3716900*100000</f>
        <v>78.748419381742849</v>
      </c>
      <c r="R258" s="5">
        <f t="shared" si="94"/>
        <v>69.570264006487733</v>
      </c>
      <c r="S258" s="11">
        <f t="shared" si="91"/>
        <v>6.1198288303643558E-2</v>
      </c>
      <c r="T258" s="2">
        <f t="shared" si="105"/>
        <v>991531</v>
      </c>
      <c r="U258" s="4"/>
      <c r="V258" s="9">
        <f t="shared" si="92"/>
        <v>1.6325349032357175</v>
      </c>
      <c r="W258" s="4">
        <f t="shared" ref="W258:W321" si="112">B258*4</f>
        <v>242720</v>
      </c>
      <c r="X258" s="10">
        <f t="shared" ref="X258:X321" si="113">$Y$341/B258</f>
        <v>61.254433091628215</v>
      </c>
      <c r="Y258" s="2"/>
    </row>
    <row r="259" spans="1:25" x14ac:dyDescent="0.35">
      <c r="A259" s="3">
        <v>44145</v>
      </c>
      <c r="B259" s="2">
        <f>B258+2970</f>
        <v>63650</v>
      </c>
      <c r="C259" s="2">
        <v>1001299</v>
      </c>
      <c r="D259" s="5">
        <f t="shared" si="106"/>
        <v>1001299.0000000001</v>
      </c>
      <c r="E259" s="5">
        <f t="shared" si="107"/>
        <v>11730</v>
      </c>
      <c r="F259" s="2">
        <f t="shared" ref="F259:F266" si="114">C259-C258</f>
        <v>9768</v>
      </c>
      <c r="G259" s="4">
        <v>1962</v>
      </c>
      <c r="H259" s="2">
        <f t="shared" si="104"/>
        <v>2970</v>
      </c>
      <c r="I259" s="2">
        <f t="shared" si="103"/>
        <v>6798</v>
      </c>
      <c r="J259" s="12">
        <f t="shared" si="101"/>
        <v>15.731327572663</v>
      </c>
      <c r="K259" s="7">
        <f t="shared" si="102"/>
        <v>3.2888888888888888</v>
      </c>
      <c r="L259" s="18">
        <f t="shared" ref="L259:L322" si="115">H259/F259*100</f>
        <v>30.405405405405407</v>
      </c>
      <c r="M259" s="9">
        <f t="shared" si="108"/>
        <v>25.319693094629159</v>
      </c>
      <c r="N259" s="5">
        <f t="shared" si="109"/>
        <v>26939.089025801073</v>
      </c>
      <c r="O259" s="5">
        <f t="shared" si="110"/>
        <v>1712.4485458312035</v>
      </c>
      <c r="P259" s="5">
        <f t="shared" si="93"/>
        <v>2732.5714285714284</v>
      </c>
      <c r="Q259" s="5">
        <f t="shared" si="111"/>
        <v>79.905297425273744</v>
      </c>
      <c r="R259" s="5">
        <f t="shared" si="94"/>
        <v>73.517485769631378</v>
      </c>
      <c r="S259" s="11">
        <f t="shared" ref="S259:S322" si="116">B259/C259</f>
        <v>6.3567425913738054E-2</v>
      </c>
      <c r="T259" s="2">
        <f t="shared" si="105"/>
        <v>1001299.0000000001</v>
      </c>
      <c r="U259" s="4"/>
      <c r="V259" s="9">
        <f t="shared" ref="V259:V322" si="117">B259/$Y$341*100</f>
        <v>1.712439792204242</v>
      </c>
      <c r="W259" s="4">
        <f t="shared" si="112"/>
        <v>254600</v>
      </c>
      <c r="X259" s="10">
        <f t="shared" si="113"/>
        <v>58.396213668499605</v>
      </c>
      <c r="Y259" s="2"/>
    </row>
    <row r="260" spans="1:25" x14ac:dyDescent="0.35">
      <c r="A260" s="3">
        <v>44146</v>
      </c>
      <c r="B260" s="2">
        <f>B259+2911</f>
        <v>66561</v>
      </c>
      <c r="C260" s="2">
        <v>1012261</v>
      </c>
      <c r="D260" s="5">
        <f t="shared" si="106"/>
        <v>1012261</v>
      </c>
      <c r="E260" s="5">
        <f t="shared" si="107"/>
        <v>12924</v>
      </c>
      <c r="F260" s="2">
        <f t="shared" si="114"/>
        <v>10962</v>
      </c>
      <c r="G260" s="4">
        <v>1962</v>
      </c>
      <c r="H260" s="2">
        <f t="shared" si="104"/>
        <v>2911</v>
      </c>
      <c r="I260" s="2">
        <f t="shared" si="103"/>
        <v>8051</v>
      </c>
      <c r="J260" s="12">
        <f t="shared" si="101"/>
        <v>15.208019711242319</v>
      </c>
      <c r="K260" s="7">
        <f t="shared" si="102"/>
        <v>3.765716248711783</v>
      </c>
      <c r="L260" s="18">
        <f t="shared" si="115"/>
        <v>26.555373107097246</v>
      </c>
      <c r="M260" s="9">
        <f t="shared" si="108"/>
        <v>22.523986381925102</v>
      </c>
      <c r="N260" s="5">
        <f t="shared" si="109"/>
        <v>27234.012214479808</v>
      </c>
      <c r="O260" s="5">
        <f t="shared" si="110"/>
        <v>1790.7664989641908</v>
      </c>
      <c r="P260" s="5">
        <f t="shared" si="93"/>
        <v>2820.5714285714284</v>
      </c>
      <c r="Q260" s="5">
        <f t="shared" si="111"/>
        <v>78.317953132987171</v>
      </c>
      <c r="R260" s="5">
        <f t="shared" si="94"/>
        <v>75.88505013778763</v>
      </c>
      <c r="S260" s="11">
        <f t="shared" si="116"/>
        <v>6.5754780634638701E-2</v>
      </c>
      <c r="T260" s="2">
        <f t="shared" ref="T260:T280" si="118">N260*3716900/100000</f>
        <v>1012261</v>
      </c>
      <c r="U260" s="4"/>
      <c r="V260" s="9">
        <f t="shared" si="117"/>
        <v>1.7907573449946046</v>
      </c>
      <c r="W260" s="4">
        <f t="shared" si="112"/>
        <v>266244</v>
      </c>
      <c r="X260" s="10">
        <f t="shared" si="113"/>
        <v>55.842295037634649</v>
      </c>
      <c r="Y260" s="2"/>
    </row>
    <row r="261" spans="1:25" x14ac:dyDescent="0.35">
      <c r="A261" s="3">
        <v>44147</v>
      </c>
      <c r="B261" s="2">
        <f>B260+3120</f>
        <v>69681</v>
      </c>
      <c r="C261" s="2">
        <v>1022805</v>
      </c>
      <c r="D261" s="5">
        <f t="shared" si="106"/>
        <v>1022805</v>
      </c>
      <c r="E261" s="5">
        <f t="shared" si="107"/>
        <v>12506</v>
      </c>
      <c r="F261" s="2">
        <f t="shared" si="114"/>
        <v>10544</v>
      </c>
      <c r="G261" s="4">
        <v>1962</v>
      </c>
      <c r="H261" s="2">
        <f t="shared" si="104"/>
        <v>3120</v>
      </c>
      <c r="I261" s="2">
        <f t="shared" si="103"/>
        <v>7424</v>
      </c>
      <c r="J261" s="12">
        <f t="shared" si="101"/>
        <v>14.678391527102079</v>
      </c>
      <c r="K261" s="7">
        <f t="shared" si="102"/>
        <v>3.3794871794871795</v>
      </c>
      <c r="L261" s="18">
        <f t="shared" si="115"/>
        <v>29.590288315629742</v>
      </c>
      <c r="M261" s="9">
        <f t="shared" si="108"/>
        <v>24.948024948024951</v>
      </c>
      <c r="N261" s="5">
        <f t="shared" si="109"/>
        <v>27517.689472409806</v>
      </c>
      <c r="O261" s="5">
        <f t="shared" si="110"/>
        <v>1874.7074174715488</v>
      </c>
      <c r="P261" s="5">
        <f t="shared" si="93"/>
        <v>2923.2857142857142</v>
      </c>
      <c r="Q261" s="5">
        <f t="shared" si="111"/>
        <v>83.940918507358276</v>
      </c>
      <c r="R261" s="5">
        <f t="shared" si="94"/>
        <v>78.648489716853135</v>
      </c>
      <c r="S261" s="11">
        <f t="shared" si="116"/>
        <v>6.8127355654303612E-2</v>
      </c>
      <c r="T261" s="2">
        <f t="shared" si="118"/>
        <v>1022805</v>
      </c>
      <c r="U261" s="4"/>
      <c r="V261" s="9">
        <f t="shared" si="117"/>
        <v>1.874697834416085</v>
      </c>
      <c r="W261" s="4">
        <f t="shared" si="112"/>
        <v>278724</v>
      </c>
      <c r="X261" s="10">
        <f t="shared" si="113"/>
        <v>53.341929650837386</v>
      </c>
      <c r="Y261" s="2"/>
    </row>
    <row r="262" spans="1:25" x14ac:dyDescent="0.35">
      <c r="A262" s="3">
        <v>44148</v>
      </c>
      <c r="B262" s="2">
        <f>B261+3473</f>
        <v>73154</v>
      </c>
      <c r="C262" s="2">
        <v>1033119</v>
      </c>
      <c r="D262" s="5">
        <f t="shared" si="106"/>
        <v>1292149</v>
      </c>
      <c r="E262" s="5">
        <f t="shared" si="107"/>
        <v>12965</v>
      </c>
      <c r="F262" s="2">
        <f t="shared" si="114"/>
        <v>10314</v>
      </c>
      <c r="G262" s="2">
        <v>2651</v>
      </c>
      <c r="H262" s="2">
        <f t="shared" si="104"/>
        <v>3473</v>
      </c>
      <c r="I262" s="2">
        <f t="shared" si="103"/>
        <v>6841</v>
      </c>
      <c r="J262" s="12">
        <f t="shared" si="101"/>
        <v>14.122522350110724</v>
      </c>
      <c r="K262" s="7">
        <f t="shared" si="102"/>
        <v>2.9697667722430174</v>
      </c>
      <c r="L262" s="18">
        <f t="shared" si="115"/>
        <v>33.672677913515606</v>
      </c>
      <c r="M262" s="9">
        <f t="shared" si="108"/>
        <v>26.787504820671039</v>
      </c>
      <c r="N262" s="5">
        <f t="shared" si="109"/>
        <v>27795.178778013935</v>
      </c>
      <c r="O262" s="5">
        <f t="shared" si="110"/>
        <v>1968.1454975920792</v>
      </c>
      <c r="P262" s="5">
        <f t="shared" si="93"/>
        <v>3023</v>
      </c>
      <c r="Q262" s="5">
        <f t="shared" si="111"/>
        <v>93.438080120530557</v>
      </c>
      <c r="R262" s="5">
        <f t="shared" si="94"/>
        <v>81.331216874276947</v>
      </c>
      <c r="S262" s="11">
        <f t="shared" si="116"/>
        <v>7.0808880680734751E-2</v>
      </c>
      <c r="T262" s="2">
        <f t="shared" si="118"/>
        <v>1033119</v>
      </c>
      <c r="U262" s="2">
        <f t="shared" ref="U262:U281" si="119">U263-G263</f>
        <v>259030</v>
      </c>
      <c r="V262" s="9">
        <f t="shared" si="117"/>
        <v>1.9681354369035213</v>
      </c>
      <c r="W262" s="4">
        <f t="shared" si="112"/>
        <v>292616</v>
      </c>
      <c r="X262" s="10">
        <f t="shared" si="113"/>
        <v>50.809511441616316</v>
      </c>
      <c r="Y262" s="2"/>
    </row>
    <row r="263" spans="1:25" x14ac:dyDescent="0.35">
      <c r="A263" s="3">
        <v>44149</v>
      </c>
      <c r="B263" s="2">
        <v>76658</v>
      </c>
      <c r="C263" s="2">
        <v>1045018</v>
      </c>
      <c r="D263" s="5">
        <f t="shared" si="106"/>
        <v>1307222</v>
      </c>
      <c r="E263" s="5">
        <f t="shared" si="107"/>
        <v>15073</v>
      </c>
      <c r="F263" s="2">
        <f t="shared" si="114"/>
        <v>11899</v>
      </c>
      <c r="G263" s="2">
        <v>3174</v>
      </c>
      <c r="H263" s="2">
        <f t="shared" si="104"/>
        <v>3504</v>
      </c>
      <c r="I263" s="2">
        <f t="shared" si="103"/>
        <v>8395</v>
      </c>
      <c r="J263" s="12">
        <f t="shared" si="101"/>
        <v>13.632210597719743</v>
      </c>
      <c r="K263" s="7">
        <f t="shared" ref="K263:K294" si="120">E263/H263</f>
        <v>4.3016552511415522</v>
      </c>
      <c r="L263" s="18">
        <f t="shared" si="115"/>
        <v>29.447852760736197</v>
      </c>
      <c r="M263" s="9">
        <f t="shared" si="108"/>
        <v>23.246865255755324</v>
      </c>
      <c r="N263" s="5">
        <f t="shared" si="109"/>
        <v>28115.311146385429</v>
      </c>
      <c r="O263" s="5">
        <f t="shared" si="110"/>
        <v>2062.417606069574</v>
      </c>
      <c r="P263" s="5">
        <f t="shared" ref="P263:P326" si="121">AVERAGE(H257:H263)</f>
        <v>3115.1428571428573</v>
      </c>
      <c r="Q263" s="5">
        <f t="shared" si="111"/>
        <v>94.272108477494683</v>
      </c>
      <c r="R263" s="5">
        <f t="shared" si="94"/>
        <v>83.810241253271741</v>
      </c>
      <c r="S263" s="11">
        <f t="shared" si="116"/>
        <v>7.3355674256328593E-2</v>
      </c>
      <c r="T263" s="2">
        <f t="shared" si="118"/>
        <v>1045018</v>
      </c>
      <c r="U263" s="2">
        <f t="shared" si="119"/>
        <v>262204</v>
      </c>
      <c r="V263" s="9">
        <f t="shared" si="117"/>
        <v>2.0624070634845686</v>
      </c>
      <c r="W263" s="4">
        <f t="shared" si="112"/>
        <v>306632</v>
      </c>
      <c r="X263" s="10">
        <f t="shared" si="113"/>
        <v>48.487033316809729</v>
      </c>
      <c r="Y263" s="2"/>
    </row>
    <row r="264" spans="1:25" x14ac:dyDescent="0.35">
      <c r="A264" s="3">
        <v>44150</v>
      </c>
      <c r="B264" s="2">
        <f>B263+3020</f>
        <v>79678</v>
      </c>
      <c r="C264" s="2">
        <v>1054876</v>
      </c>
      <c r="D264" s="5">
        <f t="shared" si="106"/>
        <v>1319324.22</v>
      </c>
      <c r="E264" s="5">
        <f t="shared" si="107"/>
        <v>12122</v>
      </c>
      <c r="F264" s="2">
        <f t="shared" si="114"/>
        <v>9858</v>
      </c>
      <c r="G264" s="2">
        <v>2264</v>
      </c>
      <c r="H264" s="2">
        <f t="shared" si="104"/>
        <v>3020</v>
      </c>
      <c r="I264" s="2">
        <f t="shared" si="103"/>
        <v>6838</v>
      </c>
      <c r="J264" s="12">
        <f t="shared" si="101"/>
        <v>13.239237932679034</v>
      </c>
      <c r="K264" s="7">
        <f t="shared" si="120"/>
        <v>4.0139072847682122</v>
      </c>
      <c r="L264" s="18">
        <f t="shared" si="115"/>
        <v>30.635017244877254</v>
      </c>
      <c r="M264" s="9">
        <f t="shared" si="108"/>
        <v>24.913380630259034</v>
      </c>
      <c r="N264" s="2">
        <v>28380</v>
      </c>
      <c r="O264" s="5">
        <f t="shared" si="110"/>
        <v>2143.6681105222092</v>
      </c>
      <c r="P264" s="5">
        <f t="shared" si="121"/>
        <v>3132.1428571428573</v>
      </c>
      <c r="Q264" s="5">
        <f t="shared" si="111"/>
        <v>81.250504452635255</v>
      </c>
      <c r="R264" s="5">
        <f t="shared" ref="R264:R327" si="122">AVERAGE(H258:H264)/3716900*100000</f>
        <v>84.26761164257465</v>
      </c>
      <c r="S264" s="11">
        <f t="shared" si="116"/>
        <v>7.5533048434128752E-2</v>
      </c>
      <c r="T264" s="2">
        <f t="shared" si="118"/>
        <v>1054856.22</v>
      </c>
      <c r="U264" s="2">
        <f t="shared" si="119"/>
        <v>264468</v>
      </c>
      <c r="V264" s="9">
        <f t="shared" si="117"/>
        <v>2.1436571526040789</v>
      </c>
      <c r="W264" s="4">
        <f t="shared" si="112"/>
        <v>318712</v>
      </c>
      <c r="X264" s="10">
        <f t="shared" si="113"/>
        <v>46.649250734205175</v>
      </c>
      <c r="Y264" s="2"/>
    </row>
    <row r="265" spans="1:25" x14ac:dyDescent="0.35">
      <c r="A265" s="3">
        <v>44151</v>
      </c>
      <c r="B265" s="2">
        <v>82835</v>
      </c>
      <c r="C265" s="2">
        <v>1062190</v>
      </c>
      <c r="D265" s="5">
        <f t="shared" si="106"/>
        <v>1329722.513</v>
      </c>
      <c r="E265" s="5">
        <f t="shared" si="107"/>
        <v>10390</v>
      </c>
      <c r="F265" s="2">
        <f t="shared" si="114"/>
        <v>7314</v>
      </c>
      <c r="G265" s="2">
        <v>3076</v>
      </c>
      <c r="H265" s="2">
        <f t="shared" si="104"/>
        <v>3157</v>
      </c>
      <c r="I265" s="2">
        <f t="shared" si="103"/>
        <v>4157</v>
      </c>
      <c r="J265" s="12">
        <f t="shared" si="101"/>
        <v>12.822961308625581</v>
      </c>
      <c r="K265" s="7">
        <f t="shared" si="120"/>
        <v>3.2910991447576814</v>
      </c>
      <c r="L265" s="18">
        <f t="shared" si="115"/>
        <v>43.163795460760184</v>
      </c>
      <c r="M265" s="9">
        <f t="shared" si="108"/>
        <v>30.384985563041383</v>
      </c>
      <c r="N265" s="2">
        <v>28577</v>
      </c>
      <c r="O265" s="5">
        <f t="shared" si="110"/>
        <v>2228.6044822298149</v>
      </c>
      <c r="P265" s="5">
        <f t="shared" si="121"/>
        <v>3165</v>
      </c>
      <c r="Q265" s="5">
        <f t="shared" si="111"/>
        <v>84.936371707605801</v>
      </c>
      <c r="R265" s="5">
        <f t="shared" si="122"/>
        <v>85.151604831983633</v>
      </c>
      <c r="S265" s="11">
        <f t="shared" si="116"/>
        <v>7.79851062427626E-2</v>
      </c>
      <c r="T265" s="2">
        <f t="shared" si="118"/>
        <v>1062178.513</v>
      </c>
      <c r="U265" s="2">
        <f t="shared" si="119"/>
        <v>267544</v>
      </c>
      <c r="V265" s="9">
        <f t="shared" si="117"/>
        <v>2.2285930901372883</v>
      </c>
      <c r="W265" s="4">
        <f t="shared" si="112"/>
        <v>331340</v>
      </c>
      <c r="X265" s="10">
        <f t="shared" si="113"/>
        <v>44.871358725176556</v>
      </c>
      <c r="Y265" s="2"/>
    </row>
    <row r="266" spans="1:25" x14ac:dyDescent="0.35">
      <c r="A266" s="3">
        <v>44152</v>
      </c>
      <c r="B266" s="2">
        <f>B265+3117</f>
        <v>85952</v>
      </c>
      <c r="C266" s="2">
        <v>1072363</v>
      </c>
      <c r="D266" s="5">
        <f t="shared" si="106"/>
        <v>1343553.8189999999</v>
      </c>
      <c r="E266" s="5">
        <f t="shared" si="107"/>
        <v>13820</v>
      </c>
      <c r="F266" s="2">
        <f t="shared" si="114"/>
        <v>10173</v>
      </c>
      <c r="G266" s="2">
        <v>3647</v>
      </c>
      <c r="H266" s="2">
        <f t="shared" si="104"/>
        <v>3117</v>
      </c>
      <c r="I266" s="2">
        <f t="shared" si="103"/>
        <v>7056</v>
      </c>
      <c r="J266" s="12">
        <f t="shared" si="101"/>
        <v>12.476300725986597</v>
      </c>
      <c r="K266" s="7">
        <f t="shared" si="120"/>
        <v>4.4337504010266278</v>
      </c>
      <c r="L266" s="18">
        <f t="shared" si="115"/>
        <v>30.639929224417578</v>
      </c>
      <c r="M266" s="9">
        <f t="shared" si="108"/>
        <v>22.554269175108537</v>
      </c>
      <c r="N266" s="2">
        <v>28851</v>
      </c>
      <c r="O266" s="5">
        <f t="shared" si="110"/>
        <v>2312.4646883155319</v>
      </c>
      <c r="P266" s="5">
        <f t="shared" si="121"/>
        <v>3186</v>
      </c>
      <c r="Q266" s="5">
        <f t="shared" si="111"/>
        <v>83.860206085716598</v>
      </c>
      <c r="R266" s="5">
        <f t="shared" si="122"/>
        <v>85.716591783475465</v>
      </c>
      <c r="S266" s="11">
        <f t="shared" si="116"/>
        <v>8.0151963467594456E-2</v>
      </c>
      <c r="T266" s="2">
        <f t="shared" si="118"/>
        <v>1072362.8189999999</v>
      </c>
      <c r="U266" s="2">
        <f t="shared" si="119"/>
        <v>271191</v>
      </c>
      <c r="V266" s="9">
        <f t="shared" si="117"/>
        <v>2.3124528675497098</v>
      </c>
      <c r="W266" s="4">
        <f t="shared" si="112"/>
        <v>343808</v>
      </c>
      <c r="X266" s="10">
        <f t="shared" si="113"/>
        <v>43.244124627699179</v>
      </c>
      <c r="Y266" s="2"/>
    </row>
    <row r="267" spans="1:25" x14ac:dyDescent="0.35">
      <c r="A267" s="3">
        <v>44153</v>
      </c>
      <c r="B267" s="2">
        <v>89395</v>
      </c>
      <c r="C267" s="2">
        <v>1083923</v>
      </c>
      <c r="D267" s="5">
        <f t="shared" si="106"/>
        <v>1358828.378</v>
      </c>
      <c r="E267" s="5">
        <f t="shared" si="107"/>
        <v>15177</v>
      </c>
      <c r="F267" s="2">
        <v>11462</v>
      </c>
      <c r="G267" s="2">
        <v>3715</v>
      </c>
      <c r="H267" s="2">
        <f t="shared" si="104"/>
        <v>3443</v>
      </c>
      <c r="I267" s="2">
        <f t="shared" si="103"/>
        <v>8019</v>
      </c>
      <c r="J267" s="12">
        <f t="shared" si="101"/>
        <v>12.125096481906146</v>
      </c>
      <c r="K267" s="7">
        <f t="shared" si="120"/>
        <v>4.408074353761255</v>
      </c>
      <c r="L267" s="18">
        <f t="shared" si="115"/>
        <v>30.038387715930902</v>
      </c>
      <c r="M267" s="9">
        <f t="shared" si="108"/>
        <v>22.685642748896356</v>
      </c>
      <c r="N267" s="2">
        <v>29162</v>
      </c>
      <c r="O267" s="5">
        <f t="shared" si="110"/>
        <v>2405.0956442196457</v>
      </c>
      <c r="P267" s="5">
        <f t="shared" si="121"/>
        <v>3262</v>
      </c>
      <c r="Q267" s="5">
        <f t="shared" si="111"/>
        <v>92.630955904113648</v>
      </c>
      <c r="R267" s="5">
        <f t="shared" si="122"/>
        <v>87.761306465064976</v>
      </c>
      <c r="S267" s="11">
        <f t="shared" si="116"/>
        <v>8.2473570539604746E-2</v>
      </c>
      <c r="T267" s="2">
        <f t="shared" si="118"/>
        <v>1083922.378</v>
      </c>
      <c r="U267" s="2">
        <f t="shared" si="119"/>
        <v>274906</v>
      </c>
      <c r="V267" s="9">
        <f t="shared" si="117"/>
        <v>2.4050833499465551</v>
      </c>
      <c r="W267" s="4">
        <f t="shared" si="112"/>
        <v>357580</v>
      </c>
      <c r="X267" s="10">
        <f t="shared" si="113"/>
        <v>41.578600592874324</v>
      </c>
      <c r="Y267" s="2"/>
    </row>
    <row r="268" spans="1:25" x14ac:dyDescent="0.35">
      <c r="A268" s="3">
        <v>44154</v>
      </c>
      <c r="B268" s="2">
        <v>93092</v>
      </c>
      <c r="C268" s="2">
        <v>1095529</v>
      </c>
      <c r="D268" s="5">
        <f t="shared" si="106"/>
        <v>1374017.1059999999</v>
      </c>
      <c r="E268" s="5">
        <f t="shared" si="107"/>
        <v>15198</v>
      </c>
      <c r="F268" s="2">
        <f t="shared" ref="F268:F273" si="123">C268-C267</f>
        <v>11606</v>
      </c>
      <c r="G268" s="2">
        <v>3592</v>
      </c>
      <c r="H268" s="2">
        <f t="shared" si="104"/>
        <v>3697</v>
      </c>
      <c r="I268" s="2">
        <f t="shared" si="103"/>
        <v>7909</v>
      </c>
      <c r="J268" s="12">
        <f t="shared" si="101"/>
        <v>11.768240020624757</v>
      </c>
      <c r="K268" s="7">
        <f t="shared" si="120"/>
        <v>4.110900730321883</v>
      </c>
      <c r="L268" s="18">
        <f t="shared" si="115"/>
        <v>31.854213337928655</v>
      </c>
      <c r="M268" s="9">
        <f t="shared" si="108"/>
        <v>24.325569153836028</v>
      </c>
      <c r="N268" s="2">
        <v>29474</v>
      </c>
      <c r="O268" s="5">
        <f t="shared" si="110"/>
        <v>2504.5602518227556</v>
      </c>
      <c r="P268" s="5">
        <f t="shared" si="121"/>
        <v>3344.4285714285716</v>
      </c>
      <c r="Q268" s="5">
        <f t="shared" si="111"/>
        <v>99.464607603110125</v>
      </c>
      <c r="R268" s="5">
        <f t="shared" si="122"/>
        <v>89.978976335886671</v>
      </c>
      <c r="S268" s="11">
        <f t="shared" si="116"/>
        <v>8.4974473519185703E-2</v>
      </c>
      <c r="T268" s="2">
        <f t="shared" si="118"/>
        <v>1095519.1059999999</v>
      </c>
      <c r="U268" s="2">
        <f t="shared" si="119"/>
        <v>278498</v>
      </c>
      <c r="V268" s="9">
        <f t="shared" si="117"/>
        <v>2.5045474491104058</v>
      </c>
      <c r="W268" s="4">
        <f t="shared" si="112"/>
        <v>372368</v>
      </c>
      <c r="X268" s="10">
        <f t="shared" si="113"/>
        <v>39.927372921411077</v>
      </c>
      <c r="Y268" s="2"/>
    </row>
    <row r="269" spans="1:25" x14ac:dyDescent="0.35">
      <c r="A269" s="3">
        <v>44155</v>
      </c>
      <c r="B269" s="2">
        <f>B268+3768</f>
        <v>96860</v>
      </c>
      <c r="C269" s="2">
        <v>1106781</v>
      </c>
      <c r="D269" s="5">
        <f t="shared" si="106"/>
        <v>1388977.3130000001</v>
      </c>
      <c r="E269" s="5">
        <f t="shared" si="107"/>
        <v>14950</v>
      </c>
      <c r="F269" s="2">
        <f t="shared" si="123"/>
        <v>11252</v>
      </c>
      <c r="G269" s="2">
        <v>3698</v>
      </c>
      <c r="H269" s="2">
        <f t="shared" si="104"/>
        <v>3768</v>
      </c>
      <c r="I269" s="2">
        <f t="shared" si="103"/>
        <v>7484</v>
      </c>
      <c r="J269" s="12">
        <f t="shared" si="101"/>
        <v>11.426605409869916</v>
      </c>
      <c r="K269" s="7">
        <f t="shared" si="120"/>
        <v>3.9676220806794054</v>
      </c>
      <c r="L269" s="18">
        <f t="shared" si="115"/>
        <v>33.487380021329543</v>
      </c>
      <c r="M269" s="9">
        <f t="shared" si="108"/>
        <v>25.204013377926422</v>
      </c>
      <c r="N269" s="2">
        <v>29777</v>
      </c>
      <c r="O269" s="5">
        <f t="shared" si="110"/>
        <v>2605.9350534047189</v>
      </c>
      <c r="P269" s="5">
        <f t="shared" si="121"/>
        <v>3386.5714285714284</v>
      </c>
      <c r="Q269" s="5">
        <f t="shared" si="111"/>
        <v>101.37480158196347</v>
      </c>
      <c r="R269" s="5">
        <f t="shared" si="122"/>
        <v>91.11279368751994</v>
      </c>
      <c r="S269" s="11">
        <f t="shared" si="116"/>
        <v>8.7515054920530799E-2</v>
      </c>
      <c r="T269" s="2">
        <f t="shared" si="118"/>
        <v>1106781.3130000001</v>
      </c>
      <c r="U269" s="2">
        <f t="shared" si="119"/>
        <v>282196</v>
      </c>
      <c r="V269" s="9">
        <f t="shared" si="117"/>
        <v>2.6059217324886554</v>
      </c>
      <c r="W269" s="4">
        <f t="shared" si="112"/>
        <v>387440</v>
      </c>
      <c r="X269" s="10">
        <f t="shared" si="113"/>
        <v>38.374137931034483</v>
      </c>
      <c r="Y269" s="2"/>
    </row>
    <row r="270" spans="1:25" x14ac:dyDescent="0.35">
      <c r="A270" s="3">
        <v>44156</v>
      </c>
      <c r="B270" s="2">
        <v>100684</v>
      </c>
      <c r="C270" s="2">
        <v>1117795</v>
      </c>
      <c r="D270" s="5">
        <f t="shared" si="106"/>
        <v>1403126</v>
      </c>
      <c r="E270" s="5">
        <f t="shared" si="107"/>
        <v>14149</v>
      </c>
      <c r="F270" s="2">
        <f t="shared" si="123"/>
        <v>11014</v>
      </c>
      <c r="G270" s="2">
        <v>3135</v>
      </c>
      <c r="H270" s="2">
        <f t="shared" si="104"/>
        <v>3824</v>
      </c>
      <c r="I270" s="2">
        <f t="shared" si="103"/>
        <v>7190</v>
      </c>
      <c r="J270" s="12">
        <f t="shared" si="101"/>
        <v>11.102012236303683</v>
      </c>
      <c r="K270" s="7">
        <f t="shared" si="120"/>
        <v>3.70005230125523</v>
      </c>
      <c r="L270" s="18">
        <f t="shared" si="115"/>
        <v>34.719447975304156</v>
      </c>
      <c r="M270" s="9">
        <f t="shared" si="108"/>
        <v>27.02664499257898</v>
      </c>
      <c r="N270" s="5">
        <f t="shared" ref="N270:N278" si="124">C270/3716900*100000</f>
        <v>30073.313782991201</v>
      </c>
      <c r="O270" s="5">
        <f t="shared" si="110"/>
        <v>2708.8164868573272</v>
      </c>
      <c r="P270" s="5">
        <f t="shared" si="121"/>
        <v>3432.2857142857142</v>
      </c>
      <c r="Q270" s="5">
        <f t="shared" si="111"/>
        <v>102.88143345260836</v>
      </c>
      <c r="R270" s="5">
        <f t="shared" si="122"/>
        <v>92.342697255393318</v>
      </c>
      <c r="S270" s="11">
        <f t="shared" si="116"/>
        <v>9.0073761288966228E-2</v>
      </c>
      <c r="T270" s="2">
        <f t="shared" si="118"/>
        <v>1117795</v>
      </c>
      <c r="U270" s="2">
        <f t="shared" si="119"/>
        <v>285331</v>
      </c>
      <c r="V270" s="9">
        <f t="shared" si="117"/>
        <v>2.7088026400360081</v>
      </c>
      <c r="W270" s="4">
        <f t="shared" si="112"/>
        <v>402736</v>
      </c>
      <c r="X270" s="10">
        <f t="shared" si="113"/>
        <v>36.916679909419571</v>
      </c>
      <c r="Y270" s="2"/>
    </row>
    <row r="271" spans="1:25" x14ac:dyDescent="0.35">
      <c r="A271" s="3">
        <v>44157</v>
      </c>
      <c r="B271" s="2">
        <f>B270+4048</f>
        <v>104732</v>
      </c>
      <c r="C271" s="2">
        <v>1128133</v>
      </c>
      <c r="D271" s="5">
        <f t="shared" si="106"/>
        <v>1415460</v>
      </c>
      <c r="E271" s="5">
        <f t="shared" si="107"/>
        <v>12334</v>
      </c>
      <c r="F271" s="2">
        <f t="shared" si="123"/>
        <v>10338</v>
      </c>
      <c r="G271" s="2">
        <v>1996</v>
      </c>
      <c r="H271" s="2">
        <f t="shared" si="104"/>
        <v>4048</v>
      </c>
      <c r="I271" s="2">
        <f t="shared" si="103"/>
        <v>6290</v>
      </c>
      <c r="J271" s="12">
        <f t="shared" si="101"/>
        <v>10.771617079784592</v>
      </c>
      <c r="K271" s="7">
        <f t="shared" si="120"/>
        <v>3.0469367588932808</v>
      </c>
      <c r="L271" s="18">
        <f t="shared" si="115"/>
        <v>39.156509963242407</v>
      </c>
      <c r="M271" s="9">
        <f t="shared" si="108"/>
        <v>32.819847575806719</v>
      </c>
      <c r="N271" s="5">
        <f t="shared" si="124"/>
        <v>30351.448787968468</v>
      </c>
      <c r="O271" s="5">
        <f t="shared" si="110"/>
        <v>2817.7244477925151</v>
      </c>
      <c r="P271" s="5">
        <f t="shared" si="121"/>
        <v>3579.1428571428573</v>
      </c>
      <c r="Q271" s="5">
        <f t="shared" si="111"/>
        <v>108.90796093518793</v>
      </c>
      <c r="R271" s="5">
        <f t="shared" si="122"/>
        <v>96.293762467186568</v>
      </c>
      <c r="S271" s="11">
        <f t="shared" si="116"/>
        <v>9.2836571574450882E-2</v>
      </c>
      <c r="T271" s="2">
        <f t="shared" si="118"/>
        <v>1128133</v>
      </c>
      <c r="U271" s="2">
        <f t="shared" si="119"/>
        <v>287327</v>
      </c>
      <c r="V271" s="9">
        <f t="shared" si="117"/>
        <v>2.8177100442597753</v>
      </c>
      <c r="W271" s="4">
        <f t="shared" si="112"/>
        <v>418928</v>
      </c>
      <c r="X271" s="10">
        <f t="shared" si="113"/>
        <v>35.489812091815303</v>
      </c>
      <c r="Y271" s="2"/>
    </row>
    <row r="272" spans="1:25" x14ac:dyDescent="0.35">
      <c r="A272" s="3">
        <v>44158</v>
      </c>
      <c r="B272" s="2">
        <v>108690</v>
      </c>
      <c r="C272" s="2">
        <v>1133765</v>
      </c>
      <c r="D272" s="5">
        <f t="shared" si="106"/>
        <v>1423030</v>
      </c>
      <c r="E272" s="5">
        <f t="shared" si="107"/>
        <v>7570</v>
      </c>
      <c r="F272" s="2">
        <f t="shared" si="123"/>
        <v>5632</v>
      </c>
      <c r="G272" s="2">
        <v>1938</v>
      </c>
      <c r="H272" s="2">
        <f t="shared" si="104"/>
        <v>3958</v>
      </c>
      <c r="I272" s="2">
        <f t="shared" si="103"/>
        <v>1674</v>
      </c>
      <c r="J272" s="12">
        <f t="shared" ref="J272:J303" si="125">D272/B272</f>
        <v>13.092556812954273</v>
      </c>
      <c r="K272" s="7">
        <f t="shared" si="120"/>
        <v>1.9125821121778677</v>
      </c>
      <c r="L272" s="18">
        <f t="shared" si="115"/>
        <v>70.27698863636364</v>
      </c>
      <c r="M272" s="9">
        <f t="shared" si="108"/>
        <v>52.285336856010566</v>
      </c>
      <c r="N272" s="5">
        <f t="shared" si="124"/>
        <v>30502.972907530468</v>
      </c>
      <c r="O272" s="5">
        <f t="shared" si="110"/>
        <v>2924.2110360784527</v>
      </c>
      <c r="P272" s="5">
        <f t="shared" si="121"/>
        <v>3693.5714285714284</v>
      </c>
      <c r="Q272" s="5">
        <f t="shared" si="111"/>
        <v>106.48658828593722</v>
      </c>
      <c r="R272" s="5">
        <f t="shared" si="122"/>
        <v>99.372364835519605</v>
      </c>
      <c r="S272" s="11">
        <f t="shared" si="116"/>
        <v>9.5866427346054953E-2</v>
      </c>
      <c r="T272" s="2">
        <f t="shared" si="118"/>
        <v>1133765</v>
      </c>
      <c r="U272" s="2">
        <f t="shared" si="119"/>
        <v>289265</v>
      </c>
      <c r="V272" s="9">
        <f t="shared" si="117"/>
        <v>2.9241960882117688</v>
      </c>
      <c r="W272" s="4">
        <f t="shared" si="112"/>
        <v>434760</v>
      </c>
      <c r="X272" s="10">
        <f t="shared" si="113"/>
        <v>34.197433066519459</v>
      </c>
      <c r="Y272" s="2"/>
    </row>
    <row r="273" spans="1:25" x14ac:dyDescent="0.35">
      <c r="A273" s="3">
        <v>44159</v>
      </c>
      <c r="B273" s="2">
        <f>B272+3128</f>
        <v>111818</v>
      </c>
      <c r="C273" s="2">
        <v>1139230</v>
      </c>
      <c r="D273" s="5">
        <f t="shared" si="106"/>
        <v>1432278</v>
      </c>
      <c r="E273" s="5">
        <f t="shared" si="107"/>
        <v>9248</v>
      </c>
      <c r="F273" s="2">
        <f t="shared" si="123"/>
        <v>5465</v>
      </c>
      <c r="G273" s="2">
        <v>3783</v>
      </c>
      <c r="H273" s="2">
        <f t="shared" si="104"/>
        <v>3128</v>
      </c>
      <c r="I273" s="2">
        <f t="shared" si="103"/>
        <v>2337</v>
      </c>
      <c r="J273" s="12">
        <f t="shared" si="125"/>
        <v>12.809011071562718</v>
      </c>
      <c r="K273" s="7">
        <f t="shared" si="120"/>
        <v>2.9565217391304346</v>
      </c>
      <c r="L273" s="18">
        <f t="shared" si="115"/>
        <v>57.236962488563591</v>
      </c>
      <c r="M273" s="9">
        <f t="shared" si="108"/>
        <v>33.82352941176471</v>
      </c>
      <c r="N273" s="5">
        <f t="shared" si="124"/>
        <v>30650.004035621081</v>
      </c>
      <c r="O273" s="5">
        <f t="shared" si="110"/>
        <v>3008.3671877101888</v>
      </c>
      <c r="P273" s="5">
        <f t="shared" si="121"/>
        <v>3695.1428571428573</v>
      </c>
      <c r="Q273" s="5">
        <f t="shared" si="111"/>
        <v>84.156151631736122</v>
      </c>
      <c r="R273" s="5">
        <f t="shared" si="122"/>
        <v>99.414642770665267</v>
      </c>
      <c r="S273" s="11">
        <f t="shared" si="116"/>
        <v>9.8152260737515692E-2</v>
      </c>
      <c r="T273" s="2">
        <f t="shared" si="118"/>
        <v>1139230</v>
      </c>
      <c r="U273" s="2">
        <f t="shared" si="119"/>
        <v>293048</v>
      </c>
      <c r="V273" s="9">
        <f t="shared" si="117"/>
        <v>3.0083518096574071</v>
      </c>
      <c r="W273" s="4">
        <f t="shared" si="112"/>
        <v>447272</v>
      </c>
      <c r="X273" s="10">
        <f t="shared" si="113"/>
        <v>33.240793074460285</v>
      </c>
      <c r="Y273" s="2"/>
    </row>
    <row r="274" spans="1:25" x14ac:dyDescent="0.35">
      <c r="A274" s="3">
        <v>44160</v>
      </c>
      <c r="B274" s="2">
        <f>B273+3071</f>
        <v>114889</v>
      </c>
      <c r="C274" s="2">
        <v>1149274</v>
      </c>
      <c r="D274" s="5">
        <f t="shared" si="106"/>
        <v>1446105</v>
      </c>
      <c r="E274" s="5">
        <f t="shared" si="107"/>
        <v>13814</v>
      </c>
      <c r="F274" s="2">
        <v>10031</v>
      </c>
      <c r="G274" s="2">
        <v>3783</v>
      </c>
      <c r="H274" s="2">
        <f t="shared" si="104"/>
        <v>3071</v>
      </c>
      <c r="I274" s="2">
        <f t="shared" si="103"/>
        <v>6960</v>
      </c>
      <c r="J274" s="12">
        <f t="shared" si="125"/>
        <v>12.586975254375963</v>
      </c>
      <c r="K274" s="7">
        <f t="shared" si="120"/>
        <v>4.4982090524259197</v>
      </c>
      <c r="L274" s="18">
        <f t="shared" si="115"/>
        <v>30.615093211045757</v>
      </c>
      <c r="M274" s="9">
        <f t="shared" si="108"/>
        <v>22.23106992905748</v>
      </c>
      <c r="N274" s="5">
        <f t="shared" si="124"/>
        <v>30920.229223277463</v>
      </c>
      <c r="O274" s="5">
        <f t="shared" si="110"/>
        <v>3090.9898033307327</v>
      </c>
      <c r="P274" s="5">
        <f t="shared" si="121"/>
        <v>3642</v>
      </c>
      <c r="Q274" s="5">
        <f t="shared" si="111"/>
        <v>82.622615620543996</v>
      </c>
      <c r="R274" s="5">
        <f t="shared" si="122"/>
        <v>97.98487987301246</v>
      </c>
      <c r="S274" s="11">
        <f t="shared" si="116"/>
        <v>9.996658760226021E-2</v>
      </c>
      <c r="T274" s="2">
        <f t="shared" si="118"/>
        <v>1149274</v>
      </c>
      <c r="U274" s="2">
        <f t="shared" si="119"/>
        <v>296831</v>
      </c>
      <c r="V274" s="9">
        <f t="shared" si="117"/>
        <v>3.0909740029309218</v>
      </c>
      <c r="W274" s="4">
        <f t="shared" si="112"/>
        <v>459556</v>
      </c>
      <c r="X274" s="10">
        <f t="shared" si="113"/>
        <v>32.352261748296179</v>
      </c>
      <c r="Y274" s="2"/>
    </row>
    <row r="275" spans="1:25" x14ac:dyDescent="0.35">
      <c r="A275" s="3">
        <v>44161</v>
      </c>
      <c r="B275" s="2">
        <v>118690</v>
      </c>
      <c r="C275" s="2">
        <v>1160711</v>
      </c>
      <c r="D275" s="5">
        <f t="shared" si="106"/>
        <v>1461094</v>
      </c>
      <c r="E275" s="5">
        <f t="shared" si="107"/>
        <v>14989</v>
      </c>
      <c r="F275" s="2">
        <f>C275-C274</f>
        <v>11437</v>
      </c>
      <c r="G275" s="2">
        <v>3552</v>
      </c>
      <c r="H275" s="2">
        <f t="shared" si="104"/>
        <v>3801</v>
      </c>
      <c r="I275" s="2">
        <f t="shared" si="103"/>
        <v>7636</v>
      </c>
      <c r="J275" s="12">
        <f t="shared" si="125"/>
        <v>12.310169348723566</v>
      </c>
      <c r="K275" s="7">
        <f t="shared" si="120"/>
        <v>3.9434359379110759</v>
      </c>
      <c r="L275" s="18">
        <f t="shared" si="115"/>
        <v>33.234239748185715</v>
      </c>
      <c r="M275" s="9">
        <f t="shared" si="108"/>
        <v>25.358596303956233</v>
      </c>
      <c r="N275" s="5">
        <f t="shared" si="124"/>
        <v>31227.931878716136</v>
      </c>
      <c r="O275" s="5">
        <f t="shared" si="110"/>
        <v>3193.2524415507551</v>
      </c>
      <c r="P275" s="5">
        <f t="shared" si="121"/>
        <v>3656.8571428571427</v>
      </c>
      <c r="Q275" s="5">
        <f t="shared" si="111"/>
        <v>102.26263822002207</v>
      </c>
      <c r="R275" s="5">
        <f t="shared" si="122"/>
        <v>98.384598532571303</v>
      </c>
      <c r="S275" s="11">
        <f t="shared" si="116"/>
        <v>0.10225628946395787</v>
      </c>
      <c r="T275" s="2">
        <f t="shared" si="118"/>
        <v>1160711</v>
      </c>
      <c r="U275" s="2">
        <f t="shared" si="119"/>
        <v>300383</v>
      </c>
      <c r="V275" s="9">
        <f t="shared" si="117"/>
        <v>3.1932361184088216</v>
      </c>
      <c r="W275" s="4">
        <f t="shared" si="112"/>
        <v>474760</v>
      </c>
      <c r="X275" s="10">
        <f t="shared" si="113"/>
        <v>31.316193445109107</v>
      </c>
      <c r="Y275" s="2"/>
    </row>
    <row r="276" spans="1:25" x14ac:dyDescent="0.35">
      <c r="A276" s="3">
        <v>44162</v>
      </c>
      <c r="B276" s="2">
        <f>B275+4780</f>
        <v>123470</v>
      </c>
      <c r="C276" s="2">
        <v>1171530</v>
      </c>
      <c r="D276" s="5">
        <f t="shared" si="106"/>
        <v>1475190.0000000002</v>
      </c>
      <c r="E276" s="5">
        <f t="shared" si="107"/>
        <v>14096</v>
      </c>
      <c r="F276" s="2">
        <f>C276-C275</f>
        <v>10819</v>
      </c>
      <c r="G276" s="2">
        <v>3277</v>
      </c>
      <c r="H276" s="2">
        <f t="shared" si="104"/>
        <v>4780</v>
      </c>
      <c r="I276" s="2">
        <f t="shared" si="103"/>
        <v>6039</v>
      </c>
      <c r="J276" s="12">
        <f t="shared" si="125"/>
        <v>11.947760589616912</v>
      </c>
      <c r="K276" s="7">
        <f t="shared" si="120"/>
        <v>2.9489539748953977</v>
      </c>
      <c r="L276" s="18">
        <f t="shared" si="115"/>
        <v>44.181532489139471</v>
      </c>
      <c r="M276" s="9">
        <f t="shared" si="108"/>
        <v>33.910329171396143</v>
      </c>
      <c r="N276" s="5">
        <f t="shared" si="124"/>
        <v>31519.007775296621</v>
      </c>
      <c r="O276" s="5">
        <f t="shared" si="110"/>
        <v>3321.8542333665146</v>
      </c>
      <c r="P276" s="5">
        <f t="shared" si="121"/>
        <v>3801.4285714285716</v>
      </c>
      <c r="Q276" s="5">
        <f t="shared" si="111"/>
        <v>128.60179181576044</v>
      </c>
      <c r="R276" s="5">
        <f t="shared" si="122"/>
        <v>102.27416856597088</v>
      </c>
      <c r="S276" s="11">
        <f t="shared" si="116"/>
        <v>0.10539209409916946</v>
      </c>
      <c r="T276" s="2">
        <f t="shared" si="118"/>
        <v>1171530.0000000002</v>
      </c>
      <c r="U276" s="2">
        <f t="shared" si="119"/>
        <v>303660</v>
      </c>
      <c r="V276" s="9">
        <f t="shared" si="117"/>
        <v>3.3218372528430136</v>
      </c>
      <c r="W276" s="4">
        <f t="shared" si="112"/>
        <v>493880</v>
      </c>
      <c r="X276" s="10">
        <f t="shared" si="113"/>
        <v>30.103822790961367</v>
      </c>
      <c r="Y276" s="2"/>
    </row>
    <row r="277" spans="1:25" x14ac:dyDescent="0.35">
      <c r="A277" s="3">
        <v>44163</v>
      </c>
      <c r="B277" s="2">
        <f>B276+4472</f>
        <v>127942</v>
      </c>
      <c r="C277" s="2">
        <v>1183319</v>
      </c>
      <c r="D277" s="5">
        <f t="shared" si="106"/>
        <v>1490367</v>
      </c>
      <c r="E277" s="5">
        <f t="shared" si="107"/>
        <v>15177</v>
      </c>
      <c r="F277" s="2">
        <f t="shared" ref="F277:F282" si="126">C277-C276</f>
        <v>11789</v>
      </c>
      <c r="G277" s="2">
        <v>3388</v>
      </c>
      <c r="H277" s="2">
        <f t="shared" si="104"/>
        <v>4472</v>
      </c>
      <c r="I277" s="2">
        <f t="shared" si="103"/>
        <v>7317</v>
      </c>
      <c r="J277" s="12">
        <f t="shared" si="125"/>
        <v>11.648770536649419</v>
      </c>
      <c r="K277" s="7">
        <f t="shared" si="120"/>
        <v>3.3937835420393561</v>
      </c>
      <c r="L277" s="18">
        <f t="shared" si="115"/>
        <v>37.933666977691068</v>
      </c>
      <c r="M277" s="9">
        <f t="shared" si="108"/>
        <v>29.465638795545889</v>
      </c>
      <c r="N277" s="5">
        <f t="shared" si="124"/>
        <v>31836.180688207914</v>
      </c>
      <c r="O277" s="5">
        <f t="shared" si="110"/>
        <v>3442.1695498937288</v>
      </c>
      <c r="P277" s="5">
        <f t="shared" si="121"/>
        <v>3894</v>
      </c>
      <c r="Q277" s="5">
        <f t="shared" si="111"/>
        <v>120.31531652721354</v>
      </c>
      <c r="R277" s="5">
        <f t="shared" si="122"/>
        <v>104.76472329091447</v>
      </c>
      <c r="S277" s="11">
        <f t="shared" si="116"/>
        <v>0.10812130963839843</v>
      </c>
      <c r="T277" s="2">
        <f t="shared" si="118"/>
        <v>1183319</v>
      </c>
      <c r="U277" s="2">
        <f t="shared" si="119"/>
        <v>307048</v>
      </c>
      <c r="V277" s="9">
        <f t="shared" si="117"/>
        <v>3.4421519543471355</v>
      </c>
      <c r="W277" s="4">
        <f t="shared" si="112"/>
        <v>511768</v>
      </c>
      <c r="X277" s="10">
        <f t="shared" si="113"/>
        <v>29.051593690891185</v>
      </c>
      <c r="Y277" s="2"/>
    </row>
    <row r="278" spans="1:25" x14ac:dyDescent="0.35">
      <c r="A278" s="3">
        <v>44164</v>
      </c>
      <c r="B278" s="2">
        <v>132368</v>
      </c>
      <c r="C278" s="2">
        <v>1192183</v>
      </c>
      <c r="D278" s="5">
        <f t="shared" si="106"/>
        <v>1501907.9999999998</v>
      </c>
      <c r="E278" s="5">
        <f t="shared" si="107"/>
        <v>11541</v>
      </c>
      <c r="F278" s="2">
        <f t="shared" si="126"/>
        <v>8864</v>
      </c>
      <c r="G278" s="2">
        <v>2677</v>
      </c>
      <c r="H278" s="2">
        <f t="shared" si="104"/>
        <v>4426</v>
      </c>
      <c r="I278" s="2">
        <f t="shared" si="103"/>
        <v>4438</v>
      </c>
      <c r="J278" s="12">
        <f t="shared" si="125"/>
        <v>11.346458358515651</v>
      </c>
      <c r="K278" s="7">
        <f t="shared" si="120"/>
        <v>2.6075463172164484</v>
      </c>
      <c r="L278" s="18">
        <f t="shared" si="115"/>
        <v>49.932310469314075</v>
      </c>
      <c r="M278" s="9">
        <f t="shared" si="108"/>
        <v>38.350229616151118</v>
      </c>
      <c r="N278" s="5">
        <f t="shared" si="124"/>
        <v>32074.658990018561</v>
      </c>
      <c r="O278" s="5">
        <f t="shared" si="110"/>
        <v>3561.2472759557695</v>
      </c>
      <c r="P278" s="5">
        <f t="shared" si="121"/>
        <v>3948</v>
      </c>
      <c r="Q278" s="5">
        <f t="shared" si="111"/>
        <v>119.07772606204094</v>
      </c>
      <c r="R278" s="5">
        <f t="shared" si="122"/>
        <v>106.21754688046491</v>
      </c>
      <c r="S278" s="11">
        <f t="shared" si="116"/>
        <v>0.11102993416279212</v>
      </c>
      <c r="T278" s="2">
        <f t="shared" si="118"/>
        <v>1192182.9999999998</v>
      </c>
      <c r="U278" s="2">
        <f t="shared" si="119"/>
        <v>309725</v>
      </c>
      <c r="V278" s="9">
        <f t="shared" si="117"/>
        <v>3.5612290717123511</v>
      </c>
      <c r="W278" s="4">
        <f t="shared" si="112"/>
        <v>529472</v>
      </c>
      <c r="X278" s="10">
        <f t="shared" si="113"/>
        <v>28.080193098029735</v>
      </c>
      <c r="Y278" s="2"/>
    </row>
    <row r="279" spans="1:25" x14ac:dyDescent="0.35">
      <c r="A279" s="3">
        <v>44165</v>
      </c>
      <c r="B279" s="2">
        <v>135584</v>
      </c>
      <c r="C279" s="2">
        <v>1198008</v>
      </c>
      <c r="D279" s="5">
        <f t="shared" si="106"/>
        <v>1509570.0390000001</v>
      </c>
      <c r="E279" s="5">
        <f t="shared" si="107"/>
        <v>7676</v>
      </c>
      <c r="F279" s="2">
        <f t="shared" si="126"/>
        <v>5825</v>
      </c>
      <c r="G279" s="2">
        <v>1851</v>
      </c>
      <c r="H279" s="2">
        <f t="shared" si="104"/>
        <v>3216</v>
      </c>
      <c r="I279" s="2">
        <f t="shared" si="103"/>
        <v>2609</v>
      </c>
      <c r="J279" s="12">
        <f t="shared" si="125"/>
        <v>11.133836138482417</v>
      </c>
      <c r="K279" s="7">
        <f t="shared" si="120"/>
        <v>2.3868159203980102</v>
      </c>
      <c r="L279" s="18">
        <f t="shared" si="115"/>
        <v>55.210300429184542</v>
      </c>
      <c r="M279" s="9">
        <f t="shared" si="108"/>
        <v>41.896821261073477</v>
      </c>
      <c r="N279" s="2">
        <v>32231</v>
      </c>
      <c r="O279" s="5">
        <f t="shared" si="110"/>
        <v>3647.7709919556623</v>
      </c>
      <c r="P279" s="5">
        <f t="shared" si="121"/>
        <v>3842</v>
      </c>
      <c r="Q279" s="5">
        <f t="shared" si="111"/>
        <v>86.523715999892389</v>
      </c>
      <c r="R279" s="5">
        <f t="shared" si="122"/>
        <v>103.3657079824585</v>
      </c>
      <c r="S279" s="11">
        <f t="shared" si="116"/>
        <v>0.11317453639708583</v>
      </c>
      <c r="T279" s="2">
        <f t="shared" si="118"/>
        <v>1197994.0390000001</v>
      </c>
      <c r="U279" s="2">
        <f t="shared" si="119"/>
        <v>311576</v>
      </c>
      <c r="V279" s="9">
        <f t="shared" si="117"/>
        <v>3.6477523454237235</v>
      </c>
      <c r="W279" s="4">
        <f t="shared" si="112"/>
        <v>542336</v>
      </c>
      <c r="X279" s="10">
        <f t="shared" si="113"/>
        <v>27.41414178664149</v>
      </c>
      <c r="Y279" s="2"/>
    </row>
    <row r="280" spans="1:25" x14ac:dyDescent="0.35">
      <c r="A280" s="3">
        <v>44166</v>
      </c>
      <c r="B280" s="2">
        <v>139343</v>
      </c>
      <c r="C280" s="2">
        <v>1207212</v>
      </c>
      <c r="D280" s="5">
        <f t="shared" si="106"/>
        <v>1523014.9509999999</v>
      </c>
      <c r="E280" s="5">
        <f t="shared" si="107"/>
        <v>13431</v>
      </c>
      <c r="F280" s="2">
        <f t="shared" si="126"/>
        <v>9204</v>
      </c>
      <c r="G280" s="2">
        <v>4227</v>
      </c>
      <c r="H280" s="2">
        <f t="shared" si="104"/>
        <v>3759</v>
      </c>
      <c r="I280" s="2">
        <f t="shared" si="103"/>
        <v>5445</v>
      </c>
      <c r="J280" s="12">
        <f t="shared" si="125"/>
        <v>10.929971013972715</v>
      </c>
      <c r="K280" s="7">
        <f t="shared" si="120"/>
        <v>3.5730247406225062</v>
      </c>
      <c r="L280" s="18">
        <f t="shared" si="115"/>
        <v>40.840938722294659</v>
      </c>
      <c r="M280" s="9">
        <f t="shared" si="108"/>
        <v>27.987491623855259</v>
      </c>
      <c r="N280" s="2">
        <v>32479</v>
      </c>
      <c r="O280" s="5">
        <f t="shared" si="110"/>
        <v>3748.9036562727001</v>
      </c>
      <c r="P280" s="5">
        <f t="shared" si="121"/>
        <v>3932.1428571428573</v>
      </c>
      <c r="Q280" s="5">
        <f t="shared" si="111"/>
        <v>101.13266431703838</v>
      </c>
      <c r="R280" s="5">
        <f t="shared" si="122"/>
        <v>105.79092408035883</v>
      </c>
      <c r="S280" s="11">
        <f t="shared" si="116"/>
        <v>0.11542545965414526</v>
      </c>
      <c r="T280" s="2">
        <f t="shared" si="118"/>
        <v>1207211.9509999999</v>
      </c>
      <c r="U280" s="2">
        <f t="shared" si="119"/>
        <v>315803</v>
      </c>
      <c r="V280" s="9">
        <f t="shared" si="117"/>
        <v>3.7488844927747955</v>
      </c>
      <c r="W280" s="4">
        <f t="shared" si="112"/>
        <v>557372</v>
      </c>
      <c r="X280" s="10">
        <f t="shared" si="113"/>
        <v>26.674601522860854</v>
      </c>
      <c r="Y280" s="2"/>
    </row>
    <row r="281" spans="1:25" x14ac:dyDescent="0.35">
      <c r="A281" s="3">
        <v>44167</v>
      </c>
      <c r="B281" s="2">
        <f>B280+H281</f>
        <v>143376</v>
      </c>
      <c r="C281" s="2">
        <v>1217440</v>
      </c>
      <c r="D281" s="5">
        <f t="shared" si="106"/>
        <v>1536918.6492600001</v>
      </c>
      <c r="E281" s="5">
        <f t="shared" si="107"/>
        <v>13904</v>
      </c>
      <c r="F281" s="2">
        <f t="shared" si="126"/>
        <v>10228</v>
      </c>
      <c r="G281" s="2">
        <v>3676</v>
      </c>
      <c r="H281" s="2">
        <v>4033</v>
      </c>
      <c r="I281" s="2">
        <f t="shared" si="103"/>
        <v>6195</v>
      </c>
      <c r="J281" s="12">
        <f t="shared" si="125"/>
        <v>10.719497330515567</v>
      </c>
      <c r="K281" s="7">
        <f t="shared" si="120"/>
        <v>3.447557649392512</v>
      </c>
      <c r="L281" s="18">
        <f t="shared" si="115"/>
        <v>39.430973797418851</v>
      </c>
      <c r="M281" s="9">
        <f t="shared" si="108"/>
        <v>29.006041426927503</v>
      </c>
      <c r="N281" s="2">
        <v>32754</v>
      </c>
      <c r="O281" s="5">
        <f t="shared" ref="O281:O312" si="127">B281/3716919*100000</f>
        <v>3857.3883369532673</v>
      </c>
      <c r="P281" s="5">
        <f t="shared" si="121"/>
        <v>4069.5714285714284</v>
      </c>
      <c r="Q281" s="5">
        <f t="shared" si="111"/>
        <v>108.50439882697947</v>
      </c>
      <c r="R281" s="5">
        <f t="shared" si="122"/>
        <v>109.48832168127818</v>
      </c>
      <c r="S281" s="11">
        <f t="shared" si="116"/>
        <v>0.11776843211985806</v>
      </c>
      <c r="T281" s="2">
        <f t="shared" ref="T281:T337" si="128">N281*3716919/100000</f>
        <v>1217439.6492600001</v>
      </c>
      <c r="U281" s="2">
        <f t="shared" si="119"/>
        <v>319479</v>
      </c>
      <c r="V281" s="9">
        <f t="shared" si="117"/>
        <v>3.8573883369532673</v>
      </c>
      <c r="W281" s="4">
        <f t="shared" si="112"/>
        <v>573504</v>
      </c>
      <c r="X281" s="10">
        <f t="shared" si="113"/>
        <v>25.924276029460998</v>
      </c>
      <c r="Y281" s="2"/>
    </row>
    <row r="282" spans="1:25" x14ac:dyDescent="0.35">
      <c r="A282" s="3">
        <v>44168</v>
      </c>
      <c r="B282" s="2">
        <v>147636</v>
      </c>
      <c r="C282" s="2">
        <v>1228553</v>
      </c>
      <c r="D282" s="5">
        <f t="shared" si="106"/>
        <v>1550978.23707</v>
      </c>
      <c r="E282" s="5">
        <f t="shared" si="107"/>
        <v>14059</v>
      </c>
      <c r="F282" s="2">
        <f t="shared" si="126"/>
        <v>11113</v>
      </c>
      <c r="G282" s="2">
        <v>2946</v>
      </c>
      <c r="H282" s="2">
        <v>4260</v>
      </c>
      <c r="I282" s="5">
        <f t="shared" ref="I282:I285" si="129">E282-H282</f>
        <v>9799</v>
      </c>
      <c r="J282" s="12">
        <f t="shared" si="125"/>
        <v>10.505420338332115</v>
      </c>
      <c r="K282" s="7">
        <f t="shared" si="120"/>
        <v>3.3002347417840374</v>
      </c>
      <c r="L282" s="18">
        <f t="shared" si="115"/>
        <v>38.333483307837668</v>
      </c>
      <c r="M282" s="9">
        <f t="shared" si="108"/>
        <v>30.300874884415681</v>
      </c>
      <c r="N282" s="2">
        <v>33053</v>
      </c>
      <c r="O282" s="5">
        <f t="shared" si="127"/>
        <v>3971.9993898172115</v>
      </c>
      <c r="P282" s="5">
        <f t="shared" si="121"/>
        <v>4135.1428571428569</v>
      </c>
      <c r="Q282" s="5">
        <f t="shared" si="111"/>
        <v>114.61163873120073</v>
      </c>
      <c r="R282" s="5">
        <f t="shared" si="122"/>
        <v>111.25246461144654</v>
      </c>
      <c r="S282" s="11">
        <f t="shared" si="116"/>
        <v>0.12017063976889886</v>
      </c>
      <c r="T282" s="2">
        <f t="shared" si="128"/>
        <v>1228553.23707</v>
      </c>
      <c r="U282" s="2">
        <f>1550978-C282</f>
        <v>322425</v>
      </c>
      <c r="V282" s="9">
        <f t="shared" si="117"/>
        <v>3.9719993898172117</v>
      </c>
      <c r="W282" s="4">
        <f t="shared" si="112"/>
        <v>590544</v>
      </c>
      <c r="X282" s="10">
        <f t="shared" si="113"/>
        <v>25.176237503048036</v>
      </c>
      <c r="Y282" s="2"/>
    </row>
    <row r="283" spans="1:25" x14ac:dyDescent="0.35">
      <c r="A283" s="3">
        <v>44169</v>
      </c>
      <c r="B283" s="2">
        <f>B282+5068</f>
        <v>152704</v>
      </c>
      <c r="C283" s="2">
        <v>1239407</v>
      </c>
      <c r="D283" s="5">
        <f t="shared" si="106"/>
        <v>1568490.6405499999</v>
      </c>
      <c r="E283" s="5">
        <v>17463</v>
      </c>
      <c r="F283" s="2">
        <v>10804</v>
      </c>
      <c r="G283" s="2">
        <v>6659</v>
      </c>
      <c r="H283" s="2">
        <v>5068</v>
      </c>
      <c r="I283" s="5">
        <f t="shared" si="129"/>
        <v>12395</v>
      </c>
      <c r="J283" s="12">
        <f t="shared" si="125"/>
        <v>10.271444366552284</v>
      </c>
      <c r="K283" s="7">
        <f t="shared" si="120"/>
        <v>3.4457379636937646</v>
      </c>
      <c r="L283" s="18">
        <f t="shared" si="115"/>
        <v>46.908552388004445</v>
      </c>
      <c r="M283" s="9">
        <f t="shared" si="108"/>
        <v>29.021359445685164</v>
      </c>
      <c r="N283" s="2">
        <v>33345</v>
      </c>
      <c r="O283" s="5">
        <f t="shared" si="127"/>
        <v>4108.3488771210777</v>
      </c>
      <c r="P283" s="5">
        <f t="shared" si="121"/>
        <v>4176.2857142857147</v>
      </c>
      <c r="Q283" s="5">
        <f t="shared" si="111"/>
        <v>136.35018429336276</v>
      </c>
      <c r="R283" s="5">
        <f t="shared" si="122"/>
        <v>112.35937782253262</v>
      </c>
      <c r="S283" s="11">
        <f t="shared" si="116"/>
        <v>0.12320730801100849</v>
      </c>
      <c r="T283" s="2">
        <f t="shared" si="128"/>
        <v>1239406.6405499999</v>
      </c>
      <c r="U283" s="2">
        <f t="shared" ref="U283:U314" si="130">U282+G283</f>
        <v>329084</v>
      </c>
      <c r="V283" s="9">
        <f t="shared" si="117"/>
        <v>4.1083488771210774</v>
      </c>
      <c r="W283" s="4">
        <f t="shared" si="112"/>
        <v>610816</v>
      </c>
      <c r="X283" s="10">
        <f t="shared" si="113"/>
        <v>24.340678698658841</v>
      </c>
      <c r="Y283" s="2"/>
    </row>
    <row r="284" spans="1:25" x14ac:dyDescent="0.35">
      <c r="A284" s="3">
        <v>44170</v>
      </c>
      <c r="B284" s="2">
        <f>B283+5450</f>
        <v>158154</v>
      </c>
      <c r="C284" s="5">
        <f>C283+F284</f>
        <v>1249686</v>
      </c>
      <c r="D284" s="2">
        <f>N284*3716919/100000</f>
        <v>1586529.7059599999</v>
      </c>
      <c r="E284" s="5">
        <f>D284-D283</f>
        <v>18039.065410000039</v>
      </c>
      <c r="F284" s="2">
        <v>10279</v>
      </c>
      <c r="G284" s="5">
        <f>E284-F284</f>
        <v>7760.0654100000393</v>
      </c>
      <c r="H284" s="2">
        <v>5450</v>
      </c>
      <c r="I284" s="5">
        <f t="shared" si="129"/>
        <v>12589.065410000039</v>
      </c>
      <c r="J284" s="12">
        <f t="shared" si="125"/>
        <v>10.031549666527562</v>
      </c>
      <c r="K284" s="7">
        <f t="shared" si="120"/>
        <v>3.3099202587156036</v>
      </c>
      <c r="L284" s="18">
        <f t="shared" si="115"/>
        <v>53.020721860103123</v>
      </c>
      <c r="M284" s="9">
        <f t="shared" si="108"/>
        <v>30.2122082055247</v>
      </c>
      <c r="N284" s="2">
        <v>42684</v>
      </c>
      <c r="O284" s="5">
        <f t="shared" si="127"/>
        <v>4254.9756935784726</v>
      </c>
      <c r="P284" s="5">
        <f t="shared" si="121"/>
        <v>4316</v>
      </c>
      <c r="Q284" s="5">
        <f t="shared" si="111"/>
        <v>146.62756598240469</v>
      </c>
      <c r="R284" s="5">
        <f t="shared" si="122"/>
        <v>116.11827060184564</v>
      </c>
      <c r="S284" s="11">
        <f t="shared" si="116"/>
        <v>0.12655499061364214</v>
      </c>
      <c r="T284" s="2">
        <f t="shared" si="128"/>
        <v>1586529.7059599999</v>
      </c>
      <c r="U284" s="5">
        <f t="shared" si="130"/>
        <v>336844.06541000004</v>
      </c>
      <c r="V284" s="9">
        <f t="shared" si="117"/>
        <v>4.2549756935784719</v>
      </c>
      <c r="W284" s="4">
        <f t="shared" si="112"/>
        <v>632616</v>
      </c>
      <c r="X284" s="10">
        <f t="shared" si="113"/>
        <v>23.501896885314313</v>
      </c>
      <c r="Y284" s="2"/>
    </row>
    <row r="285" spans="1:25" x14ac:dyDescent="0.35">
      <c r="A285" s="3">
        <v>44171</v>
      </c>
      <c r="B285" s="2">
        <f>B284+4321</f>
        <v>162475</v>
      </c>
      <c r="C285" s="5">
        <f>C284+8580</f>
        <v>1258266</v>
      </c>
      <c r="D285" s="5">
        <f>D284+14396</f>
        <v>1600925.7059599999</v>
      </c>
      <c r="E285" s="5">
        <f>D285-D284</f>
        <v>14396</v>
      </c>
      <c r="F285" s="2">
        <v>8580</v>
      </c>
      <c r="G285" s="5">
        <f>E285-F285</f>
        <v>5816</v>
      </c>
      <c r="H285" s="2">
        <v>4321</v>
      </c>
      <c r="I285" s="5">
        <f t="shared" si="129"/>
        <v>10075</v>
      </c>
      <c r="J285" s="12">
        <f t="shared" si="125"/>
        <v>9.8533664007385742</v>
      </c>
      <c r="K285" s="7">
        <f t="shared" si="120"/>
        <v>3.3316361953251561</v>
      </c>
      <c r="L285" s="18">
        <f t="shared" si="115"/>
        <v>50.361305361305362</v>
      </c>
      <c r="M285" s="9">
        <f t="shared" si="108"/>
        <v>30.015282022784106</v>
      </c>
      <c r="N285" s="5">
        <f t="shared" ref="N285:N316" si="131">D285/3716900*100000</f>
        <v>43071.530198821594</v>
      </c>
      <c r="O285" s="5">
        <f t="shared" si="127"/>
        <v>4371.2278906266183</v>
      </c>
      <c r="P285" s="5">
        <f t="shared" si="121"/>
        <v>4301</v>
      </c>
      <c r="Q285" s="5">
        <f t="shared" si="111"/>
        <v>116.25279130458178</v>
      </c>
      <c r="R285" s="5">
        <f t="shared" si="122"/>
        <v>115.71470849363716</v>
      </c>
      <c r="S285" s="11">
        <f t="shared" si="116"/>
        <v>0.12912611482786629</v>
      </c>
      <c r="T285" s="2">
        <f t="shared" si="128"/>
        <v>1600933.8895507376</v>
      </c>
      <c r="U285" s="5">
        <f t="shared" si="130"/>
        <v>342660.06541000004</v>
      </c>
      <c r="V285" s="9">
        <f t="shared" si="117"/>
        <v>4.3712278906266189</v>
      </c>
      <c r="W285" s="4">
        <f t="shared" si="112"/>
        <v>649900</v>
      </c>
      <c r="X285" s="10">
        <f t="shared" si="113"/>
        <v>22.876867210340052</v>
      </c>
      <c r="Y285" s="2"/>
    </row>
    <row r="286" spans="1:25" x14ac:dyDescent="0.35">
      <c r="A286" s="3">
        <v>44172</v>
      </c>
      <c r="B286" s="2">
        <f>B285+2501</f>
        <v>164976</v>
      </c>
      <c r="C286" s="5">
        <f>C285+F286</f>
        <v>1263348</v>
      </c>
      <c r="D286" s="5">
        <f>D285+E286</f>
        <v>1610367.7059599999</v>
      </c>
      <c r="E286" s="2">
        <v>9442</v>
      </c>
      <c r="F286" s="2">
        <v>5082</v>
      </c>
      <c r="G286" s="2">
        <v>4360</v>
      </c>
      <c r="H286" s="2">
        <v>2501</v>
      </c>
      <c r="I286" s="5">
        <f t="shared" ref="I286:I361" si="132">E286-H286</f>
        <v>6941</v>
      </c>
      <c r="J286" s="12">
        <f t="shared" si="125"/>
        <v>9.761224092958976</v>
      </c>
      <c r="K286" s="7">
        <f t="shared" si="120"/>
        <v>3.7752898840463813</v>
      </c>
      <c r="L286" s="18">
        <f t="shared" si="115"/>
        <v>49.212908303817393</v>
      </c>
      <c r="M286" s="9">
        <f t="shared" si="108"/>
        <v>26.488032196568522</v>
      </c>
      <c r="N286" s="5">
        <f t="shared" si="131"/>
        <v>43325.559093868542</v>
      </c>
      <c r="O286" s="5">
        <f t="shared" si="127"/>
        <v>4438.5148021789018</v>
      </c>
      <c r="P286" s="5">
        <f t="shared" si="121"/>
        <v>4198.8571428571431</v>
      </c>
      <c r="Q286" s="5">
        <f t="shared" si="111"/>
        <v>67.287255508622778</v>
      </c>
      <c r="R286" s="5">
        <f t="shared" si="122"/>
        <v>112.96664270917009</v>
      </c>
      <c r="S286" s="11">
        <f t="shared" si="116"/>
        <v>0.1305863467548134</v>
      </c>
      <c r="T286" s="2">
        <f t="shared" si="128"/>
        <v>1610375.9378162278</v>
      </c>
      <c r="U286" s="5">
        <f t="shared" si="130"/>
        <v>347020.06541000004</v>
      </c>
      <c r="V286" s="9">
        <f t="shared" si="117"/>
        <v>4.4385148021789016</v>
      </c>
      <c r="W286" s="4">
        <f t="shared" si="112"/>
        <v>659904</v>
      </c>
      <c r="X286" s="10">
        <f t="shared" si="113"/>
        <v>22.53005891766075</v>
      </c>
      <c r="Y286" s="2"/>
    </row>
    <row r="287" spans="1:25" x14ac:dyDescent="0.35">
      <c r="A287" s="3">
        <v>44173</v>
      </c>
      <c r="B287" s="2">
        <v>169649</v>
      </c>
      <c r="C287" s="5">
        <v>1268594</v>
      </c>
      <c r="D287" s="5">
        <v>1627013.7059599999</v>
      </c>
      <c r="E287" s="5">
        <f>D287-D286</f>
        <v>16646</v>
      </c>
      <c r="F287" s="5">
        <f>C287-C286</f>
        <v>5246</v>
      </c>
      <c r="G287" s="5">
        <f>E287-F287</f>
        <v>11400</v>
      </c>
      <c r="H287" s="2">
        <f t="shared" ref="H287:H361" si="133">B287-B286</f>
        <v>4673</v>
      </c>
      <c r="I287" s="5">
        <f t="shared" si="132"/>
        <v>11973</v>
      </c>
      <c r="J287" s="12">
        <f t="shared" si="125"/>
        <v>9.5904703591533096</v>
      </c>
      <c r="K287" s="7">
        <f t="shared" si="120"/>
        <v>3.5621656323560882</v>
      </c>
      <c r="L287" s="18">
        <f t="shared" si="115"/>
        <v>89.077392298894395</v>
      </c>
      <c r="M287" s="9">
        <f t="shared" si="108"/>
        <v>28.072810284753093</v>
      </c>
      <c r="N287" s="5">
        <f t="shared" si="131"/>
        <v>43773.405417417736</v>
      </c>
      <c r="O287" s="5">
        <f t="shared" si="127"/>
        <v>4564.2372082899838</v>
      </c>
      <c r="P287" s="5">
        <f t="shared" si="121"/>
        <v>4329.4285714285716</v>
      </c>
      <c r="Q287" s="5">
        <f t="shared" si="111"/>
        <v>125.72304877720683</v>
      </c>
      <c r="R287" s="5">
        <f t="shared" si="122"/>
        <v>116.47955477490844</v>
      </c>
      <c r="S287" s="11">
        <f t="shared" si="116"/>
        <v>0.13372994039070027</v>
      </c>
      <c r="T287" s="2">
        <f t="shared" si="128"/>
        <v>1627022.0229070291</v>
      </c>
      <c r="U287" s="5">
        <f t="shared" si="130"/>
        <v>358420.06541000004</v>
      </c>
      <c r="V287" s="9">
        <f t="shared" si="117"/>
        <v>4.5642372082899838</v>
      </c>
      <c r="W287" s="4">
        <f t="shared" si="112"/>
        <v>678596</v>
      </c>
      <c r="X287" s="10">
        <f t="shared" si="113"/>
        <v>21.909466015125346</v>
      </c>
      <c r="Y287" s="2"/>
    </row>
    <row r="288" spans="1:25" x14ac:dyDescent="0.35">
      <c r="A288" s="3">
        <v>44174</v>
      </c>
      <c r="B288" s="2">
        <v>174383</v>
      </c>
      <c r="C288" s="5">
        <f t="shared" ref="C288:C361" si="134">C287+F288</f>
        <v>1276387</v>
      </c>
      <c r="D288" s="5">
        <f t="shared" ref="D288:D361" si="135">D287+E288</f>
        <v>1647972.7059599999</v>
      </c>
      <c r="E288" s="2">
        <v>20959</v>
      </c>
      <c r="F288" s="2">
        <v>7793</v>
      </c>
      <c r="G288" s="2">
        <v>13166</v>
      </c>
      <c r="H288" s="2">
        <f t="shared" si="133"/>
        <v>4734</v>
      </c>
      <c r="I288" s="5">
        <f t="shared" si="132"/>
        <v>16225</v>
      </c>
      <c r="J288" s="12">
        <f t="shared" si="125"/>
        <v>9.4503059699626686</v>
      </c>
      <c r="K288" s="7">
        <f t="shared" si="120"/>
        <v>4.4273341782847488</v>
      </c>
      <c r="L288" s="18">
        <f t="shared" si="115"/>
        <v>60.746824072885921</v>
      </c>
      <c r="M288" s="9">
        <f t="shared" si="108"/>
        <v>22.586955484517389</v>
      </c>
      <c r="N288" s="5">
        <f t="shared" si="131"/>
        <v>44337.289299147138</v>
      </c>
      <c r="O288" s="5">
        <f t="shared" si="127"/>
        <v>4691.6007585852685</v>
      </c>
      <c r="P288" s="5">
        <f t="shared" si="121"/>
        <v>4429.5714285714284</v>
      </c>
      <c r="Q288" s="5">
        <f t="shared" si="111"/>
        <v>127.36420135058785</v>
      </c>
      <c r="R288" s="5">
        <f t="shared" si="122"/>
        <v>119.17381227828105</v>
      </c>
      <c r="S288" s="11">
        <f t="shared" si="116"/>
        <v>0.13662235669902623</v>
      </c>
      <c r="T288" s="2">
        <f t="shared" si="128"/>
        <v>1647981.1300449667</v>
      </c>
      <c r="U288" s="5">
        <f t="shared" si="130"/>
        <v>371586.06541000004</v>
      </c>
      <c r="V288" s="9">
        <f t="shared" si="117"/>
        <v>4.6916007585852686</v>
      </c>
      <c r="W288" s="4">
        <f t="shared" si="112"/>
        <v>697532</v>
      </c>
      <c r="X288" s="10">
        <f t="shared" si="113"/>
        <v>21.314686638032377</v>
      </c>
      <c r="Y288" s="2"/>
    </row>
    <row r="289" spans="1:25" x14ac:dyDescent="0.35">
      <c r="A289" s="3">
        <v>44175</v>
      </c>
      <c r="B289" s="2">
        <v>178953</v>
      </c>
      <c r="C289" s="5">
        <f t="shared" si="134"/>
        <v>1284305</v>
      </c>
      <c r="D289" s="5">
        <f t="shared" si="135"/>
        <v>1667608.7059599999</v>
      </c>
      <c r="E289" s="2">
        <v>19636</v>
      </c>
      <c r="F289" s="2">
        <v>7918</v>
      </c>
      <c r="G289" s="2">
        <v>11718</v>
      </c>
      <c r="H289" s="2">
        <f t="shared" si="133"/>
        <v>4570</v>
      </c>
      <c r="I289" s="5">
        <f t="shared" si="132"/>
        <v>15066</v>
      </c>
      <c r="J289" s="12">
        <f t="shared" si="125"/>
        <v>9.3186965625611187</v>
      </c>
      <c r="K289" s="7">
        <f t="shared" si="120"/>
        <v>4.2967177242888406</v>
      </c>
      <c r="L289" s="18">
        <f t="shared" si="115"/>
        <v>57.716595099772675</v>
      </c>
      <c r="M289" s="9">
        <f t="shared" si="108"/>
        <v>23.27357914035445</v>
      </c>
      <c r="N289" s="5">
        <f t="shared" si="131"/>
        <v>44865.579002932551</v>
      </c>
      <c r="O289" s="5">
        <f t="shared" si="127"/>
        <v>4814.552052385322</v>
      </c>
      <c r="P289" s="5">
        <f t="shared" si="121"/>
        <v>4473.8571428571431</v>
      </c>
      <c r="Q289" s="5">
        <f t="shared" si="111"/>
        <v>122.95192230084211</v>
      </c>
      <c r="R289" s="5">
        <f t="shared" si="122"/>
        <v>120.3652813596584</v>
      </c>
      <c r="S289" s="11">
        <f t="shared" si="116"/>
        <v>0.13933839703185769</v>
      </c>
      <c r="T289" s="2">
        <f t="shared" si="128"/>
        <v>1667617.2304200106</v>
      </c>
      <c r="U289" s="5">
        <f t="shared" si="130"/>
        <v>383304.06541000004</v>
      </c>
      <c r="V289" s="9">
        <f t="shared" si="117"/>
        <v>4.8145520523853218</v>
      </c>
      <c r="W289" s="4">
        <f t="shared" si="112"/>
        <v>715812</v>
      </c>
      <c r="X289" s="10">
        <f t="shared" si="113"/>
        <v>20.770364285594543</v>
      </c>
      <c r="Y289" s="2"/>
    </row>
    <row r="290" spans="1:25" x14ac:dyDescent="0.35">
      <c r="A290" s="3">
        <v>44176</v>
      </c>
      <c r="B290" s="2">
        <v>183099</v>
      </c>
      <c r="C290" s="5">
        <f t="shared" si="134"/>
        <v>1292110</v>
      </c>
      <c r="D290" s="5">
        <f t="shared" si="135"/>
        <v>1686502.7059599999</v>
      </c>
      <c r="E290" s="2">
        <v>18894</v>
      </c>
      <c r="F290" s="2">
        <v>7805</v>
      </c>
      <c r="G290" s="2">
        <v>11089</v>
      </c>
      <c r="H290" s="2">
        <f t="shared" si="133"/>
        <v>4146</v>
      </c>
      <c r="I290" s="5">
        <f t="shared" si="132"/>
        <v>14748</v>
      </c>
      <c r="J290" s="12">
        <f t="shared" si="125"/>
        <v>9.2108788467441105</v>
      </c>
      <c r="K290" s="7">
        <f t="shared" si="120"/>
        <v>4.5571635311143268</v>
      </c>
      <c r="L290" s="18">
        <f t="shared" si="115"/>
        <v>53.119795003203073</v>
      </c>
      <c r="M290" s="9">
        <f t="shared" si="108"/>
        <v>21.943474118767863</v>
      </c>
      <c r="N290" s="5">
        <f t="shared" si="131"/>
        <v>45373.905834431913</v>
      </c>
      <c r="O290" s="5">
        <f t="shared" si="127"/>
        <v>4926.0960489050203</v>
      </c>
      <c r="P290" s="5">
        <f t="shared" si="121"/>
        <v>4342.1428571428569</v>
      </c>
      <c r="Q290" s="5">
        <f t="shared" si="111"/>
        <v>111.54456670881649</v>
      </c>
      <c r="R290" s="5">
        <f t="shared" si="122"/>
        <v>116.82162170472321</v>
      </c>
      <c r="S290" s="11">
        <f t="shared" si="116"/>
        <v>0.14170542755647739</v>
      </c>
      <c r="T290" s="2">
        <f t="shared" si="128"/>
        <v>1686511.3270021086</v>
      </c>
      <c r="U290" s="5">
        <f t="shared" si="130"/>
        <v>394393.06541000004</v>
      </c>
      <c r="V290" s="9">
        <f t="shared" si="117"/>
        <v>4.9260960489050198</v>
      </c>
      <c r="W290" s="4">
        <f t="shared" si="112"/>
        <v>732396</v>
      </c>
      <c r="X290" s="10">
        <f t="shared" si="113"/>
        <v>20.300050792194387</v>
      </c>
      <c r="Y290" s="2"/>
    </row>
    <row r="291" spans="1:25" x14ac:dyDescent="0.35">
      <c r="A291" s="3">
        <v>44177</v>
      </c>
      <c r="B291" s="2">
        <v>187006</v>
      </c>
      <c r="C291" s="5">
        <f t="shared" si="134"/>
        <v>1299953</v>
      </c>
      <c r="D291" s="5">
        <f t="shared" si="135"/>
        <v>1705409.7059599999</v>
      </c>
      <c r="E291" s="2">
        <v>18907</v>
      </c>
      <c r="F291" s="2">
        <v>7843</v>
      </c>
      <c r="G291" s="2">
        <v>11064</v>
      </c>
      <c r="H291" s="2">
        <f t="shared" si="133"/>
        <v>3907</v>
      </c>
      <c r="I291" s="5">
        <f t="shared" si="132"/>
        <v>15000</v>
      </c>
      <c r="J291" s="12">
        <f t="shared" si="125"/>
        <v>9.1195453940515279</v>
      </c>
      <c r="K291" s="7">
        <f t="shared" si="120"/>
        <v>4.8392628615305862</v>
      </c>
      <c r="L291" s="18">
        <f t="shared" si="115"/>
        <v>49.815121764630881</v>
      </c>
      <c r="M291" s="9">
        <f t="shared" si="108"/>
        <v>20.664304225948062</v>
      </c>
      <c r="N291" s="5">
        <f t="shared" si="131"/>
        <v>45882.582419758401</v>
      </c>
      <c r="O291" s="5">
        <f t="shared" si="127"/>
        <v>5031.209988703009</v>
      </c>
      <c r="P291" s="5">
        <f t="shared" si="121"/>
        <v>4121.7142857142853</v>
      </c>
      <c r="Q291" s="5">
        <f t="shared" si="111"/>
        <v>105.11447711802847</v>
      </c>
      <c r="R291" s="5">
        <f t="shared" si="122"/>
        <v>110.89118043838376</v>
      </c>
      <c r="S291" s="11">
        <f t="shared" si="116"/>
        <v>0.14385597017738333</v>
      </c>
      <c r="T291" s="2">
        <f t="shared" si="128"/>
        <v>1705418.4236506599</v>
      </c>
      <c r="U291" s="5">
        <f t="shared" si="130"/>
        <v>405457.06541000004</v>
      </c>
      <c r="V291" s="9">
        <f t="shared" si="117"/>
        <v>5.0312099887030097</v>
      </c>
      <c r="W291" s="4">
        <f t="shared" si="112"/>
        <v>748024</v>
      </c>
      <c r="X291" s="10">
        <f t="shared" si="113"/>
        <v>19.875934461995872</v>
      </c>
      <c r="Y291" s="2"/>
    </row>
    <row r="292" spans="1:25" x14ac:dyDescent="0.35">
      <c r="A292" s="3">
        <v>44178</v>
      </c>
      <c r="B292" s="2">
        <v>189726</v>
      </c>
      <c r="C292" s="5">
        <f t="shared" si="134"/>
        <v>1306774</v>
      </c>
      <c r="D292" s="5">
        <f t="shared" si="135"/>
        <v>1718858.7059599999</v>
      </c>
      <c r="E292" s="2">
        <f>F292+G292</f>
        <v>13449</v>
      </c>
      <c r="F292" s="2">
        <v>6821</v>
      </c>
      <c r="G292" s="2">
        <v>6628</v>
      </c>
      <c r="H292" s="2">
        <f t="shared" si="133"/>
        <v>2720</v>
      </c>
      <c r="I292" s="5">
        <f t="shared" si="132"/>
        <v>10729</v>
      </c>
      <c r="J292" s="12">
        <f t="shared" si="125"/>
        <v>9.0596897945458181</v>
      </c>
      <c r="K292" s="7">
        <f t="shared" si="120"/>
        <v>4.9444852941176469</v>
      </c>
      <c r="L292" s="18">
        <f t="shared" si="115"/>
        <v>39.876850901627328</v>
      </c>
      <c r="M292" s="9">
        <f t="shared" si="108"/>
        <v>20.224552011301956</v>
      </c>
      <c r="N292" s="5">
        <f t="shared" si="131"/>
        <v>46244.416205978101</v>
      </c>
      <c r="O292" s="5">
        <f t="shared" si="127"/>
        <v>5104.3888769166069</v>
      </c>
      <c r="P292" s="5">
        <f t="shared" si="121"/>
        <v>3893</v>
      </c>
      <c r="Q292" s="5">
        <f t="shared" si="111"/>
        <v>73.179262288466191</v>
      </c>
      <c r="R292" s="5">
        <f t="shared" si="122"/>
        <v>104.73781915036723</v>
      </c>
      <c r="S292" s="11">
        <f t="shared" si="116"/>
        <v>0.14518654335026562</v>
      </c>
      <c r="T292" s="2">
        <f t="shared" si="128"/>
        <v>1718867.4923990793</v>
      </c>
      <c r="U292" s="5">
        <f t="shared" si="130"/>
        <v>412085.06541000004</v>
      </c>
      <c r="V292" s="9">
        <f t="shared" si="117"/>
        <v>5.104388876916607</v>
      </c>
      <c r="W292" s="4">
        <f t="shared" si="112"/>
        <v>758904</v>
      </c>
      <c r="X292" s="10">
        <f t="shared" si="113"/>
        <v>19.590983839853262</v>
      </c>
      <c r="Y292" s="2"/>
    </row>
    <row r="293" spans="1:25" x14ac:dyDescent="0.35">
      <c r="A293" s="3">
        <v>44179</v>
      </c>
      <c r="B293" s="2">
        <v>191063</v>
      </c>
      <c r="C293" s="5">
        <f t="shared" si="134"/>
        <v>1310264</v>
      </c>
      <c r="D293" s="5">
        <f t="shared" si="135"/>
        <v>1725412.7059599999</v>
      </c>
      <c r="E293" s="2">
        <f>F293+G293</f>
        <v>6554</v>
      </c>
      <c r="F293" s="2">
        <v>3490</v>
      </c>
      <c r="G293" s="2">
        <v>3064</v>
      </c>
      <c r="H293" s="2">
        <f t="shared" si="133"/>
        <v>1337</v>
      </c>
      <c r="I293" s="5">
        <f t="shared" si="132"/>
        <v>5217</v>
      </c>
      <c r="J293" s="12">
        <f t="shared" si="125"/>
        <v>9.0305956985915632</v>
      </c>
      <c r="K293" s="7">
        <f t="shared" si="120"/>
        <v>4.9020194465220639</v>
      </c>
      <c r="L293" s="18">
        <f t="shared" si="115"/>
        <v>38.309455587392549</v>
      </c>
      <c r="M293" s="9">
        <f t="shared" si="108"/>
        <v>20.399755874275254</v>
      </c>
      <c r="N293" s="5">
        <f t="shared" si="131"/>
        <v>46420.745943124646</v>
      </c>
      <c r="O293" s="5">
        <f t="shared" si="127"/>
        <v>5140.3595289539535</v>
      </c>
      <c r="P293" s="5">
        <f t="shared" si="121"/>
        <v>3726.7142857142858</v>
      </c>
      <c r="Q293" s="5">
        <f t="shared" si="111"/>
        <v>35.970835911646802</v>
      </c>
      <c r="R293" s="5">
        <f t="shared" si="122"/>
        <v>100.26404492222782</v>
      </c>
      <c r="S293" s="11">
        <f t="shared" si="116"/>
        <v>0.14582023164797323</v>
      </c>
      <c r="T293" s="2">
        <f t="shared" si="128"/>
        <v>1725421.5259017292</v>
      </c>
      <c r="U293" s="5">
        <f t="shared" si="130"/>
        <v>415149.06541000004</v>
      </c>
      <c r="V293" s="9">
        <f t="shared" si="117"/>
        <v>5.1403595289539536</v>
      </c>
      <c r="W293" s="4">
        <f t="shared" si="112"/>
        <v>764252</v>
      </c>
      <c r="X293" s="10">
        <f t="shared" si="113"/>
        <v>19.453892171692061</v>
      </c>
      <c r="Y293" s="2"/>
    </row>
    <row r="294" spans="1:25" x14ac:dyDescent="0.35">
      <c r="A294" s="3">
        <v>44180</v>
      </c>
      <c r="B294" s="2">
        <v>194900</v>
      </c>
      <c r="C294" s="5">
        <f t="shared" si="134"/>
        <v>1317908</v>
      </c>
      <c r="D294" s="5">
        <f t="shared" si="135"/>
        <v>1745588.7059599999</v>
      </c>
      <c r="E294" s="2">
        <v>20176</v>
      </c>
      <c r="F294" s="2">
        <v>7644</v>
      </c>
      <c r="G294" s="2">
        <v>12532</v>
      </c>
      <c r="H294" s="2">
        <f t="shared" si="133"/>
        <v>3837</v>
      </c>
      <c r="I294" s="5">
        <f t="shared" si="132"/>
        <v>16339</v>
      </c>
      <c r="J294" s="12">
        <f t="shared" si="125"/>
        <v>8.9563299433555663</v>
      </c>
      <c r="K294" s="7">
        <f t="shared" si="120"/>
        <v>5.2582746937711757</v>
      </c>
      <c r="L294" s="18">
        <f t="shared" si="115"/>
        <v>50.196232339089484</v>
      </c>
      <c r="M294" s="9">
        <f t="shared" si="108"/>
        <v>19.01764472640761</v>
      </c>
      <c r="N294" s="5">
        <f t="shared" si="131"/>
        <v>46963.563882805567</v>
      </c>
      <c r="O294" s="5">
        <f t="shared" si="127"/>
        <v>5243.5901885405628</v>
      </c>
      <c r="P294" s="5">
        <f t="shared" si="121"/>
        <v>3607.2857142857142</v>
      </c>
      <c r="Q294" s="5">
        <f t="shared" si="111"/>
        <v>103.23118727972235</v>
      </c>
      <c r="R294" s="5">
        <f t="shared" si="122"/>
        <v>97.050921851158606</v>
      </c>
      <c r="S294" s="11">
        <f t="shared" si="116"/>
        <v>0.1478858918831967</v>
      </c>
      <c r="T294" s="2">
        <f t="shared" si="128"/>
        <v>1745597.6290371378</v>
      </c>
      <c r="U294" s="5">
        <f t="shared" si="130"/>
        <v>427681.06541000004</v>
      </c>
      <c r="V294" s="9">
        <f t="shared" si="117"/>
        <v>5.2435901885405629</v>
      </c>
      <c r="W294" s="4">
        <f t="shared" si="112"/>
        <v>779600</v>
      </c>
      <c r="X294" s="10">
        <f t="shared" si="113"/>
        <v>19.070903027193431</v>
      </c>
      <c r="Y294" s="2"/>
    </row>
    <row r="295" spans="1:25" x14ac:dyDescent="0.35">
      <c r="A295" s="3">
        <v>44181</v>
      </c>
      <c r="B295" s="2">
        <v>198387</v>
      </c>
      <c r="C295" s="5">
        <f t="shared" si="134"/>
        <v>1325374</v>
      </c>
      <c r="D295" s="5">
        <f t="shared" si="135"/>
        <v>1763531.7059599999</v>
      </c>
      <c r="E295" s="2">
        <v>17943</v>
      </c>
      <c r="F295" s="2">
        <v>7466</v>
      </c>
      <c r="G295" s="2">
        <v>10477</v>
      </c>
      <c r="H295" s="2">
        <f t="shared" si="133"/>
        <v>3487</v>
      </c>
      <c r="I295" s="5">
        <f t="shared" si="132"/>
        <v>14456</v>
      </c>
      <c r="J295" s="12">
        <f t="shared" si="125"/>
        <v>8.8893511467989335</v>
      </c>
      <c r="K295" s="7">
        <f t="shared" ref="K295:K326" si="136">E295/H295</f>
        <v>5.145683969027818</v>
      </c>
      <c r="L295" s="18">
        <f t="shared" si="115"/>
        <v>46.705062952049289</v>
      </c>
      <c r="M295" s="9">
        <f t="shared" si="108"/>
        <v>19.433762470044027</v>
      </c>
      <c r="N295" s="5">
        <f t="shared" si="131"/>
        <v>47446.304876644514</v>
      </c>
      <c r="O295" s="5">
        <f t="shared" si="127"/>
        <v>5337.4044470702747</v>
      </c>
      <c r="P295" s="5">
        <f t="shared" si="121"/>
        <v>3429.1428571428573</v>
      </c>
      <c r="Q295" s="5">
        <f t="shared" si="111"/>
        <v>93.814738088191774</v>
      </c>
      <c r="R295" s="5">
        <f t="shared" si="122"/>
        <v>92.258141385102036</v>
      </c>
      <c r="S295" s="11">
        <f t="shared" si="116"/>
        <v>0.14968378736869745</v>
      </c>
      <c r="T295" s="2">
        <f t="shared" si="128"/>
        <v>1763540.7207579266</v>
      </c>
      <c r="U295" s="5">
        <f t="shared" si="130"/>
        <v>438158.06541000004</v>
      </c>
      <c r="V295" s="9">
        <f t="shared" si="117"/>
        <v>5.3374044470702753</v>
      </c>
      <c r="W295" s="4">
        <f t="shared" si="112"/>
        <v>793548</v>
      </c>
      <c r="X295" s="10">
        <f t="shared" si="113"/>
        <v>18.735698407657761</v>
      </c>
      <c r="Y295" s="2"/>
    </row>
    <row r="296" spans="1:25" x14ac:dyDescent="0.35">
      <c r="A296" s="3">
        <v>44182</v>
      </c>
      <c r="B296" s="2">
        <v>201368</v>
      </c>
      <c r="C296" s="5">
        <f t="shared" si="134"/>
        <v>1333544</v>
      </c>
      <c r="D296" s="5">
        <f t="shared" si="135"/>
        <v>1780560.7059599999</v>
      </c>
      <c r="E296" s="2">
        <v>17029</v>
      </c>
      <c r="F296" s="2">
        <v>8170</v>
      </c>
      <c r="G296" s="2">
        <v>8859</v>
      </c>
      <c r="H296" s="2">
        <f t="shared" si="133"/>
        <v>2981</v>
      </c>
      <c r="I296" s="5">
        <f t="shared" si="132"/>
        <v>14048</v>
      </c>
      <c r="J296" s="12">
        <f t="shared" si="125"/>
        <v>8.8423220469985289</v>
      </c>
      <c r="K296" s="7">
        <f t="shared" si="136"/>
        <v>5.7125125796712517</v>
      </c>
      <c r="L296" s="18">
        <f t="shared" si="115"/>
        <v>36.487148102815176</v>
      </c>
      <c r="M296" s="9">
        <f t="shared" si="108"/>
        <v>17.505431910270712</v>
      </c>
      <c r="N296" s="5">
        <f t="shared" si="131"/>
        <v>47904.455486023297</v>
      </c>
      <c r="O296" s="5">
        <f t="shared" si="127"/>
        <v>5417.6052800720163</v>
      </c>
      <c r="P296" s="5">
        <f t="shared" si="121"/>
        <v>3202.1428571428573</v>
      </c>
      <c r="Q296" s="5">
        <f t="shared" si="111"/>
        <v>80.201242971293283</v>
      </c>
      <c r="R296" s="5">
        <f t="shared" si="122"/>
        <v>86.150901480880776</v>
      </c>
      <c r="S296" s="11">
        <f t="shared" si="116"/>
        <v>0.15100214166161746</v>
      </c>
      <c r="T296" s="2">
        <f t="shared" si="128"/>
        <v>1780569.8078065424</v>
      </c>
      <c r="U296" s="5">
        <f t="shared" si="130"/>
        <v>447017.06541000004</v>
      </c>
      <c r="V296" s="9">
        <f t="shared" si="117"/>
        <v>5.4176052800720162</v>
      </c>
      <c r="W296" s="4">
        <f t="shared" si="112"/>
        <v>805472</v>
      </c>
      <c r="X296" s="10">
        <f t="shared" si="113"/>
        <v>18.458339954709786</v>
      </c>
      <c r="Y296" s="2"/>
    </row>
    <row r="297" spans="1:25" x14ac:dyDescent="0.35">
      <c r="A297" s="3">
        <v>44183</v>
      </c>
      <c r="B297" s="2">
        <v>204003</v>
      </c>
      <c r="C297" s="5">
        <f t="shared" si="134"/>
        <v>1342403</v>
      </c>
      <c r="D297" s="5">
        <f t="shared" si="135"/>
        <v>1797430.7059599999</v>
      </c>
      <c r="E297" s="2">
        <v>16870</v>
      </c>
      <c r="F297" s="2">
        <v>8859</v>
      </c>
      <c r="G297" s="2">
        <v>8011</v>
      </c>
      <c r="H297" s="2">
        <f t="shared" si="133"/>
        <v>2635</v>
      </c>
      <c r="I297" s="5">
        <f t="shared" si="132"/>
        <v>14235</v>
      </c>
      <c r="J297" s="12">
        <f t="shared" si="125"/>
        <v>8.8108052624716304</v>
      </c>
      <c r="K297" s="7">
        <f t="shared" si="136"/>
        <v>6.4022770398481974</v>
      </c>
      <c r="L297" s="18">
        <f t="shared" si="115"/>
        <v>29.743763404447453</v>
      </c>
      <c r="M297" s="9">
        <f t="shared" si="108"/>
        <v>15.619442797866034</v>
      </c>
      <c r="N297" s="5">
        <f t="shared" si="131"/>
        <v>48358.328337055071</v>
      </c>
      <c r="O297" s="5">
        <f t="shared" si="127"/>
        <v>5488.4973280289396</v>
      </c>
      <c r="P297" s="5">
        <f t="shared" si="121"/>
        <v>2986.2857142857142</v>
      </c>
      <c r="Q297" s="5">
        <f t="shared" si="111"/>
        <v>70.892410341951617</v>
      </c>
      <c r="R297" s="5">
        <f t="shared" si="122"/>
        <v>80.343450571328631</v>
      </c>
      <c r="S297" s="11">
        <f t="shared" si="116"/>
        <v>0.15196852212040646</v>
      </c>
      <c r="T297" s="2">
        <f t="shared" si="128"/>
        <v>1797439.8940423841</v>
      </c>
      <c r="U297" s="5">
        <f t="shared" si="130"/>
        <v>455028.06541000004</v>
      </c>
      <c r="V297" s="9">
        <f t="shared" si="117"/>
        <v>5.4884973280289397</v>
      </c>
      <c r="W297" s="4">
        <f t="shared" si="112"/>
        <v>816012</v>
      </c>
      <c r="X297" s="10">
        <f t="shared" si="113"/>
        <v>18.219923236422993</v>
      </c>
      <c r="Y297" s="2"/>
    </row>
    <row r="298" spans="1:25" x14ac:dyDescent="0.35">
      <c r="A298" s="3">
        <v>44184</v>
      </c>
      <c r="B298" s="2">
        <v>206907</v>
      </c>
      <c r="C298" s="5">
        <f t="shared" si="134"/>
        <v>1351721</v>
      </c>
      <c r="D298" s="5">
        <f t="shared" si="135"/>
        <v>1816254.7059599999</v>
      </c>
      <c r="E298" s="2">
        <v>18824</v>
      </c>
      <c r="F298" s="2">
        <v>9318</v>
      </c>
      <c r="G298" s="2">
        <v>9506</v>
      </c>
      <c r="H298" s="2">
        <f t="shared" si="133"/>
        <v>2904</v>
      </c>
      <c r="I298" s="5">
        <f t="shared" si="132"/>
        <v>15920</v>
      </c>
      <c r="J298" s="12">
        <f t="shared" si="125"/>
        <v>8.7781211170235895</v>
      </c>
      <c r="K298" s="7">
        <f t="shared" si="136"/>
        <v>6.4820936639118454</v>
      </c>
      <c r="L298" s="18">
        <f t="shared" si="115"/>
        <v>31.165486155827431</v>
      </c>
      <c r="M298" s="9">
        <f t="shared" si="108"/>
        <v>15.427114322141946</v>
      </c>
      <c r="N298" s="5">
        <f t="shared" si="131"/>
        <v>48864.771878716136</v>
      </c>
      <c r="O298" s="5">
        <f t="shared" si="127"/>
        <v>5566.6265527981641</v>
      </c>
      <c r="P298" s="5">
        <f t="shared" si="121"/>
        <v>2843</v>
      </c>
      <c r="Q298" s="5">
        <f t="shared" si="111"/>
        <v>78.129624149156555</v>
      </c>
      <c r="R298" s="5">
        <f t="shared" si="122"/>
        <v>76.488471575775506</v>
      </c>
      <c r="S298" s="11">
        <f t="shared" si="116"/>
        <v>0.15306930942110095</v>
      </c>
      <c r="T298" s="2">
        <f t="shared" si="128"/>
        <v>1816263.9902666572</v>
      </c>
      <c r="U298" s="5">
        <f t="shared" si="130"/>
        <v>464534.06541000004</v>
      </c>
      <c r="V298" s="9">
        <f t="shared" si="117"/>
        <v>5.566626552798164</v>
      </c>
      <c r="W298" s="4">
        <f t="shared" si="112"/>
        <v>827628</v>
      </c>
      <c r="X298" s="10">
        <f t="shared" si="113"/>
        <v>17.964201307833953</v>
      </c>
      <c r="Y298" s="2"/>
    </row>
    <row r="299" spans="1:25" x14ac:dyDescent="0.35">
      <c r="A299" s="3">
        <v>44185</v>
      </c>
      <c r="B299" s="2">
        <v>208638</v>
      </c>
      <c r="C299" s="5">
        <f t="shared" si="134"/>
        <v>1356664</v>
      </c>
      <c r="D299" s="5">
        <f t="shared" si="135"/>
        <v>1826066.7059599999</v>
      </c>
      <c r="E299" s="2">
        <v>9812</v>
      </c>
      <c r="F299" s="2">
        <v>4943</v>
      </c>
      <c r="G299" s="2">
        <v>4869</v>
      </c>
      <c r="H299" s="2">
        <f t="shared" si="133"/>
        <v>1731</v>
      </c>
      <c r="I299" s="5">
        <f t="shared" si="132"/>
        <v>8081</v>
      </c>
      <c r="J299" s="12">
        <f t="shared" si="125"/>
        <v>8.7523207946778623</v>
      </c>
      <c r="K299" s="7">
        <f t="shared" si="136"/>
        <v>5.6683997689196994</v>
      </c>
      <c r="L299" s="18">
        <f t="shared" si="115"/>
        <v>35.019219097713936</v>
      </c>
      <c r="M299" s="9">
        <f t="shared" si="108"/>
        <v>17.641663269465958</v>
      </c>
      <c r="N299" s="5">
        <f t="shared" si="131"/>
        <v>49128.755305765553</v>
      </c>
      <c r="O299" s="5">
        <f t="shared" si="127"/>
        <v>5613.1973820252742</v>
      </c>
      <c r="P299" s="5">
        <f t="shared" si="121"/>
        <v>2701.7142857142858</v>
      </c>
      <c r="Q299" s="5">
        <f t="shared" si="111"/>
        <v>46.571067287255509</v>
      </c>
      <c r="R299" s="5">
        <f t="shared" si="122"/>
        <v>72.687300861316842</v>
      </c>
      <c r="S299" s="11">
        <f t="shared" si="116"/>
        <v>0.15378752587228672</v>
      </c>
      <c r="T299" s="2">
        <f t="shared" si="128"/>
        <v>1826076.040423508</v>
      </c>
      <c r="U299" s="5">
        <f t="shared" si="130"/>
        <v>469403.06541000004</v>
      </c>
      <c r="V299" s="9">
        <f t="shared" si="117"/>
        <v>5.6131973820252741</v>
      </c>
      <c r="W299" s="4">
        <f t="shared" si="112"/>
        <v>834552</v>
      </c>
      <c r="X299" s="10">
        <f t="shared" si="113"/>
        <v>17.815158312483824</v>
      </c>
      <c r="Y299" s="2"/>
    </row>
    <row r="300" spans="1:25" x14ac:dyDescent="0.35">
      <c r="A300" s="3">
        <v>44186</v>
      </c>
      <c r="B300" s="2">
        <v>209462</v>
      </c>
      <c r="C300" s="5">
        <f t="shared" si="134"/>
        <v>1359144</v>
      </c>
      <c r="D300" s="5">
        <f t="shared" si="135"/>
        <v>1830877.7059599999</v>
      </c>
      <c r="E300" s="2">
        <v>4811</v>
      </c>
      <c r="F300" s="2">
        <v>2480</v>
      </c>
      <c r="G300" s="2">
        <v>2331</v>
      </c>
      <c r="H300" s="2">
        <f t="shared" si="133"/>
        <v>824</v>
      </c>
      <c r="I300" s="5">
        <f t="shared" si="132"/>
        <v>3987</v>
      </c>
      <c r="J300" s="12">
        <f t="shared" si="125"/>
        <v>8.7408585135251258</v>
      </c>
      <c r="K300" s="7">
        <f t="shared" si="136"/>
        <v>5.8385922330097086</v>
      </c>
      <c r="L300" s="18">
        <f t="shared" si="115"/>
        <v>33.225806451612904</v>
      </c>
      <c r="M300" s="9">
        <f t="shared" si="108"/>
        <v>17.127416337559758</v>
      </c>
      <c r="N300" s="5">
        <f t="shared" si="131"/>
        <v>49258.191125938276</v>
      </c>
      <c r="O300" s="5">
        <f t="shared" si="127"/>
        <v>5635.3662805135109</v>
      </c>
      <c r="P300" s="5">
        <f t="shared" si="121"/>
        <v>2628.4285714285716</v>
      </c>
      <c r="Q300" s="5">
        <f t="shared" si="111"/>
        <v>22.169011810917702</v>
      </c>
      <c r="R300" s="5">
        <f t="shared" si="122"/>
        <v>70.715611704069829</v>
      </c>
      <c r="S300" s="11">
        <f t="shared" si="116"/>
        <v>0.15411317711736211</v>
      </c>
      <c r="T300" s="2">
        <f t="shared" si="128"/>
        <v>1830887.0650163137</v>
      </c>
      <c r="U300" s="5">
        <f t="shared" si="130"/>
        <v>471734.06541000004</v>
      </c>
      <c r="V300" s="9">
        <f t="shared" si="117"/>
        <v>5.6353662805135114</v>
      </c>
      <c r="W300" s="4">
        <f t="shared" si="112"/>
        <v>837848</v>
      </c>
      <c r="X300" s="10">
        <f t="shared" si="113"/>
        <v>17.745075479084512</v>
      </c>
      <c r="Y300" s="2"/>
    </row>
    <row r="301" spans="1:25" x14ac:dyDescent="0.35">
      <c r="A301" s="3">
        <v>44187</v>
      </c>
      <c r="B301" s="2">
        <v>212526</v>
      </c>
      <c r="C301" s="5">
        <f t="shared" si="134"/>
        <v>1364863</v>
      </c>
      <c r="D301" s="5">
        <f t="shared" si="135"/>
        <v>1847884.7059599999</v>
      </c>
      <c r="E301" s="2">
        <v>17007</v>
      </c>
      <c r="F301" s="2">
        <v>5719</v>
      </c>
      <c r="G301" s="2">
        <v>11228</v>
      </c>
      <c r="H301" s="2">
        <f t="shared" si="133"/>
        <v>3064</v>
      </c>
      <c r="I301" s="5">
        <f t="shared" si="132"/>
        <v>13943</v>
      </c>
      <c r="J301" s="12">
        <f t="shared" si="125"/>
        <v>8.6948641858407907</v>
      </c>
      <c r="K301" s="7">
        <f t="shared" si="136"/>
        <v>5.5505874673629245</v>
      </c>
      <c r="L301" s="18">
        <f t="shared" si="115"/>
        <v>53.57579996502885</v>
      </c>
      <c r="M301" s="9">
        <f t="shared" si="108"/>
        <v>18.016111013112248</v>
      </c>
      <c r="N301" s="5">
        <f t="shared" si="131"/>
        <v>49715.749844225029</v>
      </c>
      <c r="O301" s="5">
        <f t="shared" si="127"/>
        <v>5717.8001457658884</v>
      </c>
      <c r="P301" s="5">
        <f t="shared" si="121"/>
        <v>2518</v>
      </c>
      <c r="Q301" s="5">
        <f t="shared" si="111"/>
        <v>82.434286636713395</v>
      </c>
      <c r="R301" s="5">
        <f t="shared" si="122"/>
        <v>67.744625897925687</v>
      </c>
      <c r="S301" s="11">
        <f t="shared" si="116"/>
        <v>0.15571233156734413</v>
      </c>
      <c r="T301" s="2">
        <f t="shared" si="128"/>
        <v>1847894.1519524704</v>
      </c>
      <c r="U301" s="5">
        <f t="shared" si="130"/>
        <v>482962.06541000004</v>
      </c>
      <c r="V301" s="9">
        <f t="shared" si="117"/>
        <v>5.7178001457658878</v>
      </c>
      <c r="W301" s="4">
        <f t="shared" si="112"/>
        <v>850104</v>
      </c>
      <c r="X301" s="10">
        <f t="shared" si="113"/>
        <v>17.489243669009909</v>
      </c>
      <c r="Y301" s="2"/>
    </row>
    <row r="302" spans="1:25" x14ac:dyDescent="0.35">
      <c r="A302" s="3">
        <v>44188</v>
      </c>
      <c r="B302" s="2">
        <v>214871</v>
      </c>
      <c r="C302" s="5">
        <f t="shared" si="134"/>
        <v>1370961</v>
      </c>
      <c r="D302" s="5">
        <f t="shared" si="135"/>
        <v>1862341.7059599999</v>
      </c>
      <c r="E302" s="2">
        <v>14457</v>
      </c>
      <c r="F302" s="2">
        <v>6098</v>
      </c>
      <c r="G302" s="2">
        <v>8359</v>
      </c>
      <c r="H302" s="2">
        <f t="shared" si="133"/>
        <v>2345</v>
      </c>
      <c r="I302" s="5">
        <f t="shared" si="132"/>
        <v>12112</v>
      </c>
      <c r="J302" s="12">
        <f t="shared" si="125"/>
        <v>8.6672547992051037</v>
      </c>
      <c r="K302" s="7">
        <f t="shared" si="136"/>
        <v>6.1650319829424305</v>
      </c>
      <c r="L302" s="18">
        <f t="shared" si="115"/>
        <v>38.455231223351923</v>
      </c>
      <c r="M302" s="9">
        <f t="shared" si="108"/>
        <v>16.22051601300408</v>
      </c>
      <c r="N302" s="5">
        <f t="shared" si="131"/>
        <v>50104.703004116338</v>
      </c>
      <c r="O302" s="5">
        <f t="shared" si="127"/>
        <v>5780.8900328470972</v>
      </c>
      <c r="P302" s="5">
        <f t="shared" si="121"/>
        <v>2354.8571428571427</v>
      </c>
      <c r="Q302" s="5">
        <f t="shared" si="111"/>
        <v>63.090209583254861</v>
      </c>
      <c r="R302" s="5">
        <f t="shared" si="122"/>
        <v>63.35540754007755</v>
      </c>
      <c r="S302" s="11">
        <f t="shared" si="116"/>
        <v>0.1567302060379544</v>
      </c>
      <c r="T302" s="2">
        <f t="shared" si="128"/>
        <v>1862351.225853571</v>
      </c>
      <c r="U302" s="5">
        <f t="shared" si="130"/>
        <v>491321.06541000004</v>
      </c>
      <c r="V302" s="9">
        <f t="shared" si="117"/>
        <v>5.7808900328470978</v>
      </c>
      <c r="W302" s="4">
        <f t="shared" si="112"/>
        <v>859484</v>
      </c>
      <c r="X302" s="10">
        <f t="shared" si="113"/>
        <v>17.298374373461286</v>
      </c>
      <c r="Y302" s="2"/>
    </row>
    <row r="303" spans="1:25" x14ac:dyDescent="0.35">
      <c r="A303" s="3">
        <v>44189</v>
      </c>
      <c r="B303" s="2">
        <v>216843</v>
      </c>
      <c r="C303" s="5">
        <f t="shared" si="134"/>
        <v>1377514</v>
      </c>
      <c r="D303" s="5">
        <f t="shared" si="135"/>
        <v>1876040.7059599999</v>
      </c>
      <c r="E303" s="2">
        <v>13699</v>
      </c>
      <c r="F303" s="2">
        <v>6553</v>
      </c>
      <c r="G303" s="2">
        <v>7146</v>
      </c>
      <c r="H303" s="2">
        <f t="shared" si="133"/>
        <v>1972</v>
      </c>
      <c r="I303" s="5">
        <f t="shared" si="132"/>
        <v>11727</v>
      </c>
      <c r="J303" s="12">
        <f t="shared" si="125"/>
        <v>8.6516083339559025</v>
      </c>
      <c r="K303" s="7">
        <f t="shared" si="136"/>
        <v>6.9467545638945234</v>
      </c>
      <c r="L303" s="18">
        <f t="shared" si="115"/>
        <v>30.093087135663055</v>
      </c>
      <c r="M303" s="9">
        <f t="shared" si="108"/>
        <v>14.395211329294108</v>
      </c>
      <c r="N303" s="5">
        <f t="shared" si="131"/>
        <v>50473.262825472841</v>
      </c>
      <c r="O303" s="5">
        <f t="shared" si="127"/>
        <v>5833.9447268019558</v>
      </c>
      <c r="P303" s="5">
        <f t="shared" si="121"/>
        <v>2210.7142857142858</v>
      </c>
      <c r="Q303" s="5">
        <f t="shared" si="111"/>
        <v>53.054965159137986</v>
      </c>
      <c r="R303" s="5">
        <f t="shared" si="122"/>
        <v>59.477367852626813</v>
      </c>
      <c r="S303" s="11">
        <f t="shared" si="116"/>
        <v>0.15741618596979776</v>
      </c>
      <c r="T303" s="2">
        <f t="shared" si="128"/>
        <v>1876050.2958799368</v>
      </c>
      <c r="U303" s="5">
        <f t="shared" si="130"/>
        <v>498467.06541000004</v>
      </c>
      <c r="V303" s="9">
        <f t="shared" si="117"/>
        <v>5.8339447268019562</v>
      </c>
      <c r="W303" s="4">
        <f t="shared" si="112"/>
        <v>867372</v>
      </c>
      <c r="X303" s="10">
        <f t="shared" si="113"/>
        <v>17.141060583002449</v>
      </c>
      <c r="Y303" s="2"/>
    </row>
    <row r="304" spans="1:25" x14ac:dyDescent="0.35">
      <c r="A304" s="3">
        <v>44190</v>
      </c>
      <c r="B304" s="2">
        <v>218724</v>
      </c>
      <c r="C304" s="5">
        <f t="shared" si="134"/>
        <v>1384422</v>
      </c>
      <c r="D304" s="5">
        <f t="shared" si="135"/>
        <v>1889695.7059599999</v>
      </c>
      <c r="E304" s="2">
        <v>13655</v>
      </c>
      <c r="F304" s="2">
        <v>6908</v>
      </c>
      <c r="G304" s="2">
        <v>6747</v>
      </c>
      <c r="H304" s="2">
        <f t="shared" si="133"/>
        <v>1881</v>
      </c>
      <c r="I304" s="5">
        <f t="shared" si="132"/>
        <v>11774</v>
      </c>
      <c r="J304" s="12">
        <f t="shared" ref="J304:J335" si="137">D304/B304</f>
        <v>8.6396358239607913</v>
      </c>
      <c r="K304" s="7">
        <f t="shared" si="136"/>
        <v>7.259436469962786</v>
      </c>
      <c r="L304" s="18">
        <f t="shared" si="115"/>
        <v>27.229299363057326</v>
      </c>
      <c r="M304" s="9">
        <f t="shared" si="108"/>
        <v>13.775173928963749</v>
      </c>
      <c r="N304" s="5">
        <f t="shared" si="131"/>
        <v>50840.638864645269</v>
      </c>
      <c r="O304" s="5">
        <f t="shared" si="127"/>
        <v>5884.5511564820217</v>
      </c>
      <c r="P304" s="5">
        <f t="shared" si="121"/>
        <v>2103</v>
      </c>
      <c r="Q304" s="5">
        <f t="shared" si="111"/>
        <v>50.606688369340048</v>
      </c>
      <c r="R304" s="5">
        <f t="shared" si="122"/>
        <v>56.579407570825154</v>
      </c>
      <c r="S304" s="11">
        <f t="shared" si="116"/>
        <v>0.15798939918608632</v>
      </c>
      <c r="T304" s="2">
        <f t="shared" si="128"/>
        <v>1889705.3656813842</v>
      </c>
      <c r="U304" s="5">
        <f t="shared" si="130"/>
        <v>505214.06541000004</v>
      </c>
      <c r="V304" s="9">
        <f t="shared" si="117"/>
        <v>5.8845511564820221</v>
      </c>
      <c r="W304" s="4">
        <f t="shared" si="112"/>
        <v>874896</v>
      </c>
      <c r="X304" s="10">
        <f t="shared" si="113"/>
        <v>16.993649530915675</v>
      </c>
      <c r="Y304" s="2"/>
    </row>
    <row r="305" spans="1:25" x14ac:dyDescent="0.35">
      <c r="A305" s="3">
        <v>44191</v>
      </c>
      <c r="B305" s="2">
        <v>220508</v>
      </c>
      <c r="C305" s="5">
        <f t="shared" si="134"/>
        <v>1391673</v>
      </c>
      <c r="D305" s="5">
        <f t="shared" si="135"/>
        <v>1904116.7059599999</v>
      </c>
      <c r="E305" s="2">
        <v>14421</v>
      </c>
      <c r="F305" s="2">
        <v>7251</v>
      </c>
      <c r="G305" s="2">
        <v>7170</v>
      </c>
      <c r="H305" s="2">
        <f t="shared" si="133"/>
        <v>1784</v>
      </c>
      <c r="I305" s="5">
        <f t="shared" si="132"/>
        <v>12637</v>
      </c>
      <c r="J305" s="12">
        <f t="shared" si="137"/>
        <v>8.6351366207121742</v>
      </c>
      <c r="K305" s="7">
        <f t="shared" si="136"/>
        <v>8.0835201793721971</v>
      </c>
      <c r="L305" s="18">
        <f t="shared" si="115"/>
        <v>24.603502965108262</v>
      </c>
      <c r="M305" s="9">
        <f t="shared" si="108"/>
        <v>12.370848068788572</v>
      </c>
      <c r="N305" s="5">
        <f t="shared" si="131"/>
        <v>51228.623475476874</v>
      </c>
      <c r="O305" s="5">
        <f t="shared" si="127"/>
        <v>5932.5478978691763</v>
      </c>
      <c r="P305" s="5">
        <f t="shared" si="121"/>
        <v>1943</v>
      </c>
      <c r="Q305" s="5">
        <f t="shared" si="111"/>
        <v>47.996986736258712</v>
      </c>
      <c r="R305" s="5">
        <f t="shared" si="122"/>
        <v>52.274745083268321</v>
      </c>
      <c r="S305" s="11">
        <f t="shared" si="116"/>
        <v>0.15844814119408798</v>
      </c>
      <c r="T305" s="2">
        <f t="shared" si="128"/>
        <v>1904126.4393984603</v>
      </c>
      <c r="U305" s="5">
        <f t="shared" si="130"/>
        <v>512384.06541000004</v>
      </c>
      <c r="V305" s="9">
        <f t="shared" si="117"/>
        <v>5.9325478978691759</v>
      </c>
      <c r="W305" s="4">
        <f t="shared" si="112"/>
        <v>882032</v>
      </c>
      <c r="X305" s="10">
        <f t="shared" si="113"/>
        <v>16.856163948700274</v>
      </c>
      <c r="Y305" s="2"/>
    </row>
    <row r="306" spans="1:25" x14ac:dyDescent="0.35">
      <c r="A306" s="3">
        <v>44192</v>
      </c>
      <c r="B306" s="2">
        <v>221605</v>
      </c>
      <c r="C306" s="5">
        <f t="shared" si="134"/>
        <v>1396074</v>
      </c>
      <c r="D306" s="5">
        <f t="shared" si="135"/>
        <v>1912510.7059599999</v>
      </c>
      <c r="E306" s="2">
        <v>8394</v>
      </c>
      <c r="F306" s="2">
        <v>4401</v>
      </c>
      <c r="G306" s="2">
        <v>3993</v>
      </c>
      <c r="H306" s="2">
        <f t="shared" si="133"/>
        <v>1097</v>
      </c>
      <c r="I306" s="5">
        <f t="shared" si="132"/>
        <v>7297</v>
      </c>
      <c r="J306" s="12">
        <f t="shared" si="137"/>
        <v>8.6302687482683158</v>
      </c>
      <c r="K306" s="7">
        <f t="shared" si="136"/>
        <v>7.6517775752051049</v>
      </c>
      <c r="L306" s="18">
        <f t="shared" si="115"/>
        <v>24.926153147012041</v>
      </c>
      <c r="M306" s="9">
        <f t="shared" si="108"/>
        <v>13.068858708601383</v>
      </c>
      <c r="N306" s="5">
        <f t="shared" si="131"/>
        <v>51454.456831230324</v>
      </c>
      <c r="O306" s="5">
        <f t="shared" si="127"/>
        <v>5962.0615891817924</v>
      </c>
      <c r="P306" s="5">
        <f t="shared" si="121"/>
        <v>1852.4285714285713</v>
      </c>
      <c r="Q306" s="5">
        <f t="shared" si="111"/>
        <v>29.513842180311553</v>
      </c>
      <c r="R306" s="5">
        <f t="shared" si="122"/>
        <v>49.837998639419176</v>
      </c>
      <c r="S306" s="11">
        <f t="shared" si="116"/>
        <v>0.15873442238735197</v>
      </c>
      <c r="T306" s="2">
        <f t="shared" si="128"/>
        <v>1912520.4823067978</v>
      </c>
      <c r="U306" s="5">
        <f t="shared" si="130"/>
        <v>516377.06541000004</v>
      </c>
      <c r="V306" s="9">
        <f t="shared" si="117"/>
        <v>5.9620615891817925</v>
      </c>
      <c r="W306" s="4">
        <f t="shared" si="112"/>
        <v>886420</v>
      </c>
      <c r="X306" s="10">
        <f t="shared" si="113"/>
        <v>16.7727217346179</v>
      </c>
      <c r="Y306" s="2"/>
    </row>
    <row r="307" spans="1:25" x14ac:dyDescent="0.35">
      <c r="A307" s="3">
        <v>44193</v>
      </c>
      <c r="B307" s="2">
        <v>222143</v>
      </c>
      <c r="C307" s="5">
        <f t="shared" si="134"/>
        <v>1398888</v>
      </c>
      <c r="D307" s="5">
        <f t="shared" si="135"/>
        <v>1917279.7059599999</v>
      </c>
      <c r="E307" s="2">
        <v>4769</v>
      </c>
      <c r="F307" s="2">
        <v>2814</v>
      </c>
      <c r="G307" s="2">
        <v>1955</v>
      </c>
      <c r="H307" s="2">
        <f t="shared" si="133"/>
        <v>538</v>
      </c>
      <c r="I307" s="5">
        <f t="shared" si="132"/>
        <v>4231</v>
      </c>
      <c r="J307" s="12">
        <f t="shared" si="137"/>
        <v>8.6308355697005972</v>
      </c>
      <c r="K307" s="7">
        <f t="shared" si="136"/>
        <v>8.8643122676579917</v>
      </c>
      <c r="L307" s="18">
        <f t="shared" si="115"/>
        <v>19.118692253020612</v>
      </c>
      <c r="M307" s="9">
        <f t="shared" si="108"/>
        <v>11.281191025372195</v>
      </c>
      <c r="N307" s="5">
        <f t="shared" si="131"/>
        <v>51582.762677500061</v>
      </c>
      <c r="O307" s="5">
        <f t="shared" si="127"/>
        <v>5976.5359428063939</v>
      </c>
      <c r="P307" s="5">
        <f t="shared" si="121"/>
        <v>1811.5714285714287</v>
      </c>
      <c r="Q307" s="5">
        <f t="shared" si="111"/>
        <v>14.474427614409857</v>
      </c>
      <c r="R307" s="5">
        <f t="shared" si="122"/>
        <v>48.738772325632347</v>
      </c>
      <c r="S307" s="11">
        <f t="shared" si="116"/>
        <v>0.15879970376470454</v>
      </c>
      <c r="T307" s="2">
        <f t="shared" si="128"/>
        <v>1917289.5066849084</v>
      </c>
      <c r="U307" s="5">
        <f t="shared" si="130"/>
        <v>518332.06541000004</v>
      </c>
      <c r="V307" s="9">
        <f t="shared" si="117"/>
        <v>5.976535942806394</v>
      </c>
      <c r="W307" s="4">
        <f t="shared" si="112"/>
        <v>888572</v>
      </c>
      <c r="X307" s="10">
        <f t="shared" si="113"/>
        <v>16.732100493826049</v>
      </c>
      <c r="Y307" s="2"/>
    </row>
    <row r="308" spans="1:25" x14ac:dyDescent="0.35">
      <c r="A308" s="3">
        <v>44194</v>
      </c>
      <c r="B308" s="2">
        <v>224155</v>
      </c>
      <c r="C308" s="5">
        <f t="shared" si="134"/>
        <v>1404026</v>
      </c>
      <c r="D308" s="5">
        <f t="shared" si="135"/>
        <v>1930730.7059599999</v>
      </c>
      <c r="E308" s="2">
        <v>13451</v>
      </c>
      <c r="F308" s="2">
        <v>5138</v>
      </c>
      <c r="G308" s="2">
        <v>8313</v>
      </c>
      <c r="H308" s="2">
        <f t="shared" si="133"/>
        <v>2012</v>
      </c>
      <c r="I308" s="5">
        <f t="shared" si="132"/>
        <v>11439</v>
      </c>
      <c r="J308" s="12">
        <f t="shared" si="137"/>
        <v>8.613373362003971</v>
      </c>
      <c r="K308" s="7">
        <f t="shared" si="136"/>
        <v>6.6853876739562628</v>
      </c>
      <c r="L308" s="18">
        <f t="shared" si="115"/>
        <v>39.159205916699101</v>
      </c>
      <c r="M308" s="9">
        <f t="shared" si="108"/>
        <v>14.957995688052932</v>
      </c>
      <c r="N308" s="5">
        <f t="shared" si="131"/>
        <v>51944.650272000858</v>
      </c>
      <c r="O308" s="5">
        <f t="shared" si="127"/>
        <v>6030.6667968820411</v>
      </c>
      <c r="P308" s="5">
        <f t="shared" si="121"/>
        <v>1661.2857142857142</v>
      </c>
      <c r="Q308" s="5">
        <f t="shared" si="111"/>
        <v>54.131130781027203</v>
      </c>
      <c r="R308" s="5">
        <f t="shared" si="122"/>
        <v>44.695464346248599</v>
      </c>
      <c r="S308" s="11">
        <f t="shared" si="116"/>
        <v>0.15965160189341224</v>
      </c>
      <c r="T308" s="2">
        <f t="shared" si="128"/>
        <v>1930740.5754435516</v>
      </c>
      <c r="U308" s="5">
        <f t="shared" si="130"/>
        <v>526645.06541000004</v>
      </c>
      <c r="V308" s="9">
        <f t="shared" si="117"/>
        <v>6.0306667968820413</v>
      </c>
      <c r="W308" s="4">
        <f t="shared" si="112"/>
        <v>896620</v>
      </c>
      <c r="X308" s="10">
        <f t="shared" si="113"/>
        <v>16.58191430037251</v>
      </c>
      <c r="Y308" s="2"/>
    </row>
    <row r="309" spans="1:25" x14ac:dyDescent="0.35">
      <c r="A309" s="3">
        <v>44195</v>
      </c>
      <c r="B309" s="2">
        <v>225893</v>
      </c>
      <c r="C309" s="5">
        <f t="shared" si="134"/>
        <v>1411144</v>
      </c>
      <c r="D309" s="5">
        <f t="shared" si="135"/>
        <v>1944922.7059599999</v>
      </c>
      <c r="E309" s="2">
        <v>14192</v>
      </c>
      <c r="F309" s="2">
        <v>7118</v>
      </c>
      <c r="G309" s="2">
        <v>7074</v>
      </c>
      <c r="H309" s="2">
        <f t="shared" si="133"/>
        <v>1738</v>
      </c>
      <c r="I309" s="5">
        <f t="shared" si="132"/>
        <v>12454</v>
      </c>
      <c r="J309" s="12">
        <f t="shared" si="137"/>
        <v>8.6099290635832002</v>
      </c>
      <c r="K309" s="7">
        <f t="shared" si="136"/>
        <v>8.1657077100115067</v>
      </c>
      <c r="L309" s="18">
        <f t="shared" si="115"/>
        <v>24.416971059286315</v>
      </c>
      <c r="M309" s="9">
        <f t="shared" si="108"/>
        <v>12.246335963923336</v>
      </c>
      <c r="N309" s="5">
        <f t="shared" si="131"/>
        <v>52326.473834647149</v>
      </c>
      <c r="O309" s="5">
        <f t="shared" si="127"/>
        <v>6077.425954130289</v>
      </c>
      <c r="P309" s="5">
        <f t="shared" si="121"/>
        <v>1574.5714285714287</v>
      </c>
      <c r="Q309" s="5">
        <f t="shared" si="111"/>
        <v>46.759396271086118</v>
      </c>
      <c r="R309" s="5">
        <f t="shared" si="122"/>
        <v>42.362491015938787</v>
      </c>
      <c r="S309" s="11">
        <f t="shared" si="116"/>
        <v>0.1600779225933002</v>
      </c>
      <c r="T309" s="2">
        <f t="shared" si="128"/>
        <v>1944932.6479900284</v>
      </c>
      <c r="U309" s="5">
        <f t="shared" si="130"/>
        <v>533719.06541000004</v>
      </c>
      <c r="V309" s="9">
        <f t="shared" si="117"/>
        <v>6.0774259541302893</v>
      </c>
      <c r="W309" s="4">
        <f t="shared" si="112"/>
        <v>903572</v>
      </c>
      <c r="X309" s="10">
        <f t="shared" si="113"/>
        <v>16.454334574333867</v>
      </c>
      <c r="Y309" s="2"/>
    </row>
    <row r="310" spans="1:25" x14ac:dyDescent="0.35">
      <c r="A310" s="3">
        <v>44196</v>
      </c>
      <c r="B310" s="2">
        <v>227429</v>
      </c>
      <c r="C310" s="5">
        <f t="shared" si="134"/>
        <v>1417851</v>
      </c>
      <c r="D310" s="5">
        <f t="shared" si="135"/>
        <v>1957952.7059599999</v>
      </c>
      <c r="E310" s="2">
        <v>13030</v>
      </c>
      <c r="F310" s="2">
        <v>6707</v>
      </c>
      <c r="G310" s="2">
        <v>6323</v>
      </c>
      <c r="H310" s="2">
        <f t="shared" si="133"/>
        <v>1536</v>
      </c>
      <c r="I310" s="5">
        <f t="shared" si="132"/>
        <v>11494</v>
      </c>
      <c r="J310" s="12">
        <f t="shared" si="137"/>
        <v>8.6090723081049472</v>
      </c>
      <c r="K310" s="7">
        <f t="shared" si="136"/>
        <v>8.4830729166666661</v>
      </c>
      <c r="L310" s="18">
        <f t="shared" si="115"/>
        <v>22.901446250186371</v>
      </c>
      <c r="M310" s="9">
        <f t="shared" si="108"/>
        <v>11.788181120491174</v>
      </c>
      <c r="N310" s="5">
        <f t="shared" si="131"/>
        <v>52677.034785977565</v>
      </c>
      <c r="O310" s="5">
        <f t="shared" si="127"/>
        <v>6118.7505027685565</v>
      </c>
      <c r="P310" s="5">
        <f t="shared" si="121"/>
        <v>1512.2857142857142</v>
      </c>
      <c r="Q310" s="5">
        <f t="shared" si="111"/>
        <v>41.324759880545614</v>
      </c>
      <c r="R310" s="5">
        <f t="shared" si="122"/>
        <v>40.686747404711298</v>
      </c>
      <c r="S310" s="11">
        <f t="shared" si="116"/>
        <v>0.16040401988643377</v>
      </c>
      <c r="T310" s="2">
        <f t="shared" si="128"/>
        <v>1957962.7145966096</v>
      </c>
      <c r="U310" s="5">
        <f t="shared" si="130"/>
        <v>540042.06541000004</v>
      </c>
      <c r="V310" s="9">
        <f t="shared" si="117"/>
        <v>6.1187505027685569</v>
      </c>
      <c r="W310" s="4">
        <f t="shared" si="112"/>
        <v>909716</v>
      </c>
      <c r="X310" s="10">
        <f t="shared" si="113"/>
        <v>16.34320601154646</v>
      </c>
      <c r="Y310" s="2"/>
    </row>
    <row r="311" spans="1:25" x14ac:dyDescent="0.35">
      <c r="A311" s="3">
        <v>44197</v>
      </c>
      <c r="B311" s="2">
        <v>228410</v>
      </c>
      <c r="C311" s="5">
        <f t="shared" si="134"/>
        <v>1422067</v>
      </c>
      <c r="D311" s="5">
        <f t="shared" si="135"/>
        <v>1965968.7059599999</v>
      </c>
      <c r="E311" s="2">
        <v>8016</v>
      </c>
      <c r="F311" s="2">
        <v>4216</v>
      </c>
      <c r="G311" s="2">
        <v>3800</v>
      </c>
      <c r="H311" s="2">
        <v>990</v>
      </c>
      <c r="I311" s="5">
        <f t="shared" si="132"/>
        <v>7026</v>
      </c>
      <c r="J311" s="12">
        <f t="shared" si="137"/>
        <v>8.6071919178669933</v>
      </c>
      <c r="K311" s="7">
        <f t="shared" si="136"/>
        <v>8.0969696969696976</v>
      </c>
      <c r="L311" s="18">
        <f t="shared" si="115"/>
        <v>23.481973434535107</v>
      </c>
      <c r="M311" s="9">
        <f t="shared" si="108"/>
        <v>12.350299401197605</v>
      </c>
      <c r="N311" s="5">
        <f t="shared" si="131"/>
        <v>52892.698376604152</v>
      </c>
      <c r="O311" s="5">
        <f t="shared" si="127"/>
        <v>6145.1433297308868</v>
      </c>
      <c r="P311" s="5">
        <f t="shared" si="121"/>
        <v>1385</v>
      </c>
      <c r="Q311" s="5">
        <f t="shared" si="111"/>
        <v>26.635099141757916</v>
      </c>
      <c r="R311" s="5">
        <f t="shared" si="122"/>
        <v>37.262234657913851</v>
      </c>
      <c r="S311" s="11">
        <f t="shared" si="116"/>
        <v>0.1606183112328744</v>
      </c>
      <c r="T311" s="2">
        <f t="shared" si="128"/>
        <v>1965978.7555726913</v>
      </c>
      <c r="U311" s="5">
        <f t="shared" si="130"/>
        <v>543842.06541000004</v>
      </c>
      <c r="V311" s="9">
        <f t="shared" si="117"/>
        <v>6.1451433297308871</v>
      </c>
      <c r="W311" s="4">
        <f t="shared" si="112"/>
        <v>913640</v>
      </c>
      <c r="X311" s="10">
        <f t="shared" si="113"/>
        <v>16.273013440742524</v>
      </c>
      <c r="Y311" s="2"/>
    </row>
    <row r="312" spans="1:25" x14ac:dyDescent="0.35">
      <c r="A312" s="3">
        <v>44198</v>
      </c>
      <c r="B312" s="2">
        <v>228752</v>
      </c>
      <c r="C312" s="5">
        <f t="shared" si="134"/>
        <v>1423906</v>
      </c>
      <c r="D312" s="5">
        <f t="shared" si="135"/>
        <v>1969256.7059599999</v>
      </c>
      <c r="E312" s="2">
        <v>3288</v>
      </c>
      <c r="F312" s="2">
        <v>1839</v>
      </c>
      <c r="G312" s="2">
        <v>1449</v>
      </c>
      <c r="H312" s="2">
        <f t="shared" si="133"/>
        <v>342</v>
      </c>
      <c r="I312" s="5">
        <f t="shared" si="132"/>
        <v>2946</v>
      </c>
      <c r="J312" s="12">
        <f t="shared" si="137"/>
        <v>8.6086972177729599</v>
      </c>
      <c r="K312" s="7">
        <f t="shared" si="136"/>
        <v>9.6140350877192979</v>
      </c>
      <c r="L312" s="18">
        <f t="shared" si="115"/>
        <v>18.59706362153344</v>
      </c>
      <c r="M312" s="9">
        <f t="shared" si="108"/>
        <v>10.401459854014599</v>
      </c>
      <c r="N312" s="5">
        <f t="shared" si="131"/>
        <v>52981.159190723447</v>
      </c>
      <c r="O312" s="5">
        <f t="shared" si="127"/>
        <v>6154.3444987636267</v>
      </c>
      <c r="P312" s="5">
        <f t="shared" si="121"/>
        <v>1179</v>
      </c>
      <c r="Q312" s="5">
        <f t="shared" si="111"/>
        <v>9.2012160671527354</v>
      </c>
      <c r="R312" s="5">
        <f t="shared" si="122"/>
        <v>31.719981705184427</v>
      </c>
      <c r="S312" s="11">
        <f t="shared" si="116"/>
        <v>0.16065105421284831</v>
      </c>
      <c r="T312" s="2">
        <f t="shared" si="128"/>
        <v>1969266.7723802461</v>
      </c>
      <c r="U312" s="5">
        <f t="shared" si="130"/>
        <v>545291.06541000004</v>
      </c>
      <c r="V312" s="9">
        <f t="shared" si="117"/>
        <v>6.1543444987636269</v>
      </c>
      <c r="W312" s="4">
        <f t="shared" si="112"/>
        <v>915008</v>
      </c>
      <c r="X312" s="10">
        <f t="shared" si="113"/>
        <v>16.248684164510038</v>
      </c>
      <c r="Y312" s="2"/>
    </row>
    <row r="313" spans="1:25" x14ac:dyDescent="0.35">
      <c r="A313" s="3">
        <v>44199</v>
      </c>
      <c r="B313" s="2">
        <v>229169</v>
      </c>
      <c r="C313" s="5">
        <f t="shared" si="134"/>
        <v>1424833</v>
      </c>
      <c r="D313" s="5">
        <f t="shared" si="135"/>
        <v>1972051.7059599999</v>
      </c>
      <c r="E313" s="2">
        <v>2795</v>
      </c>
      <c r="F313" s="2">
        <v>927</v>
      </c>
      <c r="G313" s="2">
        <v>1868</v>
      </c>
      <c r="H313" s="2">
        <f t="shared" si="133"/>
        <v>417</v>
      </c>
      <c r="I313" s="5">
        <f t="shared" si="132"/>
        <v>2378</v>
      </c>
      <c r="J313" s="12">
        <f t="shared" si="137"/>
        <v>8.6052289182219237</v>
      </c>
      <c r="K313" s="7">
        <f t="shared" si="136"/>
        <v>6.7026378896882495</v>
      </c>
      <c r="L313" s="18">
        <f t="shared" si="115"/>
        <v>44.983818770226534</v>
      </c>
      <c r="M313" s="9">
        <f t="shared" si="108"/>
        <v>14.919499105545617</v>
      </c>
      <c r="N313" s="5">
        <f t="shared" si="131"/>
        <v>53056.35626355296</v>
      </c>
      <c r="O313" s="5">
        <f t="shared" ref="O313:O348" si="138">B313/3716919*100000</f>
        <v>6165.5634680228441</v>
      </c>
      <c r="P313" s="5">
        <f t="shared" si="121"/>
        <v>1081.8571428571429</v>
      </c>
      <c r="Q313" s="5">
        <f t="shared" si="111"/>
        <v>11.219026608195001</v>
      </c>
      <c r="R313" s="5">
        <f t="shared" si="122"/>
        <v>29.106436623453494</v>
      </c>
      <c r="S313" s="11">
        <f t="shared" si="116"/>
        <v>0.16083920010274888</v>
      </c>
      <c r="T313" s="2">
        <f t="shared" si="128"/>
        <v>1972061.7866676901</v>
      </c>
      <c r="U313" s="5">
        <f t="shared" si="130"/>
        <v>547159.06541000004</v>
      </c>
      <c r="V313" s="9">
        <f t="shared" si="117"/>
        <v>6.1655634680228433</v>
      </c>
      <c r="W313" s="4">
        <f t="shared" si="112"/>
        <v>916676</v>
      </c>
      <c r="X313" s="10">
        <f t="shared" si="113"/>
        <v>16.219117768982716</v>
      </c>
      <c r="Y313" s="2"/>
    </row>
    <row r="314" spans="1:25" x14ac:dyDescent="0.35">
      <c r="A314" s="3">
        <v>44200</v>
      </c>
      <c r="B314" s="2">
        <v>229763</v>
      </c>
      <c r="C314" s="5">
        <f t="shared" si="134"/>
        <v>1426479</v>
      </c>
      <c r="D314" s="5">
        <f t="shared" si="135"/>
        <v>1975896.7059599999</v>
      </c>
      <c r="E314" s="2">
        <v>3845</v>
      </c>
      <c r="F314" s="2">
        <v>1646</v>
      </c>
      <c r="G314" s="2">
        <v>2199</v>
      </c>
      <c r="H314" s="2">
        <f t="shared" si="133"/>
        <v>594</v>
      </c>
      <c r="I314" s="5">
        <f t="shared" si="132"/>
        <v>3251</v>
      </c>
      <c r="J314" s="12">
        <f t="shared" si="137"/>
        <v>8.5997166905028219</v>
      </c>
      <c r="K314" s="7">
        <f t="shared" si="136"/>
        <v>6.4730639730639732</v>
      </c>
      <c r="L314" s="18">
        <f t="shared" si="115"/>
        <v>36.087484811664645</v>
      </c>
      <c r="M314" s="9">
        <f t="shared" si="108"/>
        <v>15.448634590377115</v>
      </c>
      <c r="N314" s="5">
        <f t="shared" si="131"/>
        <v>53159.802683957059</v>
      </c>
      <c r="O314" s="5">
        <f t="shared" si="138"/>
        <v>6181.5444458165484</v>
      </c>
      <c r="P314" s="5">
        <f t="shared" si="121"/>
        <v>1089.8571428571429</v>
      </c>
      <c r="Q314" s="5">
        <f t="shared" si="111"/>
        <v>15.981059485054752</v>
      </c>
      <c r="R314" s="5">
        <f t="shared" si="122"/>
        <v>29.321669747831333</v>
      </c>
      <c r="S314" s="11">
        <f t="shared" si="116"/>
        <v>0.16107001925720604</v>
      </c>
      <c r="T314" s="2">
        <f t="shared" si="128"/>
        <v>1975906.8063225097</v>
      </c>
      <c r="U314" s="5">
        <f t="shared" si="130"/>
        <v>549358.06541000004</v>
      </c>
      <c r="V314" s="9">
        <f t="shared" si="117"/>
        <v>6.1815444458165487</v>
      </c>
      <c r="W314" s="4">
        <f t="shared" si="112"/>
        <v>919052</v>
      </c>
      <c r="X314" s="10">
        <f t="shared" si="113"/>
        <v>16.177186927399102</v>
      </c>
      <c r="Y314" s="2"/>
    </row>
    <row r="315" spans="1:25" x14ac:dyDescent="0.35">
      <c r="A315" s="3">
        <v>44201</v>
      </c>
      <c r="B315" s="2">
        <v>232079</v>
      </c>
      <c r="C315" s="5">
        <f t="shared" si="134"/>
        <v>1431690</v>
      </c>
      <c r="D315" s="5">
        <f t="shared" si="135"/>
        <v>1990407.7059599999</v>
      </c>
      <c r="E315" s="2">
        <v>14511</v>
      </c>
      <c r="F315" s="2">
        <v>5211</v>
      </c>
      <c r="G315" s="2">
        <v>9300</v>
      </c>
      <c r="H315" s="2">
        <f t="shared" si="133"/>
        <v>2316</v>
      </c>
      <c r="I315" s="5">
        <f t="shared" si="132"/>
        <v>12195</v>
      </c>
      <c r="J315" s="12">
        <f t="shared" si="137"/>
        <v>8.5764231402238025</v>
      </c>
      <c r="K315" s="7">
        <f t="shared" si="136"/>
        <v>6.2655440414507773</v>
      </c>
      <c r="L315" s="18">
        <f t="shared" si="115"/>
        <v>44.444444444444443</v>
      </c>
      <c r="M315" s="9">
        <f t="shared" si="108"/>
        <v>15.960305974777755</v>
      </c>
      <c r="N315" s="5">
        <f t="shared" si="131"/>
        <v>53550.208667437917</v>
      </c>
      <c r="O315" s="5">
        <f t="shared" si="138"/>
        <v>6243.8541168101856</v>
      </c>
      <c r="P315" s="5">
        <f t="shared" si="121"/>
        <v>1133.2857142857142</v>
      </c>
      <c r="Q315" s="5">
        <f t="shared" si="111"/>
        <v>62.309989507385183</v>
      </c>
      <c r="R315" s="5">
        <f t="shared" si="122"/>
        <v>30.490078137311045</v>
      </c>
      <c r="S315" s="11">
        <f t="shared" si="116"/>
        <v>0.1621014325726938</v>
      </c>
      <c r="T315" s="2">
        <f t="shared" si="128"/>
        <v>1990417.8804996465</v>
      </c>
      <c r="U315" s="5">
        <f t="shared" ref="U315:U346" si="139">U314+G315</f>
        <v>558658.06541000004</v>
      </c>
      <c r="V315" s="9">
        <f t="shared" si="117"/>
        <v>6.2438541168101862</v>
      </c>
      <c r="W315" s="4">
        <f t="shared" si="112"/>
        <v>928316</v>
      </c>
      <c r="X315" s="10">
        <f t="shared" si="113"/>
        <v>16.015748947556652</v>
      </c>
      <c r="Y315" s="2"/>
    </row>
    <row r="316" spans="1:25" x14ac:dyDescent="0.35">
      <c r="A316" s="3">
        <v>44202</v>
      </c>
      <c r="B316" s="2">
        <v>233879</v>
      </c>
      <c r="C316" s="5">
        <f t="shared" si="134"/>
        <v>1438276</v>
      </c>
      <c r="D316" s="5">
        <f t="shared" si="135"/>
        <v>2005246.7059599999</v>
      </c>
      <c r="E316" s="2">
        <v>14839</v>
      </c>
      <c r="F316" s="2">
        <v>6586</v>
      </c>
      <c r="G316" s="2">
        <v>8253</v>
      </c>
      <c r="H316" s="2">
        <f t="shared" si="133"/>
        <v>1800</v>
      </c>
      <c r="I316" s="5">
        <f t="shared" si="132"/>
        <v>13039</v>
      </c>
      <c r="J316" s="12">
        <f t="shared" si="137"/>
        <v>8.573863861056358</v>
      </c>
      <c r="K316" s="7">
        <f t="shared" si="136"/>
        <v>8.2438888888888897</v>
      </c>
      <c r="L316" s="18">
        <f t="shared" si="115"/>
        <v>27.330701488004859</v>
      </c>
      <c r="M316" s="9">
        <f t="shared" si="108"/>
        <v>12.130197452658535</v>
      </c>
      <c r="N316" s="5">
        <f t="shared" si="131"/>
        <v>53949.439209018266</v>
      </c>
      <c r="O316" s="5">
        <f t="shared" si="138"/>
        <v>6292.2813222456562</v>
      </c>
      <c r="P316" s="5">
        <f t="shared" si="121"/>
        <v>1142.1428571428571</v>
      </c>
      <c r="Q316" s="5">
        <f t="shared" si="111"/>
        <v>48.427452985014391</v>
      </c>
      <c r="R316" s="5">
        <f t="shared" si="122"/>
        <v>30.728371953586514</v>
      </c>
      <c r="S316" s="11">
        <f t="shared" si="116"/>
        <v>0.16261065330993496</v>
      </c>
      <c r="T316" s="2">
        <f t="shared" si="128"/>
        <v>2005256.9563534497</v>
      </c>
      <c r="U316" s="5">
        <f t="shared" si="139"/>
        <v>566911.06541000004</v>
      </c>
      <c r="V316" s="9">
        <f t="shared" si="117"/>
        <v>6.292281322245656</v>
      </c>
      <c r="W316" s="4">
        <f t="shared" si="112"/>
        <v>935516</v>
      </c>
      <c r="X316" s="10">
        <f t="shared" si="113"/>
        <v>15.892487140786475</v>
      </c>
      <c r="Y316" s="2"/>
    </row>
    <row r="317" spans="1:25" x14ac:dyDescent="0.35">
      <c r="A317" s="3">
        <v>44203</v>
      </c>
      <c r="B317" s="2">
        <v>235491</v>
      </c>
      <c r="C317" s="5">
        <f t="shared" si="134"/>
        <v>1444684</v>
      </c>
      <c r="D317" s="5">
        <f t="shared" si="135"/>
        <v>2020738.7059599999</v>
      </c>
      <c r="E317" s="2">
        <v>15492</v>
      </c>
      <c r="F317" s="2">
        <v>6408</v>
      </c>
      <c r="G317" s="2">
        <v>9085</v>
      </c>
      <c r="H317" s="2">
        <f t="shared" si="133"/>
        <v>1612</v>
      </c>
      <c r="I317" s="5">
        <f t="shared" si="132"/>
        <v>13880</v>
      </c>
      <c r="J317" s="12">
        <f t="shared" si="137"/>
        <v>8.5809593825666379</v>
      </c>
      <c r="K317" s="7">
        <f t="shared" si="136"/>
        <v>9.6104218362282872</v>
      </c>
      <c r="L317" s="18">
        <f t="shared" si="115"/>
        <v>25.156054931335831</v>
      </c>
      <c r="M317" s="9">
        <f t="shared" si="108"/>
        <v>10.405370513813581</v>
      </c>
      <c r="N317" s="5">
        <f t="shared" ref="N317:N348" si="140">D317/3716900*100000</f>
        <v>54366.238154375955</v>
      </c>
      <c r="O317" s="5">
        <f t="shared" si="138"/>
        <v>6335.65057511342</v>
      </c>
      <c r="P317" s="5">
        <f t="shared" si="121"/>
        <v>1153</v>
      </c>
      <c r="Q317" s="5">
        <f t="shared" si="111"/>
        <v>43.36947456213511</v>
      </c>
      <c r="R317" s="5">
        <f t="shared" si="122"/>
        <v>31.020474050956445</v>
      </c>
      <c r="S317" s="11">
        <f t="shared" si="116"/>
        <v>0.163005196984254</v>
      </c>
      <c r="T317" s="2">
        <f t="shared" si="128"/>
        <v>2020749.0355452492</v>
      </c>
      <c r="U317" s="5">
        <f t="shared" si="139"/>
        <v>575996.06541000004</v>
      </c>
      <c r="V317" s="9">
        <f t="shared" si="117"/>
        <v>6.3356505751134202</v>
      </c>
      <c r="W317" s="4">
        <f t="shared" si="112"/>
        <v>941964</v>
      </c>
      <c r="X317" s="10">
        <f t="shared" si="113"/>
        <v>15.783698740079238</v>
      </c>
      <c r="Y317" s="2"/>
    </row>
    <row r="318" spans="1:25" x14ac:dyDescent="0.35">
      <c r="A318" s="3">
        <v>44204</v>
      </c>
      <c r="B318" s="2">
        <v>236028</v>
      </c>
      <c r="C318" s="5">
        <f t="shared" si="134"/>
        <v>1448004</v>
      </c>
      <c r="D318" s="5">
        <f t="shared" si="135"/>
        <v>2026003.7059599999</v>
      </c>
      <c r="E318" s="2">
        <v>5265</v>
      </c>
      <c r="F318" s="2">
        <v>3320</v>
      </c>
      <c r="G318" s="2">
        <v>1954</v>
      </c>
      <c r="H318" s="2">
        <f t="shared" si="133"/>
        <v>537</v>
      </c>
      <c r="I318" s="5">
        <f t="shared" si="132"/>
        <v>4728</v>
      </c>
      <c r="J318" s="12">
        <f t="shared" si="137"/>
        <v>8.5837430557391485</v>
      </c>
      <c r="K318" s="7">
        <f t="shared" si="136"/>
        <v>9.8044692737430168</v>
      </c>
      <c r="L318" s="18">
        <f t="shared" si="115"/>
        <v>16.174698795180724</v>
      </c>
      <c r="M318" s="9">
        <f t="shared" si="108"/>
        <v>10.1994301994302</v>
      </c>
      <c r="N318" s="5">
        <f t="shared" si="140"/>
        <v>54507.888454357126</v>
      </c>
      <c r="O318" s="5">
        <f t="shared" si="138"/>
        <v>6350.0980247350026</v>
      </c>
      <c r="P318" s="5">
        <f t="shared" si="121"/>
        <v>1088.2857142857142</v>
      </c>
      <c r="Q318" s="5">
        <f t="shared" si="111"/>
        <v>14.447523473862628</v>
      </c>
      <c r="R318" s="5">
        <f t="shared" si="122"/>
        <v>29.279391812685684</v>
      </c>
      <c r="S318" s="11">
        <f t="shared" si="116"/>
        <v>0.16300231214830899</v>
      </c>
      <c r="T318" s="2">
        <f t="shared" si="128"/>
        <v>2026014.0624588064</v>
      </c>
      <c r="U318" s="5">
        <f t="shared" si="139"/>
        <v>577950.06541000004</v>
      </c>
      <c r="V318" s="9">
        <f t="shared" si="117"/>
        <v>6.3500980247350025</v>
      </c>
      <c r="W318" s="4">
        <f t="shared" si="112"/>
        <v>944112</v>
      </c>
      <c r="X318" s="10">
        <f t="shared" si="113"/>
        <v>15.74778839798668</v>
      </c>
      <c r="Y318" s="2"/>
    </row>
    <row r="319" spans="1:25" x14ac:dyDescent="0.35">
      <c r="A319" s="3">
        <v>44205</v>
      </c>
      <c r="B319" s="2">
        <v>238086</v>
      </c>
      <c r="C319" s="5">
        <f t="shared" si="134"/>
        <v>1455058</v>
      </c>
      <c r="D319" s="5">
        <f t="shared" si="135"/>
        <v>2044152.7059599999</v>
      </c>
      <c r="E319" s="2">
        <v>18149</v>
      </c>
      <c r="F319" s="2">
        <v>7054</v>
      </c>
      <c r="G319" s="2">
        <v>11095</v>
      </c>
      <c r="H319" s="2">
        <f t="shared" si="133"/>
        <v>2058</v>
      </c>
      <c r="I319" s="5">
        <f t="shared" si="132"/>
        <v>16091</v>
      </c>
      <c r="J319" s="12">
        <f t="shared" si="137"/>
        <v>8.5857744930823312</v>
      </c>
      <c r="K319" s="7">
        <f t="shared" si="136"/>
        <v>8.8187560738581148</v>
      </c>
      <c r="L319" s="18">
        <f t="shared" si="115"/>
        <v>29.174936206407715</v>
      </c>
      <c r="M319" s="9">
        <f t="shared" si="108"/>
        <v>11.339467739269381</v>
      </c>
      <c r="N319" s="5">
        <f t="shared" si="140"/>
        <v>54996.171701148807</v>
      </c>
      <c r="O319" s="5">
        <f t="shared" si="138"/>
        <v>6405.4664629495564</v>
      </c>
      <c r="P319" s="5">
        <f t="shared" si="121"/>
        <v>1333.4285714285713</v>
      </c>
      <c r="Q319" s="5">
        <f t="shared" si="111"/>
        <v>55.368721246199797</v>
      </c>
      <c r="R319" s="5">
        <f t="shared" si="122"/>
        <v>35.874749695406692</v>
      </c>
      <c r="S319" s="11">
        <f t="shared" si="116"/>
        <v>0.16362646712364731</v>
      </c>
      <c r="T319" s="2">
        <f t="shared" si="128"/>
        <v>2044163.1552326232</v>
      </c>
      <c r="U319" s="5">
        <f t="shared" si="139"/>
        <v>589045.06541000004</v>
      </c>
      <c r="V319" s="9">
        <f t="shared" si="117"/>
        <v>6.4054664629495566</v>
      </c>
      <c r="W319" s="4">
        <f t="shared" si="112"/>
        <v>952344</v>
      </c>
      <c r="X319" s="10">
        <f t="shared" si="113"/>
        <v>15.611665532622666</v>
      </c>
      <c r="Y319" s="2"/>
    </row>
    <row r="320" spans="1:25" x14ac:dyDescent="0.35">
      <c r="A320" s="3">
        <v>44206</v>
      </c>
      <c r="B320" s="2">
        <v>239229</v>
      </c>
      <c r="C320" s="5">
        <f t="shared" si="134"/>
        <v>1459455</v>
      </c>
      <c r="D320" s="5">
        <f t="shared" si="135"/>
        <v>2055307.7059599999</v>
      </c>
      <c r="E320" s="2">
        <v>11155</v>
      </c>
      <c r="F320" s="2">
        <v>4397</v>
      </c>
      <c r="G320" s="2">
        <v>6758</v>
      </c>
      <c r="H320" s="2">
        <f t="shared" si="133"/>
        <v>1143</v>
      </c>
      <c r="I320" s="5">
        <f t="shared" si="132"/>
        <v>10012</v>
      </c>
      <c r="J320" s="12">
        <f t="shared" si="137"/>
        <v>8.5913819225929959</v>
      </c>
      <c r="K320" s="7">
        <f t="shared" si="136"/>
        <v>9.7594050743657039</v>
      </c>
      <c r="L320" s="18">
        <f t="shared" si="115"/>
        <v>25.994996588583124</v>
      </c>
      <c r="M320" s="9">
        <f t="shared" si="108"/>
        <v>10.24652622142537</v>
      </c>
      <c r="N320" s="5">
        <f t="shared" si="140"/>
        <v>55296.287388953155</v>
      </c>
      <c r="O320" s="5">
        <f t="shared" si="138"/>
        <v>6436.2177384010783</v>
      </c>
      <c r="P320" s="5">
        <f t="shared" si="121"/>
        <v>1437.1428571428571</v>
      </c>
      <c r="Q320" s="5">
        <f t="shared" si="111"/>
        <v>30.75143264548414</v>
      </c>
      <c r="R320" s="5">
        <f t="shared" si="122"/>
        <v>38.665093415019427</v>
      </c>
      <c r="S320" s="11">
        <f t="shared" si="116"/>
        <v>0.16391666752315076</v>
      </c>
      <c r="T320" s="2">
        <f t="shared" si="128"/>
        <v>2055318.2122546036</v>
      </c>
      <c r="U320" s="5">
        <f t="shared" si="139"/>
        <v>595803.06541000004</v>
      </c>
      <c r="V320" s="9">
        <f t="shared" si="117"/>
        <v>6.436217738401079</v>
      </c>
      <c r="W320" s="4">
        <f t="shared" si="112"/>
        <v>956916</v>
      </c>
      <c r="X320" s="10">
        <f t="shared" si="113"/>
        <v>15.537075354576578</v>
      </c>
      <c r="Y320" s="2"/>
    </row>
    <row r="321" spans="1:25" x14ac:dyDescent="0.35">
      <c r="A321" s="3">
        <v>44207</v>
      </c>
      <c r="B321" s="2">
        <v>239780</v>
      </c>
      <c r="C321" s="5">
        <f t="shared" si="134"/>
        <v>1462982</v>
      </c>
      <c r="D321" s="5">
        <f t="shared" si="135"/>
        <v>2063205.7059599999</v>
      </c>
      <c r="E321" s="2">
        <v>7898</v>
      </c>
      <c r="F321" s="2">
        <v>3527</v>
      </c>
      <c r="G321" s="2">
        <v>4371</v>
      </c>
      <c r="H321" s="2">
        <f t="shared" si="133"/>
        <v>551</v>
      </c>
      <c r="I321" s="5">
        <f t="shared" si="132"/>
        <v>7347</v>
      </c>
      <c r="J321" s="12">
        <f t="shared" si="137"/>
        <v>8.6045779713070303</v>
      </c>
      <c r="K321" s="7">
        <f t="shared" si="136"/>
        <v>14.33393829401089</v>
      </c>
      <c r="L321" s="18">
        <f t="shared" si="115"/>
        <v>15.622341933654665</v>
      </c>
      <c r="M321" s="9">
        <f t="shared" si="108"/>
        <v>6.9764497341099023</v>
      </c>
      <c r="N321" s="5">
        <f t="shared" si="140"/>
        <v>55508.776290995185</v>
      </c>
      <c r="O321" s="5">
        <f t="shared" si="138"/>
        <v>6451.0418440649364</v>
      </c>
      <c r="P321" s="5">
        <f t="shared" si="121"/>
        <v>1431</v>
      </c>
      <c r="Q321" s="5">
        <f t="shared" si="111"/>
        <v>14.82418144152385</v>
      </c>
      <c r="R321" s="5">
        <f t="shared" si="122"/>
        <v>38.499825123086445</v>
      </c>
      <c r="S321" s="11">
        <f t="shared" si="116"/>
        <v>0.16389812041433183</v>
      </c>
      <c r="T321" s="2">
        <f t="shared" si="128"/>
        <v>2063216.2526274954</v>
      </c>
      <c r="U321" s="5">
        <f t="shared" si="139"/>
        <v>600174.06541000004</v>
      </c>
      <c r="V321" s="9">
        <f t="shared" si="117"/>
        <v>6.4510418440649362</v>
      </c>
      <c r="W321" s="4">
        <f t="shared" si="112"/>
        <v>959120</v>
      </c>
      <c r="X321" s="10">
        <f t="shared" si="113"/>
        <v>15.501372091083493</v>
      </c>
      <c r="Y321" s="2"/>
    </row>
    <row r="322" spans="1:25" x14ac:dyDescent="0.35">
      <c r="A322" s="3">
        <v>44208</v>
      </c>
      <c r="B322" s="2">
        <v>241637</v>
      </c>
      <c r="C322" s="5">
        <f t="shared" si="134"/>
        <v>1468843</v>
      </c>
      <c r="D322" s="5">
        <f t="shared" si="135"/>
        <v>2081000.7059599999</v>
      </c>
      <c r="E322" s="2">
        <v>17795</v>
      </c>
      <c r="F322" s="2">
        <v>5861</v>
      </c>
      <c r="G322" s="2">
        <v>11934</v>
      </c>
      <c r="H322" s="2">
        <f t="shared" si="133"/>
        <v>1857</v>
      </c>
      <c r="I322" s="5">
        <f t="shared" si="132"/>
        <v>15938</v>
      </c>
      <c r="J322" s="12">
        <f t="shared" si="137"/>
        <v>8.6120946128283329</v>
      </c>
      <c r="K322" s="7">
        <f t="shared" si="136"/>
        <v>9.5826602046311251</v>
      </c>
      <c r="L322" s="18">
        <f t="shared" si="115"/>
        <v>31.684012967070469</v>
      </c>
      <c r="M322" s="9">
        <f t="shared" ref="M322:M361" si="141">H322/E322*100</f>
        <v>10.435515594268052</v>
      </c>
      <c r="N322" s="5">
        <f t="shared" si="140"/>
        <v>55987.535472033145</v>
      </c>
      <c r="O322" s="5">
        <f t="shared" si="138"/>
        <v>6501.0025776725297</v>
      </c>
      <c r="P322" s="5">
        <f t="shared" si="121"/>
        <v>1365.4285714285713</v>
      </c>
      <c r="Q322" s="5">
        <f t="shared" ref="Q322:Q361" si="142">H322/3716900*100000</f>
        <v>49.96098899620651</v>
      </c>
      <c r="R322" s="5">
        <f t="shared" si="122"/>
        <v>36.735682192918055</v>
      </c>
      <c r="S322" s="11">
        <f t="shared" si="116"/>
        <v>0.16450839197926531</v>
      </c>
      <c r="T322" s="2">
        <f t="shared" si="128"/>
        <v>2081011.3435917399</v>
      </c>
      <c r="U322" s="5">
        <f t="shared" si="139"/>
        <v>612108.06541000004</v>
      </c>
      <c r="V322" s="9">
        <f t="shared" si="117"/>
        <v>6.5010025776725291</v>
      </c>
      <c r="W322" s="4">
        <f t="shared" ref="W322:W361" si="143">B322*4</f>
        <v>966548</v>
      </c>
      <c r="X322" s="10">
        <f t="shared" ref="X322:X361" si="144">$Y$341/B322</f>
        <v>15.382242785666103</v>
      </c>
      <c r="Y322" s="2"/>
    </row>
    <row r="323" spans="1:25" x14ac:dyDescent="0.35">
      <c r="A323" s="3">
        <v>44209</v>
      </c>
      <c r="B323" s="2">
        <v>243255</v>
      </c>
      <c r="C323" s="5">
        <f t="shared" si="134"/>
        <v>1477507</v>
      </c>
      <c r="D323" s="5">
        <f t="shared" si="135"/>
        <v>2100438.7059599999</v>
      </c>
      <c r="E323" s="2">
        <v>19438</v>
      </c>
      <c r="F323" s="2">
        <v>8664</v>
      </c>
      <c r="G323" s="2">
        <v>10774</v>
      </c>
      <c r="H323" s="2">
        <f t="shared" si="133"/>
        <v>1618</v>
      </c>
      <c r="I323" s="5">
        <f t="shared" si="132"/>
        <v>17820</v>
      </c>
      <c r="J323" s="12">
        <f t="shared" si="137"/>
        <v>8.6347195575013878</v>
      </c>
      <c r="K323" s="7">
        <f t="shared" si="136"/>
        <v>12.013597033374536</v>
      </c>
      <c r="L323" s="18">
        <f t="shared" ref="L323:L361" si="145">H323/F323*100</f>
        <v>18.674976915974145</v>
      </c>
      <c r="M323" s="9">
        <f t="shared" si="141"/>
        <v>8.3239016359707794</v>
      </c>
      <c r="N323" s="5">
        <f t="shared" si="140"/>
        <v>56510.498155990208</v>
      </c>
      <c r="O323" s="5">
        <f t="shared" si="138"/>
        <v>6544.5332545584124</v>
      </c>
      <c r="P323" s="5">
        <f t="shared" si="121"/>
        <v>1339.4285714285713</v>
      </c>
      <c r="Q323" s="5">
        <f t="shared" si="142"/>
        <v>43.530899405418488</v>
      </c>
      <c r="R323" s="5">
        <f t="shared" si="122"/>
        <v>36.036174538690069</v>
      </c>
      <c r="S323" s="11">
        <f t="shared" ref="S323:S361" si="146">B323/C323</f>
        <v>0.16463881389394433</v>
      </c>
      <c r="T323" s="2">
        <f t="shared" si="128"/>
        <v>2100449.4429546497</v>
      </c>
      <c r="U323" s="5">
        <f t="shared" si="139"/>
        <v>622882.06541000004</v>
      </c>
      <c r="V323" s="9">
        <f t="shared" ref="V323:V361" si="147">B323/$Y$341*100</f>
        <v>6.5445332545584129</v>
      </c>
      <c r="W323" s="4">
        <f t="shared" si="143"/>
        <v>973020</v>
      </c>
      <c r="X323" s="10">
        <f t="shared" si="144"/>
        <v>15.279928470123943</v>
      </c>
      <c r="Y323" s="2"/>
    </row>
    <row r="324" spans="1:25" x14ac:dyDescent="0.35">
      <c r="A324" s="3">
        <v>44210</v>
      </c>
      <c r="B324" s="2">
        <v>244612</v>
      </c>
      <c r="C324" s="5">
        <f t="shared" si="134"/>
        <v>1484631</v>
      </c>
      <c r="D324" s="5">
        <f t="shared" si="135"/>
        <v>2116329.7059599999</v>
      </c>
      <c r="E324" s="2">
        <v>15891</v>
      </c>
      <c r="F324" s="2">
        <v>7124</v>
      </c>
      <c r="G324" s="2">
        <v>8767</v>
      </c>
      <c r="H324" s="2">
        <f t="shared" si="133"/>
        <v>1357</v>
      </c>
      <c r="I324" s="5">
        <f t="shared" si="132"/>
        <v>14534</v>
      </c>
      <c r="J324" s="12">
        <f t="shared" si="137"/>
        <v>8.6517820301538766</v>
      </c>
      <c r="K324" s="7">
        <f t="shared" si="136"/>
        <v>11.710390567428151</v>
      </c>
      <c r="L324" s="18">
        <f t="shared" si="145"/>
        <v>19.048287478944413</v>
      </c>
      <c r="M324" s="9">
        <f t="shared" si="141"/>
        <v>8.5394248316657233</v>
      </c>
      <c r="N324" s="5">
        <f t="shared" si="140"/>
        <v>56938.031853426241</v>
      </c>
      <c r="O324" s="5">
        <f t="shared" si="138"/>
        <v>6581.0419866561524</v>
      </c>
      <c r="P324" s="5">
        <f t="shared" si="121"/>
        <v>1303</v>
      </c>
      <c r="Q324" s="5">
        <f t="shared" si="142"/>
        <v>36.508918722591403</v>
      </c>
      <c r="R324" s="5">
        <f t="shared" si="122"/>
        <v>35.056095133040976</v>
      </c>
      <c r="S324" s="11">
        <f t="shared" si="146"/>
        <v>0.16476282658788616</v>
      </c>
      <c r="T324" s="2">
        <f t="shared" si="128"/>
        <v>2116340.5241860519</v>
      </c>
      <c r="U324" s="5">
        <f t="shared" si="139"/>
        <v>631649.06541000004</v>
      </c>
      <c r="V324" s="9">
        <f t="shared" si="147"/>
        <v>6.5810419866561523</v>
      </c>
      <c r="W324" s="4">
        <f t="shared" si="143"/>
        <v>978448</v>
      </c>
      <c r="X324" s="10">
        <f t="shared" si="144"/>
        <v>15.19516213431884</v>
      </c>
      <c r="Y324" s="2"/>
    </row>
    <row r="325" spans="1:25" x14ac:dyDescent="0.35">
      <c r="A325" s="3">
        <v>44211</v>
      </c>
      <c r="B325" s="2">
        <v>245789</v>
      </c>
      <c r="C325" s="5">
        <f t="shared" si="134"/>
        <v>1492571</v>
      </c>
      <c r="D325" s="5">
        <f t="shared" si="135"/>
        <v>2131534.7059599999</v>
      </c>
      <c r="E325" s="2">
        <v>15205</v>
      </c>
      <c r="F325" s="2">
        <v>7940</v>
      </c>
      <c r="G325" s="2">
        <v>7265</v>
      </c>
      <c r="H325" s="2">
        <f t="shared" si="133"/>
        <v>1177</v>
      </c>
      <c r="I325" s="5">
        <f t="shared" si="132"/>
        <v>14028</v>
      </c>
      <c r="J325" s="12">
        <f t="shared" si="137"/>
        <v>8.672213589542249</v>
      </c>
      <c r="K325" s="7">
        <f t="shared" si="136"/>
        <v>12.918436703483433</v>
      </c>
      <c r="L325" s="18">
        <f t="shared" si="145"/>
        <v>14.823677581863981</v>
      </c>
      <c r="M325" s="9">
        <f t="shared" si="141"/>
        <v>7.7408747122657022</v>
      </c>
      <c r="N325" s="5">
        <f t="shared" si="140"/>
        <v>57347.109310446875</v>
      </c>
      <c r="O325" s="5">
        <f t="shared" si="138"/>
        <v>6612.707998210346</v>
      </c>
      <c r="P325" s="5">
        <f t="shared" si="121"/>
        <v>1394.4285714285713</v>
      </c>
      <c r="Q325" s="5">
        <f t="shared" si="142"/>
        <v>31.666173424089965</v>
      </c>
      <c r="R325" s="5">
        <f t="shared" si="122"/>
        <v>37.515902268787734</v>
      </c>
      <c r="S325" s="11">
        <f t="shared" si="146"/>
        <v>0.1646749132872071</v>
      </c>
      <c r="T325" s="2">
        <f t="shared" si="128"/>
        <v>2131545.6019107685</v>
      </c>
      <c r="U325" s="5">
        <f t="shared" si="139"/>
        <v>638914.06541000004</v>
      </c>
      <c r="V325" s="9">
        <f t="shared" si="147"/>
        <v>6.6127079982103458</v>
      </c>
      <c r="W325" s="4">
        <f t="shared" si="143"/>
        <v>983156</v>
      </c>
      <c r="X325" s="10">
        <f t="shared" si="144"/>
        <v>15.122397666291006</v>
      </c>
      <c r="Y325" s="2"/>
    </row>
    <row r="326" spans="1:25" x14ac:dyDescent="0.35">
      <c r="A326" s="3">
        <v>44212</v>
      </c>
      <c r="B326" s="2">
        <v>247025</v>
      </c>
      <c r="C326" s="5">
        <f t="shared" si="134"/>
        <v>1498515</v>
      </c>
      <c r="D326" s="5">
        <f t="shared" si="135"/>
        <v>2146685.7059599999</v>
      </c>
      <c r="E326" s="2">
        <v>15151</v>
      </c>
      <c r="F326" s="2">
        <v>5944</v>
      </c>
      <c r="G326" s="2">
        <v>9208</v>
      </c>
      <c r="H326" s="2">
        <f t="shared" si="133"/>
        <v>1236</v>
      </c>
      <c r="I326" s="5">
        <f t="shared" si="132"/>
        <v>13915</v>
      </c>
      <c r="J326" s="12">
        <f t="shared" si="137"/>
        <v>8.6901556763890291</v>
      </c>
      <c r="K326" s="7">
        <f t="shared" si="136"/>
        <v>12.258090614886731</v>
      </c>
      <c r="L326" s="18">
        <f t="shared" si="145"/>
        <v>20.794078061911168</v>
      </c>
      <c r="M326" s="9">
        <f t="shared" si="141"/>
        <v>8.1578773678305065</v>
      </c>
      <c r="N326" s="5">
        <f t="shared" si="140"/>
        <v>57754.733943877953</v>
      </c>
      <c r="O326" s="5">
        <f t="shared" si="138"/>
        <v>6645.961345942701</v>
      </c>
      <c r="P326" s="5">
        <f t="shared" si="121"/>
        <v>1277</v>
      </c>
      <c r="Q326" s="5">
        <f t="shared" si="142"/>
        <v>33.25351771637655</v>
      </c>
      <c r="R326" s="5">
        <f t="shared" si="122"/>
        <v>34.35658747881299</v>
      </c>
      <c r="S326" s="11">
        <f t="shared" si="146"/>
        <v>0.16484653139941877</v>
      </c>
      <c r="T326" s="2">
        <f t="shared" si="128"/>
        <v>2146696.6793594491</v>
      </c>
      <c r="U326" s="5">
        <f t="shared" si="139"/>
        <v>648122.06541000004</v>
      </c>
      <c r="V326" s="9">
        <f t="shared" si="147"/>
        <v>6.6459613459427009</v>
      </c>
      <c r="W326" s="4">
        <f t="shared" si="143"/>
        <v>988100</v>
      </c>
      <c r="X326" s="10">
        <f t="shared" si="144"/>
        <v>15.0467321121344</v>
      </c>
      <c r="Y326" s="2"/>
    </row>
    <row r="327" spans="1:25" x14ac:dyDescent="0.35">
      <c r="A327" s="3">
        <v>44213</v>
      </c>
      <c r="B327" s="2">
        <v>247805</v>
      </c>
      <c r="C327" s="5">
        <f t="shared" si="134"/>
        <v>1502802</v>
      </c>
      <c r="D327" s="5">
        <f t="shared" si="135"/>
        <v>2155768.7059599999</v>
      </c>
      <c r="E327" s="2">
        <v>9083</v>
      </c>
      <c r="F327" s="2">
        <v>4287</v>
      </c>
      <c r="G327" s="2">
        <v>4796</v>
      </c>
      <c r="H327" s="2">
        <f t="shared" si="133"/>
        <v>780</v>
      </c>
      <c r="I327" s="5">
        <f t="shared" si="132"/>
        <v>8303</v>
      </c>
      <c r="J327" s="12">
        <f t="shared" si="137"/>
        <v>8.6994560479409202</v>
      </c>
      <c r="K327" s="7">
        <f t="shared" ref="K327:K361" si="148">E327/H327</f>
        <v>11.644871794871795</v>
      </c>
      <c r="L327" s="18">
        <f t="shared" si="145"/>
        <v>18.194541637508749</v>
      </c>
      <c r="M327" s="9">
        <f t="shared" si="141"/>
        <v>8.5874710998568755</v>
      </c>
      <c r="N327" s="5">
        <f t="shared" si="140"/>
        <v>57999.10425246846</v>
      </c>
      <c r="O327" s="5">
        <f t="shared" si="138"/>
        <v>6666.9464682980715</v>
      </c>
      <c r="P327" s="5">
        <f t="shared" ref="P327:P361" si="149">AVERAGE(H321:H327)</f>
        <v>1225.1428571428571</v>
      </c>
      <c r="Q327" s="5">
        <f t="shared" si="142"/>
        <v>20.985229626839569</v>
      </c>
      <c r="R327" s="5">
        <f t="shared" si="122"/>
        <v>32.961415619006615</v>
      </c>
      <c r="S327" s="11">
        <f t="shared" si="146"/>
        <v>0.16489530889631501</v>
      </c>
      <c r="T327" s="2">
        <f t="shared" si="128"/>
        <v>2155779.7257898082</v>
      </c>
      <c r="U327" s="5">
        <f t="shared" si="139"/>
        <v>652918.06541000004</v>
      </c>
      <c r="V327" s="9">
        <f t="shared" si="147"/>
        <v>6.6669464682980708</v>
      </c>
      <c r="W327" s="4">
        <f t="shared" si="143"/>
        <v>991220</v>
      </c>
      <c r="X327" s="10">
        <f t="shared" si="144"/>
        <v>14.999370472750751</v>
      </c>
      <c r="Y327" s="2"/>
    </row>
    <row r="328" spans="1:25" x14ac:dyDescent="0.35">
      <c r="A328" s="3">
        <v>44214</v>
      </c>
      <c r="B328" s="2">
        <v>247915</v>
      </c>
      <c r="C328" s="5">
        <f t="shared" si="134"/>
        <v>1504836</v>
      </c>
      <c r="D328" s="5">
        <f t="shared" si="135"/>
        <v>2160742.7059599999</v>
      </c>
      <c r="E328" s="2">
        <v>4974</v>
      </c>
      <c r="F328" s="2">
        <v>2034</v>
      </c>
      <c r="G328" s="2">
        <v>2930</v>
      </c>
      <c r="H328" s="2">
        <f t="shared" si="133"/>
        <v>110</v>
      </c>
      <c r="I328" s="5">
        <f t="shared" si="132"/>
        <v>4864</v>
      </c>
      <c r="J328" s="12">
        <f t="shared" si="137"/>
        <v>8.7156594234314184</v>
      </c>
      <c r="K328" s="7">
        <f t="shared" si="148"/>
        <v>45.218181818181819</v>
      </c>
      <c r="L328" s="18">
        <f t="shared" si="145"/>
        <v>5.4080629301868237</v>
      </c>
      <c r="M328" s="9">
        <f t="shared" si="141"/>
        <v>2.2114997989545637</v>
      </c>
      <c r="N328" s="5">
        <f t="shared" si="140"/>
        <v>58132.925447550377</v>
      </c>
      <c r="O328" s="5">
        <f t="shared" si="138"/>
        <v>6669.9059086302386</v>
      </c>
      <c r="P328" s="5">
        <f t="shared" si="149"/>
        <v>1162.1428571428571</v>
      </c>
      <c r="Q328" s="5">
        <f t="shared" si="142"/>
        <v>2.9594554601953242</v>
      </c>
      <c r="R328" s="5">
        <f t="shared" ref="R328:R361" si="150">AVERAGE(H322:H328)/3716900*100000</f>
        <v>31.266454764531119</v>
      </c>
      <c r="S328" s="11">
        <f t="shared" si="146"/>
        <v>0.16474552708733708</v>
      </c>
      <c r="T328" s="2">
        <f t="shared" si="128"/>
        <v>2160753.7512158351</v>
      </c>
      <c r="U328" s="5">
        <f t="shared" si="139"/>
        <v>655848.06541000004</v>
      </c>
      <c r="V328" s="9">
        <f t="shared" si="147"/>
        <v>6.6699059086302386</v>
      </c>
      <c r="W328" s="4">
        <f t="shared" si="143"/>
        <v>991660</v>
      </c>
      <c r="X328" s="10">
        <f t="shared" si="144"/>
        <v>14.992715245144506</v>
      </c>
      <c r="Y328" s="2"/>
    </row>
    <row r="329" spans="1:25" x14ac:dyDescent="0.35">
      <c r="A329" s="3">
        <v>44215</v>
      </c>
      <c r="B329" s="2">
        <v>249465</v>
      </c>
      <c r="C329" s="5">
        <f t="shared" si="134"/>
        <v>1510068</v>
      </c>
      <c r="D329" s="5">
        <f t="shared" si="135"/>
        <v>2178140.7059599999</v>
      </c>
      <c r="E329" s="2">
        <v>17398</v>
      </c>
      <c r="F329" s="2">
        <v>5232</v>
      </c>
      <c r="G329" s="2">
        <v>12166</v>
      </c>
      <c r="H329" s="2">
        <f t="shared" si="133"/>
        <v>1550</v>
      </c>
      <c r="I329" s="5">
        <f t="shared" si="132"/>
        <v>15848</v>
      </c>
      <c r="J329" s="12">
        <f t="shared" si="137"/>
        <v>8.7312476939049564</v>
      </c>
      <c r="K329" s="7">
        <f t="shared" si="148"/>
        <v>11.224516129032258</v>
      </c>
      <c r="L329" s="18">
        <f t="shared" si="145"/>
        <v>29.62538226299694</v>
      </c>
      <c r="M329" s="9">
        <f t="shared" si="141"/>
        <v>8.9090700080469016</v>
      </c>
      <c r="N329" s="5">
        <f t="shared" si="140"/>
        <v>58601.003684791089</v>
      </c>
      <c r="O329" s="5">
        <f t="shared" si="138"/>
        <v>6711.6071133107826</v>
      </c>
      <c r="P329" s="5">
        <f t="shared" si="149"/>
        <v>1118.2857142857142</v>
      </c>
      <c r="Q329" s="5">
        <f t="shared" si="142"/>
        <v>41.701417848206837</v>
      </c>
      <c r="R329" s="5">
        <f t="shared" si="150"/>
        <v>30.086516029102594</v>
      </c>
      <c r="S329" s="11">
        <f t="shared" si="146"/>
        <v>0.16520116974864707</v>
      </c>
      <c r="T329" s="2">
        <f t="shared" si="128"/>
        <v>2178151.8401507</v>
      </c>
      <c r="U329" s="5">
        <f t="shared" si="139"/>
        <v>668014.06541000004</v>
      </c>
      <c r="V329" s="9">
        <f t="shared" si="147"/>
        <v>6.7116071133107829</v>
      </c>
      <c r="W329" s="4">
        <f t="shared" si="143"/>
        <v>997860</v>
      </c>
      <c r="X329" s="10">
        <f t="shared" si="144"/>
        <v>14.899561060669834</v>
      </c>
      <c r="Y329" s="2"/>
    </row>
    <row r="330" spans="1:25" x14ac:dyDescent="0.35">
      <c r="A330" s="3">
        <v>44216</v>
      </c>
      <c r="B330" s="2">
        <v>249934</v>
      </c>
      <c r="C330" s="5">
        <f t="shared" si="134"/>
        <v>1513493</v>
      </c>
      <c r="D330" s="5">
        <f t="shared" si="135"/>
        <v>2184262.7059599999</v>
      </c>
      <c r="E330" s="2">
        <v>6122</v>
      </c>
      <c r="F330" s="2">
        <v>3425</v>
      </c>
      <c r="G330" s="2">
        <v>2697</v>
      </c>
      <c r="H330" s="2">
        <f t="shared" si="133"/>
        <v>469</v>
      </c>
      <c r="I330" s="5">
        <f t="shared" si="132"/>
        <v>5653</v>
      </c>
      <c r="J330" s="12">
        <f t="shared" si="137"/>
        <v>8.7393580143557905</v>
      </c>
      <c r="K330" s="7">
        <f t="shared" si="148"/>
        <v>13.053304904051172</v>
      </c>
      <c r="L330" s="18">
        <f t="shared" si="145"/>
        <v>13.693430656934307</v>
      </c>
      <c r="M330" s="9">
        <f t="shared" si="141"/>
        <v>7.6608951323097028</v>
      </c>
      <c r="N330" s="5">
        <f t="shared" si="140"/>
        <v>58765.71083322123</v>
      </c>
      <c r="O330" s="5">
        <f t="shared" si="138"/>
        <v>6724.2250907270245</v>
      </c>
      <c r="P330" s="5">
        <f t="shared" si="149"/>
        <v>954.14285714285711</v>
      </c>
      <c r="Q330" s="5">
        <f t="shared" si="142"/>
        <v>12.618041916650974</v>
      </c>
      <c r="R330" s="5">
        <f t="shared" si="150"/>
        <v>25.67039353070723</v>
      </c>
      <c r="S330" s="11">
        <f t="shared" si="146"/>
        <v>0.16513720248458366</v>
      </c>
      <c r="T330" s="2">
        <f t="shared" si="128"/>
        <v>2184273.8714450584</v>
      </c>
      <c r="U330" s="5">
        <f t="shared" si="139"/>
        <v>670711.06541000004</v>
      </c>
      <c r="V330" s="9">
        <f t="shared" si="147"/>
        <v>6.7242250907270247</v>
      </c>
      <c r="W330" s="4">
        <f t="shared" si="143"/>
        <v>999736</v>
      </c>
      <c r="X330" s="10">
        <f t="shared" si="144"/>
        <v>14.87160210295518</v>
      </c>
      <c r="Y330" s="2"/>
    </row>
    <row r="331" spans="1:25" x14ac:dyDescent="0.35">
      <c r="A331" s="3">
        <v>44217</v>
      </c>
      <c r="B331" s="2">
        <v>251071</v>
      </c>
      <c r="C331" s="5">
        <f t="shared" si="134"/>
        <v>1520672</v>
      </c>
      <c r="D331" s="5">
        <f t="shared" si="135"/>
        <v>2201281.7059599999</v>
      </c>
      <c r="E331" s="2">
        <v>17019</v>
      </c>
      <c r="F331" s="2">
        <v>7179</v>
      </c>
      <c r="G331" s="2">
        <v>9840</v>
      </c>
      <c r="H331" s="2">
        <f t="shared" si="133"/>
        <v>1137</v>
      </c>
      <c r="I331" s="5">
        <f t="shared" si="132"/>
        <v>15882</v>
      </c>
      <c r="J331" s="12">
        <f t="shared" si="137"/>
        <v>8.7675665686598609</v>
      </c>
      <c r="K331" s="7">
        <f t="shared" si="148"/>
        <v>14.968337730870713</v>
      </c>
      <c r="L331" s="18">
        <f t="shared" si="145"/>
        <v>15.837860426243209</v>
      </c>
      <c r="M331" s="9">
        <f t="shared" si="141"/>
        <v>6.6807685527939364</v>
      </c>
      <c r="N331" s="5">
        <f t="shared" si="140"/>
        <v>59223.592401194546</v>
      </c>
      <c r="O331" s="5">
        <f t="shared" si="138"/>
        <v>6754.8149421604294</v>
      </c>
      <c r="P331" s="5">
        <f t="shared" si="149"/>
        <v>922.71428571428567</v>
      </c>
      <c r="Q331" s="5">
        <f t="shared" si="142"/>
        <v>30.590007802200759</v>
      </c>
      <c r="R331" s="5">
        <f t="shared" si="150"/>
        <v>24.82483482779428</v>
      </c>
      <c r="S331" s="11">
        <f t="shared" si="146"/>
        <v>0.16510529555354475</v>
      </c>
      <c r="T331" s="2">
        <f t="shared" si="128"/>
        <v>2201292.9584425567</v>
      </c>
      <c r="U331" s="5">
        <f t="shared" si="139"/>
        <v>680551.06541000004</v>
      </c>
      <c r="V331" s="9">
        <f t="shared" si="147"/>
        <v>6.7548149421604293</v>
      </c>
      <c r="W331" s="4">
        <f t="shared" si="143"/>
        <v>1004284</v>
      </c>
      <c r="X331" s="10">
        <f t="shared" si="144"/>
        <v>14.804254573407523</v>
      </c>
      <c r="Y331" s="2"/>
    </row>
    <row r="332" spans="1:25" x14ac:dyDescent="0.35">
      <c r="A332" s="3">
        <v>44218</v>
      </c>
      <c r="B332" s="2">
        <v>251974</v>
      </c>
      <c r="C332" s="5">
        <f t="shared" si="134"/>
        <v>1527502</v>
      </c>
      <c r="D332" s="5">
        <f t="shared" si="135"/>
        <v>2216108.7059599999</v>
      </c>
      <c r="E332" s="2">
        <v>14827</v>
      </c>
      <c r="F332" s="2">
        <v>6830</v>
      </c>
      <c r="G332" s="2">
        <v>7997</v>
      </c>
      <c r="H332" s="2">
        <f t="shared" si="133"/>
        <v>903</v>
      </c>
      <c r="I332" s="5">
        <f t="shared" si="132"/>
        <v>13924</v>
      </c>
      <c r="J332" s="12">
        <f t="shared" si="137"/>
        <v>8.7949895860684038</v>
      </c>
      <c r="K332" s="7">
        <f t="shared" si="148"/>
        <v>16.419712070874862</v>
      </c>
      <c r="L332" s="18">
        <f t="shared" si="145"/>
        <v>13.22108345534407</v>
      </c>
      <c r="M332" s="9">
        <f t="shared" si="141"/>
        <v>6.0902407769609495</v>
      </c>
      <c r="N332" s="5">
        <f t="shared" si="140"/>
        <v>59622.500093088325</v>
      </c>
      <c r="O332" s="5">
        <f t="shared" si="138"/>
        <v>6779.1092568872227</v>
      </c>
      <c r="P332" s="5">
        <f t="shared" si="149"/>
        <v>883.57142857142856</v>
      </c>
      <c r="Q332" s="5">
        <f t="shared" si="142"/>
        <v>24.294438914148888</v>
      </c>
      <c r="R332" s="5">
        <f t="shared" si="150"/>
        <v>23.7717298978027</v>
      </c>
      <c r="S332" s="11">
        <f t="shared" si="146"/>
        <v>0.16495821282067061</v>
      </c>
      <c r="T332" s="2">
        <f t="shared" si="128"/>
        <v>2216120.0342350178</v>
      </c>
      <c r="U332" s="5">
        <f t="shared" si="139"/>
        <v>688548.06541000004</v>
      </c>
      <c r="V332" s="9">
        <f t="shared" si="147"/>
        <v>6.7791092568872227</v>
      </c>
      <c r="W332" s="4">
        <f t="shared" si="143"/>
        <v>1007896</v>
      </c>
      <c r="X332" s="10">
        <f t="shared" si="144"/>
        <v>14.751200520688643</v>
      </c>
      <c r="Y332" s="2"/>
    </row>
    <row r="333" spans="1:25" x14ac:dyDescent="0.35">
      <c r="A333" s="3">
        <v>44219</v>
      </c>
      <c r="B333" s="2">
        <v>252972</v>
      </c>
      <c r="C333" s="5">
        <f t="shared" si="134"/>
        <v>1534914</v>
      </c>
      <c r="D333" s="5">
        <f t="shared" si="135"/>
        <v>2232375.7059599999</v>
      </c>
      <c r="E333" s="2">
        <v>16267</v>
      </c>
      <c r="F333" s="2">
        <v>7412</v>
      </c>
      <c r="G333" s="2">
        <v>8855</v>
      </c>
      <c r="H333" s="2">
        <f t="shared" si="133"/>
        <v>998</v>
      </c>
      <c r="I333" s="5">
        <f t="shared" si="132"/>
        <v>15269</v>
      </c>
      <c r="J333" s="12">
        <f t="shared" si="137"/>
        <v>8.8245960262795879</v>
      </c>
      <c r="K333" s="7">
        <f t="shared" si="148"/>
        <v>16.299599198396795</v>
      </c>
      <c r="L333" s="18">
        <f t="shared" si="145"/>
        <v>13.464651915812196</v>
      </c>
      <c r="M333" s="9">
        <f t="shared" si="141"/>
        <v>6.135120181963484</v>
      </c>
      <c r="N333" s="5">
        <f t="shared" si="140"/>
        <v>60060.149747370117</v>
      </c>
      <c r="O333" s="5">
        <f t="shared" si="138"/>
        <v>6805.9594519008897</v>
      </c>
      <c r="P333" s="5">
        <f t="shared" si="149"/>
        <v>849.57142857142856</v>
      </c>
      <c r="Q333" s="5">
        <f t="shared" si="142"/>
        <v>26.850332266135762</v>
      </c>
      <c r="R333" s="5">
        <f t="shared" si="150"/>
        <v>22.856989119196871</v>
      </c>
      <c r="S333" s="11">
        <f t="shared" si="146"/>
        <v>0.16481183962098203</v>
      </c>
      <c r="T333" s="2">
        <f t="shared" si="128"/>
        <v>2232387.1173884519</v>
      </c>
      <c r="U333" s="5">
        <f t="shared" si="139"/>
        <v>697403.06541000004</v>
      </c>
      <c r="V333" s="9">
        <f t="shared" si="147"/>
        <v>6.8059594519008897</v>
      </c>
      <c r="W333" s="4">
        <f t="shared" si="143"/>
        <v>1011888</v>
      </c>
      <c r="X333" s="10">
        <f t="shared" si="144"/>
        <v>14.693005550021347</v>
      </c>
      <c r="Y333" s="2"/>
    </row>
    <row r="334" spans="1:25" x14ac:dyDescent="0.35">
      <c r="A334" s="3">
        <v>44220</v>
      </c>
      <c r="B334" s="2">
        <v>253518</v>
      </c>
      <c r="C334" s="5">
        <f t="shared" si="134"/>
        <v>1541183</v>
      </c>
      <c r="D334" s="5">
        <f t="shared" si="135"/>
        <v>2243623.7059599999</v>
      </c>
      <c r="E334" s="2">
        <v>11248</v>
      </c>
      <c r="F334" s="2">
        <v>6269</v>
      </c>
      <c r="G334" s="2">
        <v>4979</v>
      </c>
      <c r="H334" s="2">
        <f t="shared" si="133"/>
        <v>546</v>
      </c>
      <c r="I334" s="5">
        <f t="shared" si="132"/>
        <v>10702</v>
      </c>
      <c r="J334" s="12">
        <f t="shared" si="137"/>
        <v>8.8499582118823898</v>
      </c>
      <c r="K334" s="7">
        <f t="shared" si="148"/>
        <v>20.600732600732602</v>
      </c>
      <c r="L334" s="18">
        <f t="shared" si="145"/>
        <v>8.7095230499282188</v>
      </c>
      <c r="M334" s="9">
        <f t="shared" si="141"/>
        <v>4.8541963015647225</v>
      </c>
      <c r="N334" s="5">
        <f t="shared" si="140"/>
        <v>60362.767520245361</v>
      </c>
      <c r="O334" s="5">
        <f t="shared" si="138"/>
        <v>6820.6490375496478</v>
      </c>
      <c r="P334" s="5">
        <f t="shared" si="149"/>
        <v>816.14285714285711</v>
      </c>
      <c r="Q334" s="5">
        <f t="shared" si="142"/>
        <v>14.689660738787698</v>
      </c>
      <c r="R334" s="5">
        <f t="shared" si="150"/>
        <v>21.957622135189464</v>
      </c>
      <c r="S334" s="11">
        <f t="shared" si="146"/>
        <v>0.16449571530441226</v>
      </c>
      <c r="T334" s="2">
        <f t="shared" si="128"/>
        <v>2243635.1748858285</v>
      </c>
      <c r="U334" s="5">
        <f t="shared" si="139"/>
        <v>702382.06541000004</v>
      </c>
      <c r="V334" s="9">
        <f t="shared" si="147"/>
        <v>6.8206490375496474</v>
      </c>
      <c r="W334" s="4">
        <f t="shared" si="143"/>
        <v>1014072</v>
      </c>
      <c r="X334" s="10">
        <f t="shared" si="144"/>
        <v>14.661361323456322</v>
      </c>
      <c r="Y334" s="2"/>
    </row>
    <row r="335" spans="1:25" x14ac:dyDescent="0.35">
      <c r="A335" s="3">
        <v>44221</v>
      </c>
      <c r="B335" s="2">
        <v>253816</v>
      </c>
      <c r="C335" s="5">
        <f t="shared" si="134"/>
        <v>1545365</v>
      </c>
      <c r="D335" s="5">
        <f t="shared" si="135"/>
        <v>2250491.7059599999</v>
      </c>
      <c r="E335" s="2">
        <f>F335+G335</f>
        <v>6868</v>
      </c>
      <c r="F335" s="2">
        <v>4182</v>
      </c>
      <c r="G335" s="2">
        <v>2686</v>
      </c>
      <c r="H335" s="2">
        <f t="shared" si="133"/>
        <v>298</v>
      </c>
      <c r="I335" s="5">
        <f t="shared" si="132"/>
        <v>6570</v>
      </c>
      <c r="J335" s="12">
        <f t="shared" si="137"/>
        <v>8.8666266348851135</v>
      </c>
      <c r="K335" s="7">
        <f t="shared" si="148"/>
        <v>23.046979865771814</v>
      </c>
      <c r="L335" s="18">
        <f t="shared" si="145"/>
        <v>7.1257771401243426</v>
      </c>
      <c r="M335" s="9">
        <f t="shared" si="141"/>
        <v>4.3389633080955159</v>
      </c>
      <c r="N335" s="5">
        <f t="shared" si="140"/>
        <v>60547.545157523738</v>
      </c>
      <c r="O335" s="5">
        <f t="shared" si="138"/>
        <v>6828.6664304495207</v>
      </c>
      <c r="P335" s="5">
        <f t="shared" si="149"/>
        <v>843</v>
      </c>
      <c r="Q335" s="5">
        <f t="shared" si="142"/>
        <v>8.0174338830746041</v>
      </c>
      <c r="R335" s="5">
        <f t="shared" si="150"/>
        <v>22.680190481315076</v>
      </c>
      <c r="S335" s="11">
        <f t="shared" si="146"/>
        <v>0.16424339880869568</v>
      </c>
      <c r="T335" s="2">
        <f t="shared" si="128"/>
        <v>2250503.2099935799</v>
      </c>
      <c r="U335" s="5">
        <f t="shared" si="139"/>
        <v>705068.06541000004</v>
      </c>
      <c r="V335" s="9">
        <f t="shared" si="147"/>
        <v>6.8286664304495206</v>
      </c>
      <c r="W335" s="4">
        <f t="shared" si="143"/>
        <v>1015264</v>
      </c>
      <c r="X335" s="10">
        <f t="shared" si="144"/>
        <v>14.644147729063574</v>
      </c>
      <c r="Y335" s="2"/>
    </row>
    <row r="336" spans="1:25" x14ac:dyDescent="0.35">
      <c r="A336" s="3">
        <v>44222</v>
      </c>
      <c r="B336" s="2">
        <v>254822</v>
      </c>
      <c r="C336" s="5">
        <f t="shared" si="134"/>
        <v>1556857</v>
      </c>
      <c r="D336" s="5">
        <f t="shared" si="135"/>
        <v>2267840.7059599999</v>
      </c>
      <c r="E336" s="2">
        <v>17349</v>
      </c>
      <c r="F336" s="2">
        <v>11492</v>
      </c>
      <c r="G336" s="2">
        <v>5857</v>
      </c>
      <c r="H336" s="2">
        <f t="shared" si="133"/>
        <v>1006</v>
      </c>
      <c r="I336" s="5">
        <f t="shared" si="132"/>
        <v>16343</v>
      </c>
      <c r="J336" s="12">
        <f t="shared" ref="J336:J361" si="151">D336/B336</f>
        <v>8.899705307861959</v>
      </c>
      <c r="K336" s="7">
        <f t="shared" si="148"/>
        <v>17.245526838966203</v>
      </c>
      <c r="L336" s="18">
        <f t="shared" si="145"/>
        <v>8.7539157674904278</v>
      </c>
      <c r="M336" s="9">
        <f t="shared" si="141"/>
        <v>5.7986051069225892</v>
      </c>
      <c r="N336" s="5">
        <f t="shared" si="140"/>
        <v>61014.305091877643</v>
      </c>
      <c r="O336" s="5">
        <f t="shared" si="138"/>
        <v>6855.7318574873434</v>
      </c>
      <c r="P336" s="5">
        <f t="shared" si="149"/>
        <v>765.28571428571433</v>
      </c>
      <c r="Q336" s="5">
        <f t="shared" si="142"/>
        <v>27.065565390513601</v>
      </c>
      <c r="R336" s="5">
        <f t="shared" si="150"/>
        <v>20.589354415930327</v>
      </c>
      <c r="S336" s="11">
        <f t="shared" si="146"/>
        <v>0.1636772034939625</v>
      </c>
      <c r="T336" s="2">
        <f t="shared" si="128"/>
        <v>2267852.2986779674</v>
      </c>
      <c r="U336" s="5">
        <f t="shared" si="139"/>
        <v>710925.06541000004</v>
      </c>
      <c r="V336" s="9">
        <f t="shared" si="147"/>
        <v>6.8557318574873429</v>
      </c>
      <c r="W336" s="4">
        <f t="shared" si="143"/>
        <v>1019288</v>
      </c>
      <c r="X336" s="10">
        <f t="shared" si="144"/>
        <v>14.586334774862452</v>
      </c>
      <c r="Y336" s="2"/>
    </row>
    <row r="337" spans="1:25" x14ac:dyDescent="0.35">
      <c r="A337" s="3">
        <v>44223</v>
      </c>
      <c r="B337" s="2">
        <v>255564</v>
      </c>
      <c r="C337" s="5">
        <f t="shared" si="134"/>
        <v>1564237</v>
      </c>
      <c r="D337" s="5">
        <f t="shared" si="135"/>
        <v>2285847.7059599999</v>
      </c>
      <c r="E337" s="2">
        <v>18007</v>
      </c>
      <c r="F337" s="2">
        <v>7380</v>
      </c>
      <c r="G337" s="2">
        <v>10627</v>
      </c>
      <c r="H337" s="2">
        <f t="shared" si="133"/>
        <v>742</v>
      </c>
      <c r="I337" s="5">
        <f t="shared" si="132"/>
        <v>17265</v>
      </c>
      <c r="J337" s="12">
        <f t="shared" si="151"/>
        <v>8.9443259064656999</v>
      </c>
      <c r="K337" s="7">
        <f t="shared" si="148"/>
        <v>24.268194070080863</v>
      </c>
      <c r="L337" s="18">
        <f t="shared" si="145"/>
        <v>10.05420054200542</v>
      </c>
      <c r="M337" s="9">
        <f t="shared" si="141"/>
        <v>4.1206197589826177</v>
      </c>
      <c r="N337" s="5">
        <f t="shared" si="140"/>
        <v>61498.767950711604</v>
      </c>
      <c r="O337" s="5">
        <f t="shared" si="138"/>
        <v>6875.6946277279658</v>
      </c>
      <c r="P337" s="5">
        <f t="shared" si="149"/>
        <v>804.28571428571433</v>
      </c>
      <c r="Q337" s="5">
        <f t="shared" si="142"/>
        <v>19.962872286044821</v>
      </c>
      <c r="R337" s="5">
        <f t="shared" si="150"/>
        <v>21.638615897272306</v>
      </c>
      <c r="S337" s="11">
        <f t="shared" si="146"/>
        <v>0.16337933446146588</v>
      </c>
      <c r="T337" s="2">
        <f t="shared" si="128"/>
        <v>2285859.3907259102</v>
      </c>
      <c r="U337" s="5">
        <f t="shared" si="139"/>
        <v>721552.06541000004</v>
      </c>
      <c r="V337" s="9">
        <f t="shared" si="147"/>
        <v>6.8756946277279658</v>
      </c>
      <c r="W337" s="4">
        <f t="shared" si="143"/>
        <v>1022256</v>
      </c>
      <c r="X337" s="10">
        <f t="shared" si="144"/>
        <v>14.543985068319481</v>
      </c>
      <c r="Y337" s="2"/>
    </row>
    <row r="338" spans="1:25" x14ac:dyDescent="0.35">
      <c r="A338" s="3">
        <v>44224</v>
      </c>
      <c r="B338" s="2">
        <v>256287</v>
      </c>
      <c r="C338" s="5">
        <f t="shared" si="134"/>
        <v>1571360</v>
      </c>
      <c r="D338" s="5">
        <f t="shared" si="135"/>
        <v>2303697.7059599999</v>
      </c>
      <c r="E338" s="2">
        <v>17850</v>
      </c>
      <c r="F338" s="2">
        <v>7123</v>
      </c>
      <c r="G338" s="2">
        <v>10718</v>
      </c>
      <c r="H338" s="2">
        <f t="shared" si="133"/>
        <v>723</v>
      </c>
      <c r="I338" s="5">
        <f t="shared" si="132"/>
        <v>17127</v>
      </c>
      <c r="J338" s="12">
        <f t="shared" si="151"/>
        <v>8.9887419414952774</v>
      </c>
      <c r="K338" s="7">
        <f t="shared" si="148"/>
        <v>24.688796680497926</v>
      </c>
      <c r="L338" s="18">
        <f t="shared" si="145"/>
        <v>10.150217604941739</v>
      </c>
      <c r="M338" s="9">
        <f t="shared" si="141"/>
        <v>4.0504201680672276</v>
      </c>
      <c r="N338" s="5">
        <f t="shared" si="140"/>
        <v>61979.006859479668</v>
      </c>
      <c r="O338" s="5">
        <f t="shared" si="138"/>
        <v>6895.1462219112118</v>
      </c>
      <c r="P338" s="5">
        <f t="shared" si="149"/>
        <v>745.14285714285711</v>
      </c>
      <c r="Q338" s="5">
        <f t="shared" si="142"/>
        <v>19.45169361564745</v>
      </c>
      <c r="R338" s="5">
        <f t="shared" si="150"/>
        <v>20.047428156336117</v>
      </c>
      <c r="S338" s="11">
        <f t="shared" si="146"/>
        <v>0.1630988443132064</v>
      </c>
      <c r="T338" s="2"/>
      <c r="U338" s="5">
        <f t="shared" si="139"/>
        <v>732270.06541000004</v>
      </c>
      <c r="V338" s="9">
        <f t="shared" si="147"/>
        <v>6.8951462219112125</v>
      </c>
      <c r="W338" s="4">
        <f t="shared" si="143"/>
        <v>1025148</v>
      </c>
      <c r="X338" s="10">
        <f t="shared" si="144"/>
        <v>14.50295567079095</v>
      </c>
      <c r="Y338" s="2"/>
    </row>
    <row r="339" spans="1:25" x14ac:dyDescent="0.35">
      <c r="A339" s="3">
        <v>44225</v>
      </c>
      <c r="B339" s="2">
        <v>256956</v>
      </c>
      <c r="C339" s="5">
        <f t="shared" si="134"/>
        <v>1578990</v>
      </c>
      <c r="D339" s="5">
        <f t="shared" si="135"/>
        <v>2323008.7059599999</v>
      </c>
      <c r="E339" s="2">
        <v>19311</v>
      </c>
      <c r="F339" s="2">
        <v>7630</v>
      </c>
      <c r="G339" s="2">
        <v>11681</v>
      </c>
      <c r="H339" s="2">
        <f t="shared" si="133"/>
        <v>669</v>
      </c>
      <c r="I339" s="5">
        <f t="shared" si="132"/>
        <v>18642</v>
      </c>
      <c r="J339" s="12">
        <f t="shared" si="151"/>
        <v>9.0404921697099887</v>
      </c>
      <c r="K339" s="7">
        <f t="shared" si="148"/>
        <v>28.865470852017935</v>
      </c>
      <c r="L339" s="18">
        <f t="shared" si="145"/>
        <v>8.7680209698558311</v>
      </c>
      <c r="M339" s="9">
        <f t="shared" si="141"/>
        <v>3.4643467453782821</v>
      </c>
      <c r="N339" s="5">
        <f t="shared" si="140"/>
        <v>62498.552717587227</v>
      </c>
      <c r="O339" s="5">
        <f t="shared" si="138"/>
        <v>6913.1449999313945</v>
      </c>
      <c r="P339" s="5">
        <f t="shared" si="149"/>
        <v>711.71428571428567</v>
      </c>
      <c r="Q339" s="5">
        <f t="shared" si="142"/>
        <v>17.998870026097016</v>
      </c>
      <c r="R339" s="5">
        <f t="shared" si="150"/>
        <v>19.148061172328706</v>
      </c>
      <c r="S339" s="11">
        <f t="shared" si="146"/>
        <v>0.16273440617103338</v>
      </c>
      <c r="T339" s="2"/>
      <c r="U339" s="5">
        <f t="shared" si="139"/>
        <v>743951.06541000004</v>
      </c>
      <c r="V339" s="9">
        <f t="shared" si="147"/>
        <v>6.9131449999313945</v>
      </c>
      <c r="W339" s="4">
        <f t="shared" si="143"/>
        <v>1027824</v>
      </c>
      <c r="X339" s="10">
        <f t="shared" si="144"/>
        <v>14.465196376033251</v>
      </c>
      <c r="Y339" s="2"/>
    </row>
    <row r="340" spans="1:25" x14ac:dyDescent="0.35">
      <c r="A340" s="3">
        <v>44226</v>
      </c>
      <c r="B340" s="2">
        <v>257632</v>
      </c>
      <c r="C340" s="5">
        <f t="shared" si="134"/>
        <v>1585853</v>
      </c>
      <c r="D340" s="5">
        <f t="shared" si="135"/>
        <v>2342997.7059599999</v>
      </c>
      <c r="E340" s="2">
        <v>19989</v>
      </c>
      <c r="F340" s="2">
        <v>6863</v>
      </c>
      <c r="G340" s="2">
        <v>13126</v>
      </c>
      <c r="H340" s="2">
        <f t="shared" si="133"/>
        <v>676</v>
      </c>
      <c r="I340" s="5">
        <f t="shared" si="132"/>
        <v>19313</v>
      </c>
      <c r="J340" s="12">
        <f t="shared" si="151"/>
        <v>9.0943582550304303</v>
      </c>
      <c r="K340" s="7">
        <f t="shared" si="148"/>
        <v>29.569526627218934</v>
      </c>
      <c r="L340" s="18">
        <f t="shared" si="145"/>
        <v>9.8499198601194813</v>
      </c>
      <c r="M340" s="9">
        <f t="shared" si="141"/>
        <v>3.3818600230126568</v>
      </c>
      <c r="N340" s="5">
        <f t="shared" si="140"/>
        <v>63036.33958298582</v>
      </c>
      <c r="O340" s="5">
        <f t="shared" si="138"/>
        <v>6931.332105972715</v>
      </c>
      <c r="P340" s="5">
        <f t="shared" si="149"/>
        <v>665.71428571428567</v>
      </c>
      <c r="Q340" s="5">
        <f t="shared" si="142"/>
        <v>18.187199009927628</v>
      </c>
      <c r="R340" s="5">
        <f t="shared" si="150"/>
        <v>17.910470707156115</v>
      </c>
      <c r="S340" s="11">
        <f t="shared" si="146"/>
        <v>0.16245641935286562</v>
      </c>
      <c r="T340" s="2"/>
      <c r="U340" s="5">
        <f t="shared" si="139"/>
        <v>757077.06541000004</v>
      </c>
      <c r="V340" s="9">
        <f t="shared" si="147"/>
        <v>6.9313321059727153</v>
      </c>
      <c r="W340" s="4">
        <f t="shared" si="143"/>
        <v>1030528</v>
      </c>
      <c r="X340" s="10">
        <f t="shared" si="144"/>
        <v>14.427241181219724</v>
      </c>
      <c r="Y340" s="2"/>
    </row>
    <row r="341" spans="1:25" x14ac:dyDescent="0.35">
      <c r="A341" s="3">
        <v>44227</v>
      </c>
      <c r="B341" s="2">
        <v>258111</v>
      </c>
      <c r="C341" s="5">
        <f t="shared" si="134"/>
        <v>1590776</v>
      </c>
      <c r="D341" s="5">
        <f t="shared" si="135"/>
        <v>2355697.7059599999</v>
      </c>
      <c r="E341" s="2">
        <v>12700</v>
      </c>
      <c r="F341" s="2">
        <v>4923</v>
      </c>
      <c r="G341" s="2">
        <v>7777</v>
      </c>
      <c r="H341" s="2">
        <f t="shared" si="133"/>
        <v>479</v>
      </c>
      <c r="I341" s="5">
        <f t="shared" si="132"/>
        <v>12221</v>
      </c>
      <c r="J341" s="12">
        <f t="shared" si="151"/>
        <v>9.1266846665194432</v>
      </c>
      <c r="K341" s="7">
        <f t="shared" si="148"/>
        <v>26.513569937369521</v>
      </c>
      <c r="L341" s="18">
        <f t="shared" si="145"/>
        <v>9.7298395287426374</v>
      </c>
      <c r="M341" s="9">
        <f t="shared" si="141"/>
        <v>3.7716535433070866</v>
      </c>
      <c r="N341" s="5">
        <f t="shared" si="140"/>
        <v>63378.022167935647</v>
      </c>
      <c r="O341" s="5">
        <f t="shared" si="138"/>
        <v>6944.2191234191541</v>
      </c>
      <c r="P341" s="5">
        <f t="shared" si="149"/>
        <v>656.14285714285711</v>
      </c>
      <c r="Q341" s="5">
        <f t="shared" si="142"/>
        <v>12.887083322123274</v>
      </c>
      <c r="R341" s="5">
        <f t="shared" si="150"/>
        <v>17.652959647632628</v>
      </c>
      <c r="S341" s="11">
        <f t="shared" si="146"/>
        <v>0.16225477377078859</v>
      </c>
      <c r="T341" s="2"/>
      <c r="U341" s="5">
        <f t="shared" si="139"/>
        <v>764854.06541000004</v>
      </c>
      <c r="V341" s="9">
        <f t="shared" si="147"/>
        <v>6.9442191234191544</v>
      </c>
      <c r="W341" s="4">
        <f t="shared" si="143"/>
        <v>1032444</v>
      </c>
      <c r="X341" s="10">
        <f t="shared" si="144"/>
        <v>14.400467240838244</v>
      </c>
      <c r="Y341" s="2">
        <v>3716919</v>
      </c>
    </row>
    <row r="342" spans="1:25" x14ac:dyDescent="0.35">
      <c r="A342" s="3">
        <v>44228</v>
      </c>
      <c r="B342" s="2">
        <v>258351</v>
      </c>
      <c r="C342" s="5">
        <f t="shared" si="134"/>
        <v>1594342</v>
      </c>
      <c r="D342" s="5">
        <f t="shared" si="135"/>
        <v>2364753.7059599999</v>
      </c>
      <c r="E342" s="2">
        <v>9056</v>
      </c>
      <c r="F342" s="2">
        <v>3566</v>
      </c>
      <c r="G342" s="2">
        <v>5490</v>
      </c>
      <c r="H342" s="2">
        <f t="shared" si="133"/>
        <v>240</v>
      </c>
      <c r="I342" s="5">
        <f t="shared" si="132"/>
        <v>8816</v>
      </c>
      <c r="J342" s="12">
        <f t="shared" si="151"/>
        <v>9.1532593485606792</v>
      </c>
      <c r="K342" s="7">
        <f t="shared" si="148"/>
        <v>37.733333333333334</v>
      </c>
      <c r="L342" s="18">
        <f t="shared" si="145"/>
        <v>6.7302299495232756</v>
      </c>
      <c r="M342" s="9">
        <f t="shared" si="141"/>
        <v>2.6501766784452299</v>
      </c>
      <c r="N342" s="5">
        <f t="shared" si="140"/>
        <v>63621.666064731362</v>
      </c>
      <c r="O342" s="5">
        <f t="shared" si="138"/>
        <v>6950.6760841438836</v>
      </c>
      <c r="P342" s="5">
        <f t="shared" si="149"/>
        <v>647.85714285714289</v>
      </c>
      <c r="Q342" s="5">
        <f t="shared" si="142"/>
        <v>6.4569937313352526</v>
      </c>
      <c r="R342" s="5">
        <f t="shared" si="150"/>
        <v>17.430039625955576</v>
      </c>
      <c r="S342" s="11">
        <f t="shared" si="146"/>
        <v>0.16204239742790444</v>
      </c>
      <c r="T342" s="2"/>
      <c r="U342" s="5">
        <f t="shared" si="139"/>
        <v>770344.06541000004</v>
      </c>
      <c r="V342" s="9">
        <f t="shared" si="147"/>
        <v>6.9506760841438835</v>
      </c>
      <c r="W342" s="4">
        <f t="shared" si="143"/>
        <v>1033404</v>
      </c>
      <c r="X342" s="10">
        <f t="shared" si="144"/>
        <v>14.387089657094418</v>
      </c>
      <c r="Y342" s="2"/>
    </row>
    <row r="343" spans="1:25" x14ac:dyDescent="0.35">
      <c r="A343" s="3">
        <v>44229</v>
      </c>
      <c r="B343" s="2">
        <v>259209</v>
      </c>
      <c r="C343" s="5">
        <f t="shared" si="134"/>
        <v>1600154</v>
      </c>
      <c r="D343" s="5">
        <f t="shared" si="135"/>
        <v>2382474.7059599999</v>
      </c>
      <c r="E343" s="2">
        <v>17721</v>
      </c>
      <c r="F343" s="2">
        <v>5812</v>
      </c>
      <c r="G343" s="2">
        <v>11459</v>
      </c>
      <c r="H343" s="2">
        <f t="shared" si="133"/>
        <v>858</v>
      </c>
      <c r="I343" s="5">
        <f t="shared" si="132"/>
        <v>16863</v>
      </c>
      <c r="J343" s="12">
        <f t="shared" si="151"/>
        <v>9.1913270988275872</v>
      </c>
      <c r="K343" s="7">
        <f t="shared" si="148"/>
        <v>20.653846153846153</v>
      </c>
      <c r="L343" s="18">
        <f t="shared" si="145"/>
        <v>14.762560220233997</v>
      </c>
      <c r="M343" s="9">
        <f t="shared" si="141"/>
        <v>4.8417132216014895</v>
      </c>
      <c r="N343" s="5">
        <f t="shared" si="140"/>
        <v>64098.434339368825</v>
      </c>
      <c r="O343" s="5">
        <f t="shared" si="138"/>
        <v>6973.759718734791</v>
      </c>
      <c r="P343" s="5">
        <f t="shared" si="149"/>
        <v>626.71428571428567</v>
      </c>
      <c r="Q343" s="5">
        <f t="shared" si="142"/>
        <v>23.083752589523527</v>
      </c>
      <c r="R343" s="5">
        <f t="shared" si="150"/>
        <v>16.861209225814136</v>
      </c>
      <c r="S343" s="11">
        <f t="shared" si="146"/>
        <v>0.16199003345927954</v>
      </c>
      <c r="T343" s="2"/>
      <c r="U343" s="5">
        <f t="shared" si="139"/>
        <v>781803.06541000004</v>
      </c>
      <c r="V343" s="9">
        <f t="shared" si="147"/>
        <v>6.9737597187347911</v>
      </c>
      <c r="W343" s="4">
        <f t="shared" si="143"/>
        <v>1036836</v>
      </c>
      <c r="X343" s="10">
        <f t="shared" si="144"/>
        <v>14.339467379604875</v>
      </c>
      <c r="Y343" s="2"/>
    </row>
    <row r="344" spans="1:25" x14ac:dyDescent="0.35">
      <c r="A344" s="3">
        <v>44230</v>
      </c>
      <c r="B344" s="2">
        <v>259897</v>
      </c>
      <c r="C344" s="5">
        <f t="shared" si="134"/>
        <v>1606367</v>
      </c>
      <c r="D344" s="5">
        <f t="shared" si="135"/>
        <v>2398266.7059599999</v>
      </c>
      <c r="E344" s="2">
        <v>15792</v>
      </c>
      <c r="F344" s="2">
        <v>6213</v>
      </c>
      <c r="G344" s="2">
        <v>9579</v>
      </c>
      <c r="H344" s="2">
        <f t="shared" si="133"/>
        <v>688</v>
      </c>
      <c r="I344" s="5">
        <f t="shared" si="132"/>
        <v>15104</v>
      </c>
      <c r="J344" s="12">
        <f t="shared" si="151"/>
        <v>9.2277583271834605</v>
      </c>
      <c r="K344" s="7">
        <f t="shared" si="148"/>
        <v>22.953488372093023</v>
      </c>
      <c r="L344" s="18">
        <f t="shared" si="145"/>
        <v>11.073555448253662</v>
      </c>
      <c r="M344" s="9">
        <f t="shared" si="141"/>
        <v>4.3566362715298883</v>
      </c>
      <c r="N344" s="5">
        <f t="shared" si="140"/>
        <v>64523.304526890694</v>
      </c>
      <c r="O344" s="5">
        <f t="shared" si="138"/>
        <v>6992.2696728123483</v>
      </c>
      <c r="P344" s="5">
        <f t="shared" si="149"/>
        <v>619</v>
      </c>
      <c r="Q344" s="5">
        <f t="shared" si="142"/>
        <v>18.51004869649439</v>
      </c>
      <c r="R344" s="5">
        <f t="shared" si="150"/>
        <v>16.653662998735506</v>
      </c>
      <c r="S344" s="11">
        <f t="shared" si="146"/>
        <v>0.16179179477666061</v>
      </c>
      <c r="T344" s="2"/>
      <c r="U344" s="5">
        <f t="shared" si="139"/>
        <v>791382.06541000004</v>
      </c>
      <c r="V344" s="9">
        <f t="shared" si="147"/>
        <v>6.9922696728123483</v>
      </c>
      <c r="W344" s="4">
        <f t="shared" si="143"/>
        <v>1039588</v>
      </c>
      <c r="X344" s="10">
        <f t="shared" si="144"/>
        <v>14.301507905054695</v>
      </c>
      <c r="Y344" s="2"/>
    </row>
    <row r="345" spans="1:25" x14ac:dyDescent="0.35">
      <c r="A345" s="3">
        <v>44231</v>
      </c>
      <c r="B345" s="2">
        <v>260480</v>
      </c>
      <c r="C345" s="5">
        <f t="shared" si="134"/>
        <v>1613055</v>
      </c>
      <c r="D345" s="5">
        <f t="shared" si="135"/>
        <v>2414871.7059599999</v>
      </c>
      <c r="E345" s="2">
        <v>16605</v>
      </c>
      <c r="F345" s="2">
        <v>6688</v>
      </c>
      <c r="G345" s="2">
        <v>9917</v>
      </c>
      <c r="H345" s="2">
        <f t="shared" si="133"/>
        <v>583</v>
      </c>
      <c r="I345" s="5">
        <f t="shared" si="132"/>
        <v>16022</v>
      </c>
      <c r="J345" s="12">
        <f t="shared" si="151"/>
        <v>9.270852679514741</v>
      </c>
      <c r="K345" s="7">
        <f t="shared" si="148"/>
        <v>28.481989708404804</v>
      </c>
      <c r="L345" s="18">
        <f t="shared" si="145"/>
        <v>8.7171052631578938</v>
      </c>
      <c r="M345" s="9">
        <f t="shared" si="141"/>
        <v>3.5109906654622103</v>
      </c>
      <c r="N345" s="5">
        <f t="shared" si="140"/>
        <v>64970.047780677443</v>
      </c>
      <c r="O345" s="5">
        <f t="shared" si="138"/>
        <v>7007.9547065728357</v>
      </c>
      <c r="P345" s="5">
        <f t="shared" si="149"/>
        <v>599</v>
      </c>
      <c r="Q345" s="5">
        <f t="shared" si="142"/>
        <v>15.685113939035219</v>
      </c>
      <c r="R345" s="5">
        <f t="shared" si="150"/>
        <v>16.115580187790901</v>
      </c>
      <c r="S345" s="11">
        <f t="shared" si="146"/>
        <v>0.161482404505736</v>
      </c>
      <c r="T345" s="2"/>
      <c r="U345" s="5">
        <f t="shared" si="139"/>
        <v>801299.06541000004</v>
      </c>
      <c r="V345" s="9">
        <f t="shared" si="147"/>
        <v>7.0079547065728356</v>
      </c>
      <c r="W345" s="4">
        <f t="shared" si="143"/>
        <v>1041920</v>
      </c>
      <c r="X345" s="10">
        <f t="shared" si="144"/>
        <v>14.269498617936119</v>
      </c>
      <c r="Y345" s="2"/>
    </row>
    <row r="346" spans="1:25" x14ac:dyDescent="0.35">
      <c r="A346" s="3">
        <v>44232</v>
      </c>
      <c r="B346" s="2">
        <v>261018</v>
      </c>
      <c r="C346" s="5">
        <f t="shared" si="134"/>
        <v>1620700</v>
      </c>
      <c r="D346" s="5">
        <f t="shared" si="135"/>
        <v>2431679.7059599999</v>
      </c>
      <c r="E346" s="2">
        <v>16808</v>
      </c>
      <c r="F346" s="2">
        <v>7645</v>
      </c>
      <c r="G346" s="2">
        <v>9163</v>
      </c>
      <c r="H346" s="2">
        <f t="shared" si="133"/>
        <v>538</v>
      </c>
      <c r="I346" s="5">
        <f t="shared" si="132"/>
        <v>16270</v>
      </c>
      <c r="J346" s="12">
        <f t="shared" si="151"/>
        <v>9.3161379903301693</v>
      </c>
      <c r="K346" s="7">
        <f t="shared" si="148"/>
        <v>31.241635687732341</v>
      </c>
      <c r="L346" s="18">
        <f t="shared" si="145"/>
        <v>7.0372792674950944</v>
      </c>
      <c r="M346" s="9">
        <f t="shared" si="141"/>
        <v>3.2008567348881489</v>
      </c>
      <c r="N346" s="5">
        <f t="shared" si="140"/>
        <v>65422.252574995291</v>
      </c>
      <c r="O346" s="5">
        <f t="shared" si="138"/>
        <v>7022.429060197438</v>
      </c>
      <c r="P346" s="5">
        <f t="shared" si="149"/>
        <v>580.28571428571433</v>
      </c>
      <c r="Q346" s="5">
        <f t="shared" si="142"/>
        <v>14.474427614409857</v>
      </c>
      <c r="R346" s="5">
        <f t="shared" si="150"/>
        <v>15.612088414692737</v>
      </c>
      <c r="S346" s="11">
        <f t="shared" si="146"/>
        <v>0.16105263157894736</v>
      </c>
      <c r="T346" s="2"/>
      <c r="U346" s="5">
        <f t="shared" si="139"/>
        <v>810462.06541000004</v>
      </c>
      <c r="V346" s="9">
        <f t="shared" si="147"/>
        <v>7.022429060197438</v>
      </c>
      <c r="W346" s="4">
        <f t="shared" si="143"/>
        <v>1044072</v>
      </c>
      <c r="X346" s="10">
        <f t="shared" si="144"/>
        <v>14.240086890559272</v>
      </c>
      <c r="Y346" s="2"/>
    </row>
    <row r="347" spans="1:25" x14ac:dyDescent="0.35">
      <c r="A347" s="3">
        <v>44233</v>
      </c>
      <c r="B347" s="2">
        <v>261620</v>
      </c>
      <c r="C347" s="5">
        <f t="shared" si="134"/>
        <v>1628444</v>
      </c>
      <c r="D347" s="5">
        <f t="shared" si="135"/>
        <v>2450014.7059599999</v>
      </c>
      <c r="E347" s="2">
        <v>18335</v>
      </c>
      <c r="F347" s="2">
        <v>7744</v>
      </c>
      <c r="G347" s="2">
        <v>10591</v>
      </c>
      <c r="H347" s="2">
        <f t="shared" si="133"/>
        <v>602</v>
      </c>
      <c r="I347" s="5">
        <f t="shared" si="132"/>
        <v>17733</v>
      </c>
      <c r="J347" s="12">
        <f t="shared" si="151"/>
        <v>9.3647836784649492</v>
      </c>
      <c r="K347" s="7">
        <f t="shared" si="148"/>
        <v>30.456810631229235</v>
      </c>
      <c r="L347" s="18">
        <f t="shared" si="145"/>
        <v>7.7737603305785123</v>
      </c>
      <c r="M347" s="9">
        <f t="shared" si="141"/>
        <v>3.2833378783746934</v>
      </c>
      <c r="N347" s="5">
        <f t="shared" si="140"/>
        <v>65915.539991928745</v>
      </c>
      <c r="O347" s="5">
        <f t="shared" si="138"/>
        <v>7038.6252700153</v>
      </c>
      <c r="P347" s="5">
        <f t="shared" si="149"/>
        <v>569.71428571428567</v>
      </c>
      <c r="Q347" s="5">
        <f t="shared" si="142"/>
        <v>16.196292609432589</v>
      </c>
      <c r="R347" s="5">
        <f t="shared" si="150"/>
        <v>15.327673214622015</v>
      </c>
      <c r="S347" s="11">
        <f t="shared" si="146"/>
        <v>0.16065643031016111</v>
      </c>
      <c r="T347" s="2"/>
      <c r="U347" s="5">
        <f t="shared" ref="U347:U361" si="152">U346+G347</f>
        <v>821053.06541000004</v>
      </c>
      <c r="V347" s="9">
        <f t="shared" si="147"/>
        <v>7.0386252700153005</v>
      </c>
      <c r="W347" s="4">
        <f t="shared" si="143"/>
        <v>1046480</v>
      </c>
      <c r="X347" s="10">
        <f t="shared" si="144"/>
        <v>14.207319776775476</v>
      </c>
      <c r="Y347" s="2"/>
    </row>
    <row r="348" spans="1:25" x14ac:dyDescent="0.35">
      <c r="A348" s="3">
        <v>44234</v>
      </c>
      <c r="B348" s="2">
        <v>262024</v>
      </c>
      <c r="C348" s="5">
        <f t="shared" si="134"/>
        <v>1634765</v>
      </c>
      <c r="D348" s="5">
        <f t="shared" si="135"/>
        <v>2463587.7059599999</v>
      </c>
      <c r="E348" s="2">
        <v>13573</v>
      </c>
      <c r="F348" s="2">
        <v>6321</v>
      </c>
      <c r="G348" s="2">
        <v>7252</v>
      </c>
      <c r="H348" s="2">
        <f t="shared" si="133"/>
        <v>404</v>
      </c>
      <c r="I348" s="5">
        <f t="shared" si="132"/>
        <v>13169</v>
      </c>
      <c r="J348" s="12">
        <f t="shared" si="151"/>
        <v>9.4021452460843271</v>
      </c>
      <c r="K348" s="7">
        <f t="shared" si="148"/>
        <v>33.596534653465348</v>
      </c>
      <c r="L348" s="18">
        <f t="shared" si="145"/>
        <v>6.391393766809049</v>
      </c>
      <c r="M348" s="9">
        <f t="shared" si="141"/>
        <v>2.9764974581890518</v>
      </c>
      <c r="N348" s="5">
        <f t="shared" si="140"/>
        <v>66280.70989157632</v>
      </c>
      <c r="O348" s="5">
        <f t="shared" si="138"/>
        <v>7049.4944872352607</v>
      </c>
      <c r="P348" s="5">
        <f t="shared" si="149"/>
        <v>559</v>
      </c>
      <c r="Q348" s="5">
        <f t="shared" si="142"/>
        <v>10.869272781081008</v>
      </c>
      <c r="R348" s="5">
        <f t="shared" si="150"/>
        <v>15.039414565901692</v>
      </c>
      <c r="S348" s="11">
        <f t="shared" si="146"/>
        <v>0.16028236474355642</v>
      </c>
      <c r="T348" s="2"/>
      <c r="U348" s="5">
        <f t="shared" si="152"/>
        <v>828305.06541000004</v>
      </c>
      <c r="V348" s="9">
        <f t="shared" si="147"/>
        <v>7.0494944872352612</v>
      </c>
      <c r="W348" s="4">
        <f t="shared" si="143"/>
        <v>1048096</v>
      </c>
      <c r="X348" s="10">
        <f t="shared" si="144"/>
        <v>14.185414313192684</v>
      </c>
      <c r="Y348" s="2"/>
    </row>
    <row r="349" spans="1:25" x14ac:dyDescent="0.35">
      <c r="A349" s="3">
        <v>44235</v>
      </c>
      <c r="B349" s="2">
        <v>262228</v>
      </c>
      <c r="C349" s="5">
        <f t="shared" si="134"/>
        <v>1637471</v>
      </c>
      <c r="D349" s="5">
        <f t="shared" si="135"/>
        <v>2470180.7059599999</v>
      </c>
      <c r="E349" s="2">
        <v>6593</v>
      </c>
      <c r="F349" s="2">
        <v>2706</v>
      </c>
      <c r="G349" s="2">
        <v>3887</v>
      </c>
      <c r="H349" s="2">
        <f t="shared" si="133"/>
        <v>204</v>
      </c>
      <c r="I349" s="5">
        <f t="shared" si="132"/>
        <v>6389</v>
      </c>
      <c r="J349" s="12">
        <f t="shared" si="151"/>
        <v>9.4199730995927204</v>
      </c>
      <c r="K349" s="7">
        <f t="shared" si="148"/>
        <v>32.318627450980394</v>
      </c>
      <c r="L349" s="18">
        <f t="shared" si="145"/>
        <v>7.5388026607538805</v>
      </c>
      <c r="M349" s="9">
        <f t="shared" si="141"/>
        <v>3.0941908084331868</v>
      </c>
      <c r="N349" s="5">
        <f t="shared" ref="N349:N361" si="153">D349/3716900*100000</f>
        <v>66458.088890204206</v>
      </c>
      <c r="O349" s="5">
        <f t="shared" ref="O349:O361" si="154">E349/3716919*100000</f>
        <v>177.37809190891704</v>
      </c>
      <c r="P349" s="5">
        <f t="shared" si="149"/>
        <v>553.85714285714289</v>
      </c>
      <c r="Q349" s="5">
        <f t="shared" si="142"/>
        <v>5.4884446716349649</v>
      </c>
      <c r="R349" s="5">
        <f t="shared" si="150"/>
        <v>14.901050414515939</v>
      </c>
      <c r="S349" s="11">
        <f t="shared" si="146"/>
        <v>0.16014207274510511</v>
      </c>
      <c r="T349" s="2"/>
      <c r="U349" s="5">
        <f t="shared" si="152"/>
        <v>832192.06541000004</v>
      </c>
      <c r="V349" s="9">
        <f t="shared" si="147"/>
        <v>7.0549829038512808</v>
      </c>
      <c r="W349" s="4">
        <f t="shared" si="143"/>
        <v>1048912</v>
      </c>
      <c r="X349" s="10">
        <f t="shared" si="144"/>
        <v>14.174378784874232</v>
      </c>
      <c r="Y349" s="2"/>
    </row>
    <row r="350" spans="1:25" x14ac:dyDescent="0.35">
      <c r="A350" s="3">
        <v>44236</v>
      </c>
      <c r="B350" s="2">
        <v>263057</v>
      </c>
      <c r="C350" s="5">
        <f t="shared" si="134"/>
        <v>1643102</v>
      </c>
      <c r="D350" s="5">
        <f t="shared" si="135"/>
        <v>2488511.7059599999</v>
      </c>
      <c r="E350" s="2">
        <v>18331</v>
      </c>
      <c r="F350" s="2">
        <v>5631</v>
      </c>
      <c r="G350" s="2">
        <v>12700</v>
      </c>
      <c r="H350" s="2">
        <f t="shared" si="133"/>
        <v>829</v>
      </c>
      <c r="I350" s="5">
        <f t="shared" si="132"/>
        <v>17502</v>
      </c>
      <c r="J350" s="12">
        <f t="shared" si="151"/>
        <v>9.4599714356964455</v>
      </c>
      <c r="K350" s="7">
        <f t="shared" si="148"/>
        <v>22.112183353437878</v>
      </c>
      <c r="L350" s="18">
        <f t="shared" si="145"/>
        <v>14.722074231930385</v>
      </c>
      <c r="M350" s="9">
        <f t="shared" si="141"/>
        <v>4.5223937592057171</v>
      </c>
      <c r="N350" s="5">
        <f t="shared" si="153"/>
        <v>66951.268690575482</v>
      </c>
      <c r="O350" s="5">
        <f t="shared" si="154"/>
        <v>493.17727935421783</v>
      </c>
      <c r="P350" s="5">
        <f t="shared" si="149"/>
        <v>549.71428571428567</v>
      </c>
      <c r="Q350" s="5">
        <f t="shared" si="142"/>
        <v>22.303532513653852</v>
      </c>
      <c r="R350" s="5">
        <f t="shared" si="150"/>
        <v>14.789590403677408</v>
      </c>
      <c r="S350" s="11">
        <f t="shared" si="146"/>
        <v>0.16009779064233384</v>
      </c>
      <c r="T350" s="2"/>
      <c r="U350" s="5">
        <f t="shared" si="152"/>
        <v>844892.06541000004</v>
      </c>
      <c r="V350" s="9">
        <f t="shared" si="147"/>
        <v>7.0772863223546176</v>
      </c>
      <c r="W350" s="4">
        <f t="shared" si="143"/>
        <v>1052228</v>
      </c>
      <c r="X350" s="10">
        <f t="shared" si="144"/>
        <v>14.129709530634045</v>
      </c>
      <c r="Y350" s="2"/>
    </row>
    <row r="351" spans="1:25" x14ac:dyDescent="0.35">
      <c r="A351" s="3">
        <v>44237</v>
      </c>
      <c r="B351" s="2">
        <v>263601</v>
      </c>
      <c r="C351" s="5">
        <f t="shared" si="134"/>
        <v>1649731</v>
      </c>
      <c r="D351" s="5">
        <f t="shared" si="135"/>
        <v>2506755.7059599999</v>
      </c>
      <c r="E351" s="2">
        <v>18244</v>
      </c>
      <c r="F351" s="2">
        <v>6629</v>
      </c>
      <c r="G351" s="2">
        <v>11615</v>
      </c>
      <c r="H351" s="2">
        <f t="shared" si="133"/>
        <v>544</v>
      </c>
      <c r="I351" s="5">
        <f t="shared" si="132"/>
        <v>17700</v>
      </c>
      <c r="J351" s="12">
        <f t="shared" si="151"/>
        <v>9.5096593182878664</v>
      </c>
      <c r="K351" s="7">
        <f t="shared" si="148"/>
        <v>33.536764705882355</v>
      </c>
      <c r="L351" s="18">
        <f t="shared" si="145"/>
        <v>8.2063659677176055</v>
      </c>
      <c r="M351" s="9">
        <f t="shared" si="141"/>
        <v>2.981802236351677</v>
      </c>
      <c r="N351" s="5">
        <f t="shared" si="153"/>
        <v>67442.107830719149</v>
      </c>
      <c r="O351" s="5">
        <f t="shared" si="154"/>
        <v>490.83663109150348</v>
      </c>
      <c r="P351" s="5">
        <f t="shared" si="149"/>
        <v>529.14285714285711</v>
      </c>
      <c r="Q351" s="5">
        <f t="shared" si="142"/>
        <v>14.63585245769324</v>
      </c>
      <c r="R351" s="5">
        <f t="shared" si="150"/>
        <v>14.236133798134389</v>
      </c>
      <c r="S351" s="11">
        <f t="shared" si="146"/>
        <v>0.15978423148986107</v>
      </c>
      <c r="T351" s="2"/>
      <c r="U351" s="5">
        <f t="shared" si="152"/>
        <v>856507.06541000004</v>
      </c>
      <c r="V351" s="9">
        <f t="shared" si="147"/>
        <v>7.091922099997336</v>
      </c>
      <c r="W351" s="4">
        <f t="shared" si="143"/>
        <v>1054404</v>
      </c>
      <c r="X351" s="10">
        <f t="shared" si="144"/>
        <v>14.100549694424528</v>
      </c>
      <c r="Y351" s="2"/>
    </row>
    <row r="352" spans="1:25" x14ac:dyDescent="0.35">
      <c r="A352" s="3">
        <v>44238</v>
      </c>
      <c r="B352" s="2">
        <v>264158</v>
      </c>
      <c r="C352" s="5">
        <f t="shared" si="134"/>
        <v>1658241</v>
      </c>
      <c r="D352" s="5">
        <f t="shared" si="135"/>
        <v>2528645.7059599999</v>
      </c>
      <c r="E352" s="2">
        <v>21890</v>
      </c>
      <c r="F352" s="2">
        <v>8510</v>
      </c>
      <c r="G352" s="2">
        <v>13380</v>
      </c>
      <c r="H352" s="2">
        <f t="shared" si="133"/>
        <v>557</v>
      </c>
      <c r="I352" s="5">
        <f t="shared" si="132"/>
        <v>21333</v>
      </c>
      <c r="J352" s="12">
        <f t="shared" si="151"/>
        <v>9.5724744507453874</v>
      </c>
      <c r="K352" s="7">
        <f t="shared" si="148"/>
        <v>39.299820466786358</v>
      </c>
      <c r="L352" s="18">
        <f t="shared" si="145"/>
        <v>6.5452408930669792</v>
      </c>
      <c r="M352" s="9">
        <f t="shared" si="141"/>
        <v>2.544540886249429</v>
      </c>
      <c r="N352" s="5">
        <f t="shared" si="153"/>
        <v>68031.039467298018</v>
      </c>
      <c r="O352" s="5">
        <f t="shared" si="154"/>
        <v>588.92862610134898</v>
      </c>
      <c r="P352" s="5">
        <f t="shared" si="149"/>
        <v>525.42857142857144</v>
      </c>
      <c r="Q352" s="5">
        <f t="shared" si="142"/>
        <v>14.985606284807231</v>
      </c>
      <c r="R352" s="5">
        <f t="shared" si="150"/>
        <v>14.136204133244679</v>
      </c>
      <c r="S352" s="11">
        <f t="shared" si="146"/>
        <v>0.15930012585625369</v>
      </c>
      <c r="T352" s="2"/>
      <c r="U352" s="5">
        <f t="shared" si="152"/>
        <v>869887.06541000004</v>
      </c>
      <c r="V352" s="9">
        <f t="shared" si="147"/>
        <v>7.1069076296793128</v>
      </c>
      <c r="W352" s="4">
        <f t="shared" si="143"/>
        <v>1056632</v>
      </c>
      <c r="X352" s="10">
        <f t="shared" si="144"/>
        <v>14.070817465304856</v>
      </c>
      <c r="Y352" s="2"/>
    </row>
    <row r="353" spans="1:25" x14ac:dyDescent="0.35">
      <c r="A353" s="3">
        <v>44239</v>
      </c>
      <c r="B353" s="2">
        <v>264665</v>
      </c>
      <c r="C353" s="5">
        <f t="shared" si="134"/>
        <v>1666149</v>
      </c>
      <c r="D353" s="5">
        <f t="shared" si="135"/>
        <v>2553004.7059599999</v>
      </c>
      <c r="E353" s="2">
        <v>24359</v>
      </c>
      <c r="F353" s="2">
        <v>7908</v>
      </c>
      <c r="G353" s="2">
        <v>16451</v>
      </c>
      <c r="H353" s="2">
        <f t="shared" si="133"/>
        <v>507</v>
      </c>
      <c r="I353" s="5">
        <f t="shared" si="132"/>
        <v>23852</v>
      </c>
      <c r="J353" s="12">
        <f t="shared" si="151"/>
        <v>9.6461742427597148</v>
      </c>
      <c r="K353" s="7">
        <f t="shared" si="148"/>
        <v>48.045364891518737</v>
      </c>
      <c r="L353" s="18">
        <f t="shared" si="145"/>
        <v>6.4112291350531105</v>
      </c>
      <c r="M353" s="9">
        <f t="shared" si="141"/>
        <v>2.0813662301408105</v>
      </c>
      <c r="N353" s="5">
        <f t="shared" si="153"/>
        <v>68686.397426887997</v>
      </c>
      <c r="O353" s="5">
        <f t="shared" si="154"/>
        <v>655.35460955700137</v>
      </c>
      <c r="P353" s="5">
        <f t="shared" si="149"/>
        <v>521</v>
      </c>
      <c r="Q353" s="5">
        <f t="shared" si="142"/>
        <v>13.64039925744572</v>
      </c>
      <c r="R353" s="5">
        <f t="shared" si="150"/>
        <v>14.017057225106942</v>
      </c>
      <c r="S353" s="11">
        <f t="shared" si="146"/>
        <v>0.15884833829387407</v>
      </c>
      <c r="T353" s="2"/>
      <c r="U353" s="5">
        <f t="shared" si="152"/>
        <v>886338.06541000004</v>
      </c>
      <c r="V353" s="9">
        <f t="shared" si="147"/>
        <v>7.1205479592103034</v>
      </c>
      <c r="W353" s="4">
        <f t="shared" si="143"/>
        <v>1058660</v>
      </c>
      <c r="X353" s="10">
        <f t="shared" si="144"/>
        <v>14.043862996618367</v>
      </c>
      <c r="Y353" s="2"/>
    </row>
    <row r="354" spans="1:25" x14ac:dyDescent="0.35">
      <c r="A354" s="3">
        <v>44240</v>
      </c>
      <c r="B354" s="2">
        <v>265200</v>
      </c>
      <c r="C354" s="5">
        <f t="shared" si="134"/>
        <v>1674955</v>
      </c>
      <c r="D354" s="5">
        <f t="shared" si="135"/>
        <v>2580191.7059599999</v>
      </c>
      <c r="E354" s="2">
        <v>27187</v>
      </c>
      <c r="F354" s="2">
        <v>8806</v>
      </c>
      <c r="G354" s="2">
        <v>18381</v>
      </c>
      <c r="H354" s="2">
        <f t="shared" si="133"/>
        <v>535</v>
      </c>
      <c r="I354" s="5">
        <f t="shared" si="132"/>
        <v>26652</v>
      </c>
      <c r="J354" s="12">
        <f t="shared" si="151"/>
        <v>9.7292296604826536</v>
      </c>
      <c r="K354" s="7">
        <f t="shared" si="148"/>
        <v>50.816822429906544</v>
      </c>
      <c r="L354" s="18">
        <f t="shared" si="145"/>
        <v>6.0754031342266641</v>
      </c>
      <c r="M354" s="9">
        <f t="shared" si="141"/>
        <v>1.9678522823408249</v>
      </c>
      <c r="N354" s="5">
        <f t="shared" si="153"/>
        <v>69417.840295945542</v>
      </c>
      <c r="O354" s="2">
        <f t="shared" si="154"/>
        <v>731.43913009672792</v>
      </c>
      <c r="P354" s="5">
        <f t="shared" si="149"/>
        <v>511.42857142857144</v>
      </c>
      <c r="Q354" s="5">
        <f t="shared" si="142"/>
        <v>14.393715192768166</v>
      </c>
      <c r="R354" s="5">
        <f t="shared" si="150"/>
        <v>13.759546165583457</v>
      </c>
      <c r="S354" s="11">
        <f t="shared" si="146"/>
        <v>0.15833261192091727</v>
      </c>
      <c r="T354" s="2"/>
      <c r="U354" s="5">
        <f t="shared" si="152"/>
        <v>904719.06541000004</v>
      </c>
      <c r="V354" s="9">
        <f t="shared" si="147"/>
        <v>7.1349416008258446</v>
      </c>
      <c r="W354" s="4">
        <f t="shared" si="143"/>
        <v>1060800</v>
      </c>
      <c r="X354" s="4">
        <f t="shared" si="144"/>
        <v>14.015531674208145</v>
      </c>
      <c r="Y354" s="2"/>
    </row>
    <row r="355" spans="1:25" x14ac:dyDescent="0.35">
      <c r="A355" s="3">
        <v>44241</v>
      </c>
      <c r="B355" s="2">
        <v>265557</v>
      </c>
      <c r="C355" s="5">
        <f t="shared" si="134"/>
        <v>1682127</v>
      </c>
      <c r="D355" s="5">
        <f t="shared" si="135"/>
        <v>2599536.7059599999</v>
      </c>
      <c r="E355" s="2">
        <v>19345</v>
      </c>
      <c r="F355" s="2">
        <v>7172</v>
      </c>
      <c r="G355" s="2">
        <v>12173</v>
      </c>
      <c r="H355" s="2">
        <f t="shared" si="133"/>
        <v>357</v>
      </c>
      <c r="I355" s="5">
        <f t="shared" si="132"/>
        <v>18988</v>
      </c>
      <c r="J355" s="12">
        <f t="shared" si="151"/>
        <v>9.7889971115805636</v>
      </c>
      <c r="K355" s="7">
        <f t="shared" si="148"/>
        <v>54.187675070028014</v>
      </c>
      <c r="L355" s="19">
        <f t="shared" si="145"/>
        <v>4.977691020635806</v>
      </c>
      <c r="M355" s="9">
        <f t="shared" si="141"/>
        <v>1.8454380976996638</v>
      </c>
      <c r="N355" s="5">
        <f t="shared" si="153"/>
        <v>69938.300894831715</v>
      </c>
      <c r="O355" s="2">
        <f t="shared" si="154"/>
        <v>520.457938416199</v>
      </c>
      <c r="P355" s="5">
        <f t="shared" si="149"/>
        <v>504.71428571428572</v>
      </c>
      <c r="Q355" s="5">
        <f t="shared" si="142"/>
        <v>9.6047781753611883</v>
      </c>
      <c r="R355" s="5">
        <f t="shared" si="150"/>
        <v>13.578904079052052</v>
      </c>
      <c r="S355" s="11">
        <f t="shared" si="146"/>
        <v>0.15786976845386821</v>
      </c>
      <c r="T355" s="2"/>
      <c r="U355" s="5">
        <f t="shared" si="152"/>
        <v>916892.06541000004</v>
      </c>
      <c r="V355" s="9">
        <f t="shared" si="147"/>
        <v>7.1445463299038794</v>
      </c>
      <c r="W355" s="4">
        <f t="shared" si="143"/>
        <v>1062228</v>
      </c>
      <c r="X355" s="4">
        <f t="shared" si="144"/>
        <v>13.99668997616331</v>
      </c>
      <c r="Y355" s="2"/>
    </row>
    <row r="356" spans="1:25" x14ac:dyDescent="0.35">
      <c r="A356" s="3">
        <v>44242</v>
      </c>
      <c r="B356" s="2">
        <v>265722</v>
      </c>
      <c r="C356" s="5">
        <f t="shared" si="134"/>
        <v>1688335</v>
      </c>
      <c r="D356" s="5">
        <f t="shared" si="135"/>
        <v>2608733.7059599999</v>
      </c>
      <c r="E356" s="2">
        <v>9197</v>
      </c>
      <c r="F356" s="2">
        <v>6208</v>
      </c>
      <c r="G356" s="2">
        <v>2989</v>
      </c>
      <c r="H356" s="2">
        <f t="shared" si="133"/>
        <v>165</v>
      </c>
      <c r="I356" s="5">
        <f t="shared" si="132"/>
        <v>9032</v>
      </c>
      <c r="J356" s="12">
        <f t="shared" si="151"/>
        <v>9.8175299973656678</v>
      </c>
      <c r="K356" s="7">
        <f t="shared" si="148"/>
        <v>55.739393939393942</v>
      </c>
      <c r="L356" s="18">
        <f t="shared" si="145"/>
        <v>2.6578608247422681</v>
      </c>
      <c r="M356" s="9">
        <f t="shared" si="141"/>
        <v>1.7940632815048385</v>
      </c>
      <c r="N356" s="5">
        <f t="shared" si="153"/>
        <v>70185.738275444586</v>
      </c>
      <c r="O356" s="2">
        <f t="shared" si="154"/>
        <v>247.43611577222961</v>
      </c>
      <c r="P356" s="5">
        <f t="shared" si="149"/>
        <v>499.14285714285717</v>
      </c>
      <c r="Q356" s="5">
        <f t="shared" si="142"/>
        <v>4.4391831902929857</v>
      </c>
      <c r="R356" s="5">
        <f t="shared" si="150"/>
        <v>13.429009581717485</v>
      </c>
      <c r="S356" s="11">
        <f t="shared" si="146"/>
        <v>0.15738701146395709</v>
      </c>
      <c r="T356" s="2"/>
      <c r="U356" s="5">
        <f t="shared" si="152"/>
        <v>919881.06541000004</v>
      </c>
      <c r="V356" s="2">
        <f t="shared" si="147"/>
        <v>7.148985490402131</v>
      </c>
      <c r="W356" s="4">
        <f t="shared" si="143"/>
        <v>1062888</v>
      </c>
      <c r="X356" s="4">
        <f t="shared" si="144"/>
        <v>13.987998735520582</v>
      </c>
      <c r="Y356" s="2"/>
    </row>
    <row r="357" spans="1:25" x14ac:dyDescent="0.35">
      <c r="A357" s="3">
        <v>44243</v>
      </c>
      <c r="B357" s="2">
        <v>266462</v>
      </c>
      <c r="C357" s="5">
        <f t="shared" si="134"/>
        <v>1694082</v>
      </c>
      <c r="D357" s="5">
        <f t="shared" si="135"/>
        <v>2629282.7059599999</v>
      </c>
      <c r="E357" s="2">
        <v>20549</v>
      </c>
      <c r="F357" s="2">
        <v>5747</v>
      </c>
      <c r="G357" s="2">
        <v>14802</v>
      </c>
      <c r="H357" s="2">
        <f t="shared" si="133"/>
        <v>740</v>
      </c>
      <c r="I357" s="5">
        <f t="shared" si="132"/>
        <v>19809</v>
      </c>
      <c r="J357" s="12">
        <f t="shared" si="151"/>
        <v>9.8673833640819328</v>
      </c>
      <c r="K357" s="7">
        <f t="shared" si="148"/>
        <v>27.768918918918917</v>
      </c>
      <c r="L357" s="18">
        <f t="shared" si="145"/>
        <v>12.876283278232121</v>
      </c>
      <c r="M357" s="9">
        <f t="shared" si="141"/>
        <v>3.6011484743783151</v>
      </c>
      <c r="N357" s="5">
        <f t="shared" si="153"/>
        <v>70738.591459549629</v>
      </c>
      <c r="O357" s="2">
        <f t="shared" si="154"/>
        <v>552.85035805192422</v>
      </c>
      <c r="P357" s="5">
        <f t="shared" si="149"/>
        <v>486.42857142857144</v>
      </c>
      <c r="Q357" s="5">
        <f t="shared" si="142"/>
        <v>19.909064004950363</v>
      </c>
      <c r="R357" s="5">
        <f t="shared" si="150"/>
        <v>13.086942651902699</v>
      </c>
      <c r="S357" s="11">
        <f t="shared" si="146"/>
        <v>0.15728990686401248</v>
      </c>
      <c r="T357" s="2"/>
      <c r="U357" s="5">
        <f t="shared" si="152"/>
        <v>934683.06541000004</v>
      </c>
      <c r="V357" s="2">
        <f t="shared" si="147"/>
        <v>7.1688944526367138</v>
      </c>
      <c r="W357" s="4">
        <f t="shared" si="143"/>
        <v>1065848</v>
      </c>
      <c r="X357" s="4">
        <f t="shared" si="144"/>
        <v>13.949152224332176</v>
      </c>
      <c r="Y357" s="2"/>
    </row>
    <row r="358" spans="1:25" x14ac:dyDescent="0.35">
      <c r="A358" s="3">
        <v>44244</v>
      </c>
      <c r="B358" s="2">
        <v>266948</v>
      </c>
      <c r="C358" s="5">
        <f t="shared" si="134"/>
        <v>1700646</v>
      </c>
      <c r="D358" s="5">
        <f t="shared" si="135"/>
        <v>2648474.7059599999</v>
      </c>
      <c r="E358" s="2">
        <v>19192</v>
      </c>
      <c r="F358" s="2">
        <v>6564</v>
      </c>
      <c r="G358" s="2">
        <v>12628</v>
      </c>
      <c r="H358" s="2">
        <f t="shared" si="133"/>
        <v>486</v>
      </c>
      <c r="I358" s="5">
        <f t="shared" si="132"/>
        <v>18706</v>
      </c>
      <c r="J358" s="12">
        <f t="shared" si="151"/>
        <v>9.921313161964127</v>
      </c>
      <c r="K358" s="7">
        <f t="shared" si="148"/>
        <v>39.489711934156375</v>
      </c>
      <c r="L358" s="18">
        <f t="shared" si="145"/>
        <v>7.4040219378427796</v>
      </c>
      <c r="M358" s="9">
        <f t="shared" si="141"/>
        <v>2.5323051271363068</v>
      </c>
      <c r="N358" s="5">
        <f t="shared" si="153"/>
        <v>71254.93572493206</v>
      </c>
      <c r="O358" s="2">
        <f t="shared" si="154"/>
        <v>516.34162595418411</v>
      </c>
      <c r="P358" s="5">
        <f t="shared" si="149"/>
        <v>478.14285714285717</v>
      </c>
      <c r="Q358" s="5">
        <f t="shared" si="142"/>
        <v>13.075412305953886</v>
      </c>
      <c r="R358" s="5">
        <f t="shared" si="150"/>
        <v>12.86402263022565</v>
      </c>
      <c r="S358" s="11">
        <f t="shared" si="146"/>
        <v>0.15696858723096987</v>
      </c>
      <c r="U358" s="5">
        <f t="shared" si="152"/>
        <v>947311.06541000004</v>
      </c>
      <c r="V358" s="9">
        <f t="shared" si="147"/>
        <v>7.1819697981042898</v>
      </c>
      <c r="W358" s="4">
        <f t="shared" si="143"/>
        <v>1067792</v>
      </c>
      <c r="X358" s="1">
        <f t="shared" si="144"/>
        <v>13.923756686695537</v>
      </c>
    </row>
    <row r="359" spans="1:25" x14ac:dyDescent="0.35">
      <c r="A359" s="3">
        <v>44245</v>
      </c>
      <c r="B359" s="2">
        <v>267313</v>
      </c>
      <c r="C359" s="5">
        <f t="shared" si="134"/>
        <v>1707968</v>
      </c>
      <c r="D359" s="5">
        <f t="shared" si="135"/>
        <v>2665662.7059599999</v>
      </c>
      <c r="E359" s="2">
        <v>17188</v>
      </c>
      <c r="F359" s="2">
        <v>7322</v>
      </c>
      <c r="G359" s="2">
        <v>9866</v>
      </c>
      <c r="H359" s="2">
        <f t="shared" si="133"/>
        <v>365</v>
      </c>
      <c r="I359" s="5">
        <f t="shared" si="132"/>
        <v>16823</v>
      </c>
      <c r="J359" s="12">
        <f t="shared" si="151"/>
        <v>9.9720653539483681</v>
      </c>
      <c r="K359" s="7">
        <f t="shared" si="148"/>
        <v>47.090410958904108</v>
      </c>
      <c r="L359" s="18">
        <f t="shared" si="145"/>
        <v>4.9849767822999178</v>
      </c>
      <c r="M359" s="9">
        <f t="shared" si="141"/>
        <v>2.1235745869211078</v>
      </c>
      <c r="N359" s="5">
        <f t="shared" si="153"/>
        <v>71717.364092657852</v>
      </c>
      <c r="O359" s="2">
        <f t="shared" si="154"/>
        <v>462.42600390269462</v>
      </c>
      <c r="P359" s="5">
        <f t="shared" si="149"/>
        <v>450.71428571428572</v>
      </c>
      <c r="Q359" s="5">
        <f t="shared" si="142"/>
        <v>9.8200112997390292</v>
      </c>
      <c r="R359" s="5">
        <f t="shared" si="150"/>
        <v>12.12608048950162</v>
      </c>
      <c r="S359" s="11">
        <f t="shared" si="146"/>
        <v>0.15650937254093752</v>
      </c>
      <c r="U359" s="5">
        <f t="shared" si="152"/>
        <v>957177.06541000004</v>
      </c>
      <c r="V359" s="9">
        <f t="shared" si="147"/>
        <v>7.1917897592064826</v>
      </c>
      <c r="W359" s="1">
        <f t="shared" si="143"/>
        <v>1069252</v>
      </c>
      <c r="X359" s="1">
        <f t="shared" si="144"/>
        <v>13.904744625214636</v>
      </c>
    </row>
    <row r="360" spans="1:25" x14ac:dyDescent="0.35">
      <c r="A360" s="3">
        <v>44246</v>
      </c>
      <c r="B360" s="2">
        <v>267701</v>
      </c>
      <c r="C360" s="5">
        <f t="shared" si="134"/>
        <v>1714268</v>
      </c>
      <c r="D360" s="5">
        <f t="shared" si="135"/>
        <v>2682053.7059599999</v>
      </c>
      <c r="E360" s="2">
        <v>16391</v>
      </c>
      <c r="F360" s="2">
        <v>6300</v>
      </c>
      <c r="G360" s="2">
        <v>10091</v>
      </c>
      <c r="H360" s="2">
        <f t="shared" si="133"/>
        <v>388</v>
      </c>
      <c r="I360" s="5">
        <f t="shared" si="132"/>
        <v>16003</v>
      </c>
      <c r="J360" s="12">
        <f t="shared" si="151"/>
        <v>10.018840818525145</v>
      </c>
      <c r="K360" s="7">
        <f t="shared" si="148"/>
        <v>42.244845360824741</v>
      </c>
      <c r="L360" s="18">
        <f t="shared" si="145"/>
        <v>6.1587301587301591</v>
      </c>
      <c r="M360" s="9">
        <f t="shared" si="141"/>
        <v>2.3671527057531572</v>
      </c>
      <c r="N360" s="5">
        <f t="shared" si="153"/>
        <v>72158.349860367511</v>
      </c>
      <c r="O360" s="2">
        <f t="shared" si="154"/>
        <v>440.98351349598954</v>
      </c>
      <c r="P360" s="5">
        <f t="shared" si="149"/>
        <v>433.71428571428572</v>
      </c>
      <c r="Q360" s="5">
        <f t="shared" si="142"/>
        <v>10.438806532325325</v>
      </c>
      <c r="R360" s="5">
        <f t="shared" si="150"/>
        <v>11.668710100198707</v>
      </c>
      <c r="S360" s="11">
        <f t="shared" si="146"/>
        <v>0.15616053032548002</v>
      </c>
      <c r="U360" s="5">
        <f t="shared" si="152"/>
        <v>967268.06541000004</v>
      </c>
      <c r="V360" s="9">
        <f t="shared" si="147"/>
        <v>7.2022285123781282</v>
      </c>
      <c r="W360" s="1">
        <f t="shared" si="143"/>
        <v>1070804</v>
      </c>
      <c r="X360" s="1">
        <f t="shared" si="144"/>
        <v>13.88459139114161</v>
      </c>
    </row>
    <row r="361" spans="1:25" x14ac:dyDescent="0.35">
      <c r="A361" s="3">
        <v>44247</v>
      </c>
      <c r="B361" s="2">
        <v>268097</v>
      </c>
      <c r="C361" s="5">
        <f t="shared" si="134"/>
        <v>1721262</v>
      </c>
      <c r="D361" s="5">
        <f t="shared" si="135"/>
        <v>2700068.7059599999</v>
      </c>
      <c r="E361" s="2">
        <v>18015</v>
      </c>
      <c r="F361" s="2">
        <v>6994</v>
      </c>
      <c r="G361" s="2">
        <v>11021</v>
      </c>
      <c r="H361" s="2">
        <f t="shared" si="133"/>
        <v>396</v>
      </c>
      <c r="I361" s="5">
        <f t="shared" si="132"/>
        <v>17619</v>
      </c>
      <c r="J361" s="12">
        <f t="shared" si="151"/>
        <v>10.07123804428994</v>
      </c>
      <c r="K361" s="7">
        <f t="shared" si="148"/>
        <v>45.492424242424242</v>
      </c>
      <c r="L361" s="18">
        <f t="shared" si="145"/>
        <v>5.6619959965684874</v>
      </c>
      <c r="M361" s="9">
        <f t="shared" si="141"/>
        <v>2.1981681931723562</v>
      </c>
      <c r="N361" s="5">
        <f t="shared" si="153"/>
        <v>72643.02795232585</v>
      </c>
      <c r="O361" s="2">
        <f t="shared" si="154"/>
        <v>484.67561439999099</v>
      </c>
      <c r="P361" s="5">
        <f t="shared" si="149"/>
        <v>413.85714285714283</v>
      </c>
      <c r="Q361" s="5">
        <f t="shared" si="142"/>
        <v>10.654039656703166</v>
      </c>
      <c r="R361" s="5">
        <f t="shared" si="150"/>
        <v>11.134470737903706</v>
      </c>
      <c r="S361" s="11">
        <f t="shared" si="146"/>
        <v>0.15575606735058348</v>
      </c>
      <c r="U361" s="5">
        <f t="shared" si="152"/>
        <v>978289.06541000004</v>
      </c>
      <c r="V361" s="9">
        <f t="shared" si="147"/>
        <v>7.2128824975739319</v>
      </c>
      <c r="W361" s="1">
        <f t="shared" si="143"/>
        <v>1072388</v>
      </c>
      <c r="X361" s="1">
        <f t="shared" si="144"/>
        <v>13.864082776010175</v>
      </c>
    </row>
  </sheetData>
  <pageMargins left="0.7" right="0.7" top="0.75" bottom="0.75" header="0.3" footer="0.3"/>
  <ignoredErrors>
    <ignoredError sqref="C28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3501-E8DA-4A04-9BAF-AD4E88656466}">
  <dimension ref="A1:I361"/>
  <sheetViews>
    <sheetView workbookViewId="0">
      <pane ySplit="1" topLeftCell="A350" activePane="bottomLeft" state="frozen"/>
      <selection pane="bottomLeft" activeCell="H361" sqref="H361"/>
    </sheetView>
  </sheetViews>
  <sheetFormatPr defaultRowHeight="14.5" x14ac:dyDescent="0.35"/>
  <cols>
    <col min="1" max="1" width="10.453125" bestFit="1" customWidth="1"/>
  </cols>
  <sheetData>
    <row r="1" spans="1:9" x14ac:dyDescent="0.35">
      <c r="A1" s="3" t="s">
        <v>0</v>
      </c>
      <c r="B1" s="2" t="s">
        <v>50</v>
      </c>
      <c r="C1" s="2" t="s">
        <v>51</v>
      </c>
      <c r="D1" s="2" t="s">
        <v>52</v>
      </c>
      <c r="E1" s="2" t="s">
        <v>23</v>
      </c>
      <c r="F1" s="2" t="s">
        <v>53</v>
      </c>
      <c r="G1" s="2" t="s">
        <v>54</v>
      </c>
      <c r="H1" s="2" t="s">
        <v>55</v>
      </c>
      <c r="I1" s="2" t="s">
        <v>71</v>
      </c>
    </row>
    <row r="2" spans="1:9" x14ac:dyDescent="0.35">
      <c r="A2" s="3">
        <v>43888</v>
      </c>
      <c r="B2" s="2">
        <v>0</v>
      </c>
      <c r="C2" s="2">
        <v>0</v>
      </c>
      <c r="D2" s="2">
        <v>0</v>
      </c>
      <c r="E2" s="2">
        <f>SUM($B$2:B3)</f>
        <v>0</v>
      </c>
      <c r="F2" s="2">
        <f>SUM($D$2:D2)</f>
        <v>0</v>
      </c>
      <c r="G2" s="2">
        <f>SUM($C$2:C2)</f>
        <v>0</v>
      </c>
      <c r="H2" s="2">
        <f>E2-(F2+G2)</f>
        <v>0</v>
      </c>
    </row>
    <row r="3" spans="1:9" x14ac:dyDescent="0.35">
      <c r="A3" s="3">
        <v>43889</v>
      </c>
      <c r="B3" s="2">
        <v>0</v>
      </c>
      <c r="C3" s="2">
        <v>0</v>
      </c>
      <c r="D3" s="2">
        <v>0</v>
      </c>
      <c r="E3" s="2">
        <f>SUM($B$2:B3)</f>
        <v>0</v>
      </c>
      <c r="F3" s="2">
        <f>SUM($D$2:D3)</f>
        <v>0</v>
      </c>
      <c r="G3" s="2">
        <f>SUM($C$2:C3)</f>
        <v>0</v>
      </c>
      <c r="H3" s="2">
        <f t="shared" ref="H3:H66" si="0">E3-(F3+G3)</f>
        <v>0</v>
      </c>
    </row>
    <row r="4" spans="1:9" x14ac:dyDescent="0.35">
      <c r="A4" s="3">
        <v>43890</v>
      </c>
      <c r="B4" s="2">
        <v>0</v>
      </c>
      <c r="C4" s="2">
        <v>0</v>
      </c>
      <c r="D4" s="2">
        <v>0</v>
      </c>
      <c r="E4" s="2">
        <f>SUM($B$2:B4)</f>
        <v>0</v>
      </c>
      <c r="F4" s="2">
        <f>SUM($D$2:D4)</f>
        <v>0</v>
      </c>
      <c r="G4" s="2">
        <f>SUM($C$2:C4)</f>
        <v>0</v>
      </c>
      <c r="H4" s="2">
        <f t="shared" si="0"/>
        <v>0</v>
      </c>
    </row>
    <row r="5" spans="1:9" x14ac:dyDescent="0.35">
      <c r="A5" s="3">
        <v>43891</v>
      </c>
      <c r="B5" s="2">
        <v>0</v>
      </c>
      <c r="C5" s="2">
        <v>0</v>
      </c>
      <c r="D5" s="2">
        <v>0</v>
      </c>
      <c r="E5" s="2">
        <f>SUM($B$2:B5)</f>
        <v>0</v>
      </c>
      <c r="F5" s="2">
        <f>SUM($D$2:D5)</f>
        <v>0</v>
      </c>
      <c r="G5" s="2">
        <f>SUM($C$2:C5)</f>
        <v>0</v>
      </c>
      <c r="H5" s="2">
        <f t="shared" si="0"/>
        <v>0</v>
      </c>
    </row>
    <row r="6" spans="1:9" x14ac:dyDescent="0.35">
      <c r="A6" s="3">
        <v>43892</v>
      </c>
      <c r="B6" s="2">
        <v>2</v>
      </c>
      <c r="C6" s="2">
        <v>0</v>
      </c>
      <c r="D6" s="2">
        <v>0</v>
      </c>
      <c r="E6" s="2">
        <f>SUM($B$2:B6)</f>
        <v>2</v>
      </c>
      <c r="F6" s="2">
        <f>SUM($D$2:D6)</f>
        <v>0</v>
      </c>
      <c r="G6" s="2">
        <f>SUM($C$2:C6)</f>
        <v>0</v>
      </c>
      <c r="H6" s="2">
        <f t="shared" si="0"/>
        <v>2</v>
      </c>
    </row>
    <row r="7" spans="1:9" x14ac:dyDescent="0.35">
      <c r="A7" s="3">
        <v>43893</v>
      </c>
      <c r="B7" s="2">
        <v>0</v>
      </c>
      <c r="C7" s="2">
        <v>0</v>
      </c>
      <c r="D7" s="2">
        <v>0</v>
      </c>
      <c r="E7" s="2">
        <f>SUM($B$2:B7)</f>
        <v>2</v>
      </c>
      <c r="F7" s="2">
        <f>SUM($D$2:D7)</f>
        <v>0</v>
      </c>
      <c r="G7" s="2">
        <f>SUM($C$2:C7)</f>
        <v>0</v>
      </c>
      <c r="H7" s="2">
        <f t="shared" si="0"/>
        <v>2</v>
      </c>
    </row>
    <row r="8" spans="1:9" x14ac:dyDescent="0.35">
      <c r="A8" s="3">
        <v>43894</v>
      </c>
      <c r="B8" s="2">
        <v>0</v>
      </c>
      <c r="C8" s="2">
        <v>0</v>
      </c>
      <c r="D8" s="2">
        <v>0</v>
      </c>
      <c r="E8" s="2">
        <f>SUM($B$2:B8)</f>
        <v>2</v>
      </c>
      <c r="F8" s="2">
        <f>SUM($D$2:D8)</f>
        <v>0</v>
      </c>
      <c r="G8" s="2">
        <f>SUM($C$2:C8)</f>
        <v>0</v>
      </c>
      <c r="H8" s="2">
        <f t="shared" si="0"/>
        <v>2</v>
      </c>
    </row>
    <row r="9" spans="1:9" x14ac:dyDescent="0.35">
      <c r="A9" s="3">
        <v>43895</v>
      </c>
      <c r="B9" s="2">
        <v>0</v>
      </c>
      <c r="C9" s="2">
        <v>0</v>
      </c>
      <c r="D9" s="2">
        <v>0</v>
      </c>
      <c r="E9" s="2">
        <f>SUM($B$2:B9)</f>
        <v>2</v>
      </c>
      <c r="F9" s="2">
        <f>SUM($D$2:D9)</f>
        <v>0</v>
      </c>
      <c r="G9" s="2">
        <f>SUM($C$2:C9)</f>
        <v>0</v>
      </c>
      <c r="H9" s="2">
        <f t="shared" si="0"/>
        <v>2</v>
      </c>
    </row>
    <row r="10" spans="1:9" x14ac:dyDescent="0.35">
      <c r="A10" s="3">
        <v>43896</v>
      </c>
      <c r="B10" s="2">
        <v>1</v>
      </c>
      <c r="C10" s="2">
        <v>0</v>
      </c>
      <c r="D10" s="2">
        <v>0</v>
      </c>
      <c r="E10" s="2">
        <f>SUM($B$2:B10)</f>
        <v>3</v>
      </c>
      <c r="F10" s="2">
        <f>SUM($D$2:D10)</f>
        <v>0</v>
      </c>
      <c r="G10" s="2">
        <f>SUM($C$2:C10)</f>
        <v>0</v>
      </c>
      <c r="H10" s="2">
        <f t="shared" si="0"/>
        <v>3</v>
      </c>
    </row>
    <row r="11" spans="1:9" x14ac:dyDescent="0.35">
      <c r="A11" s="3">
        <v>43897</v>
      </c>
      <c r="B11" s="2">
        <v>0</v>
      </c>
      <c r="C11" s="2">
        <v>0</v>
      </c>
      <c r="D11" s="2">
        <v>0</v>
      </c>
      <c r="E11" s="2">
        <f>SUM($B$2:B11)</f>
        <v>3</v>
      </c>
      <c r="F11" s="2">
        <f>SUM($D$2:D11)</f>
        <v>0</v>
      </c>
      <c r="G11" s="2">
        <f>SUM($C$2:C11)</f>
        <v>0</v>
      </c>
      <c r="H11" s="2">
        <f t="shared" si="0"/>
        <v>3</v>
      </c>
    </row>
    <row r="12" spans="1:9" x14ac:dyDescent="0.35">
      <c r="A12" s="3">
        <v>43898</v>
      </c>
      <c r="B12" s="2">
        <v>0</v>
      </c>
      <c r="C12" s="2">
        <v>0</v>
      </c>
      <c r="D12" s="2">
        <v>0</v>
      </c>
      <c r="E12" s="2">
        <f>SUM($B$2:B12)</f>
        <v>3</v>
      </c>
      <c r="F12" s="2">
        <f>SUM($D$2:D12)</f>
        <v>0</v>
      </c>
      <c r="G12" s="2">
        <f>SUM($C$2:C12)</f>
        <v>0</v>
      </c>
      <c r="H12" s="2">
        <f t="shared" si="0"/>
        <v>3</v>
      </c>
    </row>
    <row r="13" spans="1:9" x14ac:dyDescent="0.35">
      <c r="A13" s="3">
        <v>43899</v>
      </c>
      <c r="B13" s="2">
        <v>9</v>
      </c>
      <c r="C13" s="2">
        <v>0</v>
      </c>
      <c r="D13" s="2">
        <v>0</v>
      </c>
      <c r="E13" s="2">
        <f>SUM($B$2:B13)</f>
        <v>12</v>
      </c>
      <c r="F13" s="2">
        <f>SUM($D$2:D13)</f>
        <v>0</v>
      </c>
      <c r="G13" s="2">
        <f>SUM($C$2:C13)</f>
        <v>0</v>
      </c>
      <c r="H13" s="2">
        <f t="shared" si="0"/>
        <v>12</v>
      </c>
    </row>
    <row r="14" spans="1:9" x14ac:dyDescent="0.35">
      <c r="A14" s="3">
        <v>43900</v>
      </c>
      <c r="B14" s="2">
        <v>2</v>
      </c>
      <c r="C14" s="2">
        <v>0</v>
      </c>
      <c r="D14" s="2">
        <v>0</v>
      </c>
      <c r="E14" s="2">
        <f>SUM($B$2:B14)</f>
        <v>14</v>
      </c>
      <c r="F14" s="2">
        <f>SUM($D$2:D14)</f>
        <v>0</v>
      </c>
      <c r="G14" s="2">
        <f>SUM($C$2:C14)</f>
        <v>0</v>
      </c>
      <c r="H14" s="2">
        <f t="shared" si="0"/>
        <v>14</v>
      </c>
    </row>
    <row r="15" spans="1:9" x14ac:dyDescent="0.35">
      <c r="A15" s="3">
        <v>43901</v>
      </c>
      <c r="B15" s="2">
        <v>0</v>
      </c>
      <c r="C15" s="2">
        <v>0</v>
      </c>
      <c r="D15" s="2">
        <v>0</v>
      </c>
      <c r="E15" s="2">
        <f>SUM($B$2:B15)</f>
        <v>14</v>
      </c>
      <c r="F15" s="2">
        <f>SUM($D$2:D15)</f>
        <v>0</v>
      </c>
      <c r="G15" s="2">
        <f>SUM($C$2:C15)</f>
        <v>0</v>
      </c>
      <c r="H15" s="2">
        <f t="shared" si="0"/>
        <v>14</v>
      </c>
    </row>
    <row r="16" spans="1:9" x14ac:dyDescent="0.35">
      <c r="A16" s="3">
        <v>43902</v>
      </c>
      <c r="B16" s="2">
        <v>9</v>
      </c>
      <c r="C16" s="2">
        <v>0</v>
      </c>
      <c r="D16" s="2">
        <v>0</v>
      </c>
      <c r="E16" s="2">
        <f>SUM($B$2:B16)</f>
        <v>23</v>
      </c>
      <c r="F16" s="2">
        <f>SUM($D$2:D16)</f>
        <v>0</v>
      </c>
      <c r="G16" s="2">
        <f>SUM($C$2:C16)</f>
        <v>0</v>
      </c>
      <c r="H16" s="2">
        <f t="shared" si="0"/>
        <v>23</v>
      </c>
    </row>
    <row r="17" spans="1:8" x14ac:dyDescent="0.35">
      <c r="A17" s="3">
        <v>43903</v>
      </c>
      <c r="B17" s="2">
        <v>0</v>
      </c>
      <c r="C17" s="2">
        <v>0</v>
      </c>
      <c r="D17" s="2">
        <v>0</v>
      </c>
      <c r="E17" s="2">
        <f>SUM($B$2:B17)</f>
        <v>23</v>
      </c>
      <c r="F17" s="2">
        <f>SUM($D$2:D17)</f>
        <v>0</v>
      </c>
      <c r="G17" s="2">
        <f>SUM($C$2:C17)</f>
        <v>0</v>
      </c>
      <c r="H17" s="2">
        <f t="shared" si="0"/>
        <v>23</v>
      </c>
    </row>
    <row r="18" spans="1:8" x14ac:dyDescent="0.35">
      <c r="A18" s="3">
        <v>43904</v>
      </c>
      <c r="B18" s="2">
        <v>1</v>
      </c>
      <c r="C18" s="2">
        <v>0</v>
      </c>
      <c r="D18" s="2">
        <v>0</v>
      </c>
      <c r="E18" s="2">
        <f>SUM($B$2:B18)</f>
        <v>24</v>
      </c>
      <c r="F18" s="2">
        <f>SUM($D$2:D18)</f>
        <v>0</v>
      </c>
      <c r="G18" s="2">
        <f>SUM($C$2:C18)</f>
        <v>0</v>
      </c>
      <c r="H18" s="2">
        <f t="shared" si="0"/>
        <v>24</v>
      </c>
    </row>
    <row r="19" spans="1:8" x14ac:dyDescent="0.35">
      <c r="A19" s="3">
        <v>43905</v>
      </c>
      <c r="B19" s="2">
        <v>5</v>
      </c>
      <c r="C19" s="2">
        <v>0</v>
      </c>
      <c r="D19" s="2">
        <v>0</v>
      </c>
      <c r="E19" s="2">
        <f>SUM($B$2:B19)</f>
        <v>29</v>
      </c>
      <c r="F19" s="2">
        <f>SUM($D$2:D19)</f>
        <v>0</v>
      </c>
      <c r="G19" s="2">
        <f>SUM($C$2:C19)</f>
        <v>0</v>
      </c>
      <c r="H19" s="2">
        <f t="shared" si="0"/>
        <v>29</v>
      </c>
    </row>
    <row r="20" spans="1:8" x14ac:dyDescent="0.35">
      <c r="A20" s="3">
        <v>43906</v>
      </c>
      <c r="B20" s="2">
        <v>3</v>
      </c>
      <c r="C20" s="2">
        <v>0</v>
      </c>
      <c r="D20" s="2">
        <v>1</v>
      </c>
      <c r="E20" s="2">
        <f>SUM($B$2:B20)</f>
        <v>32</v>
      </c>
      <c r="F20" s="2">
        <f>SUM($D$2:D20)</f>
        <v>1</v>
      </c>
      <c r="G20" s="2">
        <f>SUM($C$2:C20)</f>
        <v>0</v>
      </c>
      <c r="H20" s="2">
        <f t="shared" si="0"/>
        <v>31</v>
      </c>
    </row>
    <row r="21" spans="1:8" x14ac:dyDescent="0.35">
      <c r="A21" s="3">
        <v>43907</v>
      </c>
      <c r="B21" s="2">
        <v>1</v>
      </c>
      <c r="C21" s="2">
        <v>0</v>
      </c>
      <c r="D21" s="2">
        <v>0</v>
      </c>
      <c r="E21" s="2">
        <f>SUM($B$2:B21)</f>
        <v>33</v>
      </c>
      <c r="F21" s="2">
        <f>SUM($D$2:D21)</f>
        <v>1</v>
      </c>
      <c r="G21" s="2">
        <f>SUM($C$2:C21)</f>
        <v>0</v>
      </c>
      <c r="H21" s="2">
        <f t="shared" si="0"/>
        <v>32</v>
      </c>
    </row>
    <row r="22" spans="1:8" x14ac:dyDescent="0.35">
      <c r="A22" s="3">
        <v>43908</v>
      </c>
      <c r="B22" s="2">
        <v>4</v>
      </c>
      <c r="C22" s="2">
        <v>0</v>
      </c>
      <c r="D22" s="2">
        <v>0</v>
      </c>
      <c r="E22" s="2">
        <f>SUM($B$2:B22)</f>
        <v>37</v>
      </c>
      <c r="F22" s="2">
        <f>SUM($D$2:D22)</f>
        <v>1</v>
      </c>
      <c r="G22" s="2">
        <f>SUM($C$2:C22)</f>
        <v>0</v>
      </c>
      <c r="H22" s="2">
        <f t="shared" si="0"/>
        <v>36</v>
      </c>
    </row>
    <row r="23" spans="1:8" x14ac:dyDescent="0.35">
      <c r="A23" s="3">
        <v>43909</v>
      </c>
      <c r="B23" s="2">
        <v>2</v>
      </c>
      <c r="C23" s="2">
        <v>0</v>
      </c>
      <c r="D23" s="2">
        <v>0</v>
      </c>
      <c r="E23" s="2">
        <f>SUM($B$2:B23)</f>
        <v>39</v>
      </c>
      <c r="F23" s="2">
        <f>SUM($D$2:D23)</f>
        <v>1</v>
      </c>
      <c r="G23" s="2">
        <f>SUM($C$2:C23)</f>
        <v>0</v>
      </c>
      <c r="H23" s="2">
        <f t="shared" si="0"/>
        <v>38</v>
      </c>
    </row>
    <row r="24" spans="1:8" x14ac:dyDescent="0.35">
      <c r="A24" s="3">
        <v>43910</v>
      </c>
      <c r="B24" s="2">
        <v>3</v>
      </c>
      <c r="C24" s="2">
        <v>0</v>
      </c>
      <c r="D24" s="2">
        <v>0</v>
      </c>
      <c r="E24" s="2">
        <f>SUM($B$2:B24)</f>
        <v>42</v>
      </c>
      <c r="F24" s="2">
        <f>SUM($D$2:D24)</f>
        <v>1</v>
      </c>
      <c r="G24" s="2">
        <f>SUM($C$2:C24)</f>
        <v>0</v>
      </c>
      <c r="H24" s="2">
        <f t="shared" si="0"/>
        <v>41</v>
      </c>
    </row>
    <row r="25" spans="1:8" x14ac:dyDescent="0.35">
      <c r="A25" s="3">
        <v>43911</v>
      </c>
      <c r="B25" s="2">
        <v>4</v>
      </c>
      <c r="C25" s="2">
        <v>0</v>
      </c>
      <c r="D25" s="2">
        <v>0</v>
      </c>
      <c r="E25" s="2">
        <f>SUM($B$2:B25)</f>
        <v>46</v>
      </c>
      <c r="F25" s="2">
        <f>SUM($D$2:D25)</f>
        <v>1</v>
      </c>
      <c r="G25" s="2">
        <f>SUM($C$2:C25)</f>
        <v>0</v>
      </c>
      <c r="H25" s="2">
        <f t="shared" si="0"/>
        <v>45</v>
      </c>
    </row>
    <row r="26" spans="1:8" x14ac:dyDescent="0.35">
      <c r="A26" s="3">
        <v>43912</v>
      </c>
      <c r="B26" s="2">
        <v>2</v>
      </c>
      <c r="C26" s="2">
        <v>0</v>
      </c>
      <c r="D26" s="2">
        <v>2</v>
      </c>
      <c r="E26" s="2">
        <f>SUM($B$2:B26)</f>
        <v>48</v>
      </c>
      <c r="F26" s="2">
        <f>SUM($D$2:D26)</f>
        <v>3</v>
      </c>
      <c r="G26" s="2">
        <f>SUM($C$2:C26)</f>
        <v>0</v>
      </c>
      <c r="H26" s="2">
        <f t="shared" si="0"/>
        <v>45</v>
      </c>
    </row>
    <row r="27" spans="1:8" x14ac:dyDescent="0.35">
      <c r="A27" s="3">
        <v>43913</v>
      </c>
      <c r="B27" s="2">
        <v>5</v>
      </c>
      <c r="C27" s="2">
        <v>0</v>
      </c>
      <c r="D27" s="2">
        <v>0</v>
      </c>
      <c r="E27" s="2">
        <f>SUM($B$2:B27)</f>
        <v>53</v>
      </c>
      <c r="F27" s="2">
        <f>SUM($D$2:D27)</f>
        <v>3</v>
      </c>
      <c r="G27" s="2">
        <f>SUM($C$2:C27)</f>
        <v>0</v>
      </c>
      <c r="H27" s="2">
        <f t="shared" si="0"/>
        <v>50</v>
      </c>
    </row>
    <row r="28" spans="1:8" x14ac:dyDescent="0.35">
      <c r="A28" s="3">
        <v>43914</v>
      </c>
      <c r="B28" s="2">
        <v>7</v>
      </c>
      <c r="C28" s="2">
        <v>0</v>
      </c>
      <c r="D28" s="2">
        <v>6</v>
      </c>
      <c r="E28" s="2">
        <f>SUM($B$2:B28)</f>
        <v>60</v>
      </c>
      <c r="F28" s="2">
        <f>SUM($D$2:D28)</f>
        <v>9</v>
      </c>
      <c r="G28" s="2">
        <f>SUM($C$2:C28)</f>
        <v>0</v>
      </c>
      <c r="H28" s="2">
        <f t="shared" si="0"/>
        <v>51</v>
      </c>
    </row>
    <row r="29" spans="1:8" x14ac:dyDescent="0.35">
      <c r="A29" s="3">
        <v>43915</v>
      </c>
      <c r="B29" s="2">
        <v>9</v>
      </c>
      <c r="C29" s="2">
        <v>0</v>
      </c>
      <c r="D29" s="2">
        <v>1</v>
      </c>
      <c r="E29" s="2">
        <f>SUM($B$2:B29)</f>
        <v>69</v>
      </c>
      <c r="F29" s="2">
        <f>SUM($D$2:D29)</f>
        <v>10</v>
      </c>
      <c r="G29" s="2">
        <f>SUM($C$2:C29)</f>
        <v>0</v>
      </c>
      <c r="H29" s="2">
        <f t="shared" si="0"/>
        <v>59</v>
      </c>
    </row>
    <row r="30" spans="1:8" x14ac:dyDescent="0.35">
      <c r="A30" s="3">
        <v>43916</v>
      </c>
      <c r="B30" s="2">
        <v>3</v>
      </c>
      <c r="C30" s="2">
        <v>0</v>
      </c>
      <c r="D30" s="2">
        <v>1</v>
      </c>
      <c r="E30" s="2">
        <f>SUM($B$2:B30)</f>
        <v>72</v>
      </c>
      <c r="F30" s="2">
        <f>SUM($D$2:D30)</f>
        <v>11</v>
      </c>
      <c r="G30" s="2">
        <f>SUM($C$2:C30)</f>
        <v>0</v>
      </c>
      <c r="H30" s="2">
        <f t="shared" si="0"/>
        <v>61</v>
      </c>
    </row>
    <row r="31" spans="1:8" x14ac:dyDescent="0.35">
      <c r="A31" s="3">
        <v>43917</v>
      </c>
      <c r="B31" s="2">
        <v>6</v>
      </c>
      <c r="C31" s="2">
        <v>0</v>
      </c>
      <c r="D31" s="2">
        <v>3</v>
      </c>
      <c r="E31" s="2">
        <f>SUM($B$2:B31)</f>
        <v>78</v>
      </c>
      <c r="F31" s="2">
        <f>SUM($D$2:D31)</f>
        <v>14</v>
      </c>
      <c r="G31" s="2">
        <f>SUM($C$2:C31)</f>
        <v>0</v>
      </c>
      <c r="H31" s="2">
        <f t="shared" si="0"/>
        <v>64</v>
      </c>
    </row>
    <row r="32" spans="1:8" x14ac:dyDescent="0.35">
      <c r="A32" s="3">
        <v>43918</v>
      </c>
      <c r="B32" s="2">
        <v>4</v>
      </c>
      <c r="C32" s="2">
        <v>0</v>
      </c>
      <c r="D32" s="2">
        <v>0</v>
      </c>
      <c r="E32" s="2">
        <f>SUM($B$2:B32)</f>
        <v>82</v>
      </c>
      <c r="F32" s="2">
        <f>SUM($D$2:D32)</f>
        <v>14</v>
      </c>
      <c r="G32" s="2">
        <f>SUM($C$2:C32)</f>
        <v>0</v>
      </c>
      <c r="H32" s="2">
        <f t="shared" si="0"/>
        <v>68</v>
      </c>
    </row>
    <row r="33" spans="1:8" x14ac:dyDescent="0.35">
      <c r="A33" s="3">
        <v>43919</v>
      </c>
      <c r="B33" s="2">
        <v>7</v>
      </c>
      <c r="C33" s="2">
        <v>0</v>
      </c>
      <c r="D33" s="2">
        <v>4</v>
      </c>
      <c r="E33" s="2">
        <f>SUM($B$2:B33)</f>
        <v>89</v>
      </c>
      <c r="F33" s="2">
        <f>SUM($D$2:D33)</f>
        <v>18</v>
      </c>
      <c r="G33" s="2">
        <f>SUM($C$2:C33)</f>
        <v>0</v>
      </c>
      <c r="H33" s="2">
        <f t="shared" si="0"/>
        <v>71</v>
      </c>
    </row>
    <row r="34" spans="1:8" x14ac:dyDescent="0.35">
      <c r="A34" s="3">
        <v>43920</v>
      </c>
      <c r="B34" s="2">
        <v>1</v>
      </c>
      <c r="C34" s="2">
        <v>0</v>
      </c>
      <c r="D34" s="2">
        <v>2</v>
      </c>
      <c r="E34" s="2">
        <f>SUM($B$2:B34)</f>
        <v>90</v>
      </c>
      <c r="F34" s="2">
        <f>SUM($D$2:D34)</f>
        <v>20</v>
      </c>
      <c r="G34" s="2">
        <f>SUM($C$2:C34)</f>
        <v>0</v>
      </c>
      <c r="H34" s="2">
        <f t="shared" si="0"/>
        <v>70</v>
      </c>
    </row>
    <row r="35" spans="1:8" x14ac:dyDescent="0.35">
      <c r="A35" s="3">
        <v>43921</v>
      </c>
      <c r="B35" s="2">
        <v>12</v>
      </c>
      <c r="C35" s="2">
        <v>0</v>
      </c>
      <c r="D35" s="2">
        <v>1</v>
      </c>
      <c r="E35" s="2">
        <f>SUM($B$2:B35)</f>
        <v>102</v>
      </c>
      <c r="F35" s="2">
        <f>SUM($D$2:D35)</f>
        <v>21</v>
      </c>
      <c r="G35" s="2">
        <f>SUM($C$2:C35)</f>
        <v>0</v>
      </c>
      <c r="H35" s="2">
        <f t="shared" si="0"/>
        <v>81</v>
      </c>
    </row>
    <row r="36" spans="1:8" x14ac:dyDescent="0.35">
      <c r="A36" s="3">
        <v>43922</v>
      </c>
      <c r="B36" s="2">
        <v>7</v>
      </c>
      <c r="C36" s="2">
        <v>0</v>
      </c>
      <c r="D36" s="2">
        <v>2</v>
      </c>
      <c r="E36" s="2">
        <f>SUM($B$2:B36)</f>
        <v>109</v>
      </c>
      <c r="F36" s="2">
        <f>SUM($D$2:D36)</f>
        <v>23</v>
      </c>
      <c r="G36" s="2">
        <f>SUM($C$2:C36)</f>
        <v>0</v>
      </c>
      <c r="H36" s="2">
        <f t="shared" si="0"/>
        <v>86</v>
      </c>
    </row>
    <row r="37" spans="1:8" x14ac:dyDescent="0.35">
      <c r="A37" s="3">
        <v>43923</v>
      </c>
      <c r="B37" s="2">
        <v>20</v>
      </c>
      <c r="C37" s="2">
        <v>0</v>
      </c>
      <c r="D37" s="2">
        <v>3</v>
      </c>
      <c r="E37" s="2">
        <f>SUM($B$2:B37)</f>
        <v>129</v>
      </c>
      <c r="F37" s="2">
        <f>SUM($D$2:D37)</f>
        <v>26</v>
      </c>
      <c r="G37" s="2">
        <f>SUM($C$2:C37)</f>
        <v>0</v>
      </c>
      <c r="H37" s="2">
        <f t="shared" si="0"/>
        <v>103</v>
      </c>
    </row>
    <row r="38" spans="1:8" x14ac:dyDescent="0.35">
      <c r="A38" s="3">
        <v>43924</v>
      </c>
      <c r="B38" s="2">
        <v>18</v>
      </c>
      <c r="C38" s="2">
        <v>0</v>
      </c>
      <c r="D38" s="2">
        <v>2</v>
      </c>
      <c r="E38" s="2">
        <f>SUM($B$2:B38)</f>
        <v>147</v>
      </c>
      <c r="F38" s="2">
        <f>SUM($D$2:D38)</f>
        <v>28</v>
      </c>
      <c r="G38" s="2">
        <f>SUM($C$2:C38)</f>
        <v>0</v>
      </c>
      <c r="H38" s="2">
        <f t="shared" si="0"/>
        <v>119</v>
      </c>
    </row>
    <row r="39" spans="1:8" x14ac:dyDescent="0.35">
      <c r="A39" s="3">
        <v>43925</v>
      </c>
      <c r="B39" s="2">
        <v>9</v>
      </c>
      <c r="C39" s="2">
        <v>1</v>
      </c>
      <c r="D39" s="2">
        <v>8</v>
      </c>
      <c r="E39" s="2">
        <f>SUM($B$2:B39)</f>
        <v>156</v>
      </c>
      <c r="F39" s="2">
        <f>SUM($D$2:D39)</f>
        <v>36</v>
      </c>
      <c r="G39" s="2">
        <f>SUM($C$2:C39)</f>
        <v>1</v>
      </c>
      <c r="H39" s="2">
        <f t="shared" si="0"/>
        <v>119</v>
      </c>
    </row>
    <row r="40" spans="1:8" x14ac:dyDescent="0.35">
      <c r="A40" s="3">
        <v>43926</v>
      </c>
      <c r="B40" s="2">
        <v>13</v>
      </c>
      <c r="C40" s="2">
        <v>1</v>
      </c>
      <c r="D40" s="2">
        <v>0</v>
      </c>
      <c r="E40" s="2">
        <f>SUM($B$2:B40)</f>
        <v>169</v>
      </c>
      <c r="F40" s="2">
        <f>SUM($D$2:D40)</f>
        <v>36</v>
      </c>
      <c r="G40" s="2">
        <f>SUM($C$2:C40)</f>
        <v>2</v>
      </c>
      <c r="H40" s="2">
        <f t="shared" si="0"/>
        <v>131</v>
      </c>
    </row>
    <row r="41" spans="1:8" x14ac:dyDescent="0.35">
      <c r="A41" s="3">
        <v>43927</v>
      </c>
      <c r="B41" s="2">
        <v>18</v>
      </c>
      <c r="C41" s="2">
        <v>0</v>
      </c>
      <c r="D41" s="2">
        <v>3</v>
      </c>
      <c r="E41" s="2">
        <f>SUM($B$2:B41)</f>
        <v>187</v>
      </c>
      <c r="F41" s="2">
        <f>SUM($D$2:D41)</f>
        <v>39</v>
      </c>
      <c r="G41" s="2">
        <f>SUM($C$2:C41)</f>
        <v>2</v>
      </c>
      <c r="H41" s="2">
        <f t="shared" si="0"/>
        <v>146</v>
      </c>
    </row>
    <row r="42" spans="1:8" x14ac:dyDescent="0.35">
      <c r="A42" s="3">
        <v>43928</v>
      </c>
      <c r="B42" s="2">
        <v>7</v>
      </c>
      <c r="C42" s="2">
        <v>1</v>
      </c>
      <c r="D42" s="2">
        <v>7</v>
      </c>
      <c r="E42" s="2">
        <f>SUM($B$2:B42)</f>
        <v>194</v>
      </c>
      <c r="F42" s="2">
        <f>SUM($D$2:D42)</f>
        <v>46</v>
      </c>
      <c r="G42" s="2">
        <f>SUM($C$2:C42)</f>
        <v>3</v>
      </c>
      <c r="H42" s="2">
        <f t="shared" si="0"/>
        <v>145</v>
      </c>
    </row>
    <row r="43" spans="1:8" x14ac:dyDescent="0.35">
      <c r="A43" s="3">
        <v>43929</v>
      </c>
      <c r="B43" s="2">
        <v>13</v>
      </c>
      <c r="C43" s="2">
        <v>0</v>
      </c>
      <c r="D43" s="2">
        <v>4</v>
      </c>
      <c r="E43" s="2">
        <f>SUM($B$2:B43)</f>
        <v>207</v>
      </c>
      <c r="F43" s="2">
        <f>SUM($D$2:D43)</f>
        <v>50</v>
      </c>
      <c r="G43" s="2">
        <f>SUM($C$2:C43)</f>
        <v>3</v>
      </c>
      <c r="H43" s="2">
        <f t="shared" si="0"/>
        <v>154</v>
      </c>
    </row>
    <row r="44" spans="1:8" x14ac:dyDescent="0.35">
      <c r="A44" s="3">
        <v>43930</v>
      </c>
      <c r="B44" s="2">
        <v>6</v>
      </c>
      <c r="C44" s="2">
        <v>0</v>
      </c>
      <c r="D44" s="2">
        <v>1</v>
      </c>
      <c r="E44" s="2">
        <f>SUM($B$2:B44)</f>
        <v>213</v>
      </c>
      <c r="F44" s="2">
        <f>SUM($D$2:D44)</f>
        <v>51</v>
      </c>
      <c r="G44" s="2">
        <f>SUM($C$2:C44)</f>
        <v>3</v>
      </c>
      <c r="H44" s="2">
        <f t="shared" si="0"/>
        <v>159</v>
      </c>
    </row>
    <row r="45" spans="1:8" x14ac:dyDescent="0.35">
      <c r="A45" s="3">
        <v>43931</v>
      </c>
      <c r="B45" s="2">
        <v>13</v>
      </c>
      <c r="C45" s="2">
        <v>0</v>
      </c>
      <c r="D45" s="2">
        <v>3</v>
      </c>
      <c r="E45" s="2">
        <f>SUM($B$2:B45)</f>
        <v>226</v>
      </c>
      <c r="F45" s="2">
        <f>SUM($D$2:D45)</f>
        <v>54</v>
      </c>
      <c r="G45" s="2">
        <f>SUM($C$2:C45)</f>
        <v>3</v>
      </c>
      <c r="H45" s="2">
        <f t="shared" si="0"/>
        <v>169</v>
      </c>
    </row>
    <row r="46" spans="1:8" x14ac:dyDescent="0.35">
      <c r="A46" s="3">
        <v>43932</v>
      </c>
      <c r="B46" s="2">
        <v>6</v>
      </c>
      <c r="C46" s="2">
        <v>0</v>
      </c>
      <c r="D46" s="2">
        <v>6</v>
      </c>
      <c r="E46" s="2">
        <f>SUM($B$2:B46)</f>
        <v>232</v>
      </c>
      <c r="F46" s="2">
        <f>SUM($D$2:D46)</f>
        <v>60</v>
      </c>
      <c r="G46" s="2">
        <f>SUM($C$2:C46)</f>
        <v>3</v>
      </c>
      <c r="H46" s="2">
        <f t="shared" si="0"/>
        <v>169</v>
      </c>
    </row>
    <row r="47" spans="1:8" x14ac:dyDescent="0.35">
      <c r="A47" s="3">
        <v>43933</v>
      </c>
      <c r="B47" s="2">
        <v>19</v>
      </c>
      <c r="C47" s="2">
        <v>0</v>
      </c>
      <c r="D47" s="2">
        <v>7</v>
      </c>
      <c r="E47" s="2">
        <f>SUM($B$2:B47)</f>
        <v>251</v>
      </c>
      <c r="F47" s="2">
        <f>SUM($D$2:D47)</f>
        <v>67</v>
      </c>
      <c r="G47" s="2">
        <f>SUM($C$2:C47)</f>
        <v>3</v>
      </c>
      <c r="H47" s="2">
        <f t="shared" si="0"/>
        <v>181</v>
      </c>
    </row>
    <row r="48" spans="1:8" x14ac:dyDescent="0.35">
      <c r="A48" s="3">
        <v>43934</v>
      </c>
      <c r="B48" s="2">
        <v>14</v>
      </c>
      <c r="C48" s="2">
        <v>0</v>
      </c>
      <c r="D48" s="2">
        <v>1</v>
      </c>
      <c r="E48" s="2">
        <f>SUM($B$2:B48)</f>
        <v>265</v>
      </c>
      <c r="F48" s="2">
        <f>SUM($D$2:D48)</f>
        <v>68</v>
      </c>
      <c r="G48" s="2">
        <f>SUM($C$2:C48)</f>
        <v>3</v>
      </c>
      <c r="H48" s="2">
        <f t="shared" si="0"/>
        <v>194</v>
      </c>
    </row>
    <row r="49" spans="1:8" x14ac:dyDescent="0.35">
      <c r="A49" s="3">
        <v>43935</v>
      </c>
      <c r="B49" s="2">
        <v>30</v>
      </c>
      <c r="C49" s="2">
        <v>0</v>
      </c>
      <c r="D49" s="2">
        <v>1</v>
      </c>
      <c r="E49" s="2">
        <f>SUM($B$2:B49)</f>
        <v>295</v>
      </c>
      <c r="F49" s="2">
        <f>SUM($D$2:D49)</f>
        <v>69</v>
      </c>
      <c r="G49" s="2">
        <f>SUM($C$2:C49)</f>
        <v>3</v>
      </c>
      <c r="H49" s="2">
        <f t="shared" si="0"/>
        <v>223</v>
      </c>
    </row>
    <row r="50" spans="1:8" x14ac:dyDescent="0.35">
      <c r="A50" s="3">
        <v>43936</v>
      </c>
      <c r="B50" s="2">
        <v>10</v>
      </c>
      <c r="C50" s="2">
        <v>0</v>
      </c>
      <c r="D50" s="2">
        <v>2</v>
      </c>
      <c r="E50" s="2">
        <f>SUM($B$2:B50)</f>
        <v>305</v>
      </c>
      <c r="F50" s="2">
        <f>SUM($D$2:D50)</f>
        <v>71</v>
      </c>
      <c r="G50" s="2">
        <f>SUM($C$2:C50)</f>
        <v>3</v>
      </c>
      <c r="H50" s="2">
        <f t="shared" si="0"/>
        <v>231</v>
      </c>
    </row>
    <row r="51" spans="1:8" x14ac:dyDescent="0.35">
      <c r="A51" s="3">
        <v>43937</v>
      </c>
      <c r="B51" s="2">
        <v>30</v>
      </c>
      <c r="C51" s="2">
        <v>0</v>
      </c>
      <c r="D51" s="2">
        <v>5</v>
      </c>
      <c r="E51" s="2">
        <f>SUM($B$2:B51)</f>
        <v>335</v>
      </c>
      <c r="F51" s="2">
        <f>SUM($D$2:D51)</f>
        <v>76</v>
      </c>
      <c r="G51" s="2">
        <f>SUM($C$2:C51)</f>
        <v>3</v>
      </c>
      <c r="H51" s="2">
        <f t="shared" si="0"/>
        <v>256</v>
      </c>
    </row>
    <row r="52" spans="1:8" x14ac:dyDescent="0.35">
      <c r="A52" s="3">
        <v>43938</v>
      </c>
      <c r="B52" s="2">
        <v>34</v>
      </c>
      <c r="C52" s="2">
        <v>0</v>
      </c>
      <c r="D52" s="2">
        <v>3</v>
      </c>
      <c r="E52" s="2">
        <f>SUM($B$2:B52)</f>
        <v>369</v>
      </c>
      <c r="F52" s="2">
        <f>SUM($D$2:D52)</f>
        <v>79</v>
      </c>
      <c r="G52" s="2">
        <f>SUM($C$2:C52)</f>
        <v>3</v>
      </c>
      <c r="H52" s="2">
        <f t="shared" si="0"/>
        <v>287</v>
      </c>
    </row>
    <row r="53" spans="1:8" x14ac:dyDescent="0.35">
      <c r="A53" s="3">
        <v>43939</v>
      </c>
      <c r="B53" s="2">
        <v>15</v>
      </c>
      <c r="C53" s="2">
        <v>1</v>
      </c>
      <c r="D53" s="2">
        <v>7</v>
      </c>
      <c r="E53" s="2">
        <f>SUM($B$2:B53)</f>
        <v>384</v>
      </c>
      <c r="F53" s="2">
        <f>SUM($D$2:D53)</f>
        <v>86</v>
      </c>
      <c r="G53" s="2">
        <f>SUM($C$2:C53)</f>
        <v>4</v>
      </c>
      <c r="H53" s="2">
        <f t="shared" si="0"/>
        <v>294</v>
      </c>
    </row>
    <row r="54" spans="1:8" x14ac:dyDescent="0.35">
      <c r="A54" s="3">
        <v>43940</v>
      </c>
      <c r="B54" s="2">
        <v>9</v>
      </c>
      <c r="C54" s="2">
        <v>0</v>
      </c>
      <c r="D54" s="2">
        <v>7</v>
      </c>
      <c r="E54" s="2">
        <f>SUM($B$2:B54)</f>
        <v>393</v>
      </c>
      <c r="F54" s="2">
        <f>SUM($D$2:D54)</f>
        <v>93</v>
      </c>
      <c r="G54" s="2">
        <f>SUM($C$2:C54)</f>
        <v>4</v>
      </c>
      <c r="H54" s="2">
        <f t="shared" si="0"/>
        <v>296</v>
      </c>
    </row>
    <row r="55" spans="1:8" x14ac:dyDescent="0.35">
      <c r="A55" s="3">
        <v>43941</v>
      </c>
      <c r="B55" s="2">
        <v>5</v>
      </c>
      <c r="C55" s="2">
        <v>0</v>
      </c>
      <c r="D55" s="2">
        <v>2</v>
      </c>
      <c r="E55" s="2">
        <f>SUM($B$2:B55)</f>
        <v>398</v>
      </c>
      <c r="F55" s="2">
        <f>SUM($D$2:D55)</f>
        <v>95</v>
      </c>
      <c r="G55" s="2">
        <f>SUM($C$2:C55)</f>
        <v>4</v>
      </c>
      <c r="H55" s="2">
        <f t="shared" si="0"/>
        <v>299</v>
      </c>
    </row>
    <row r="56" spans="1:8" x14ac:dyDescent="0.35">
      <c r="A56" s="3">
        <v>43942</v>
      </c>
      <c r="B56" s="2">
        <v>9</v>
      </c>
      <c r="C56" s="2">
        <v>0</v>
      </c>
      <c r="D56" s="2">
        <v>2</v>
      </c>
      <c r="E56" s="2">
        <f>SUM($B$2:B56)</f>
        <v>407</v>
      </c>
      <c r="F56" s="2">
        <f>SUM($D$2:D56)</f>
        <v>97</v>
      </c>
      <c r="G56" s="2">
        <f>SUM($C$2:C56)</f>
        <v>4</v>
      </c>
      <c r="H56" s="2">
        <f t="shared" si="0"/>
        <v>306</v>
      </c>
    </row>
    <row r="57" spans="1:8" x14ac:dyDescent="0.35">
      <c r="A57" s="3">
        <v>43943</v>
      </c>
      <c r="B57" s="2">
        <v>3</v>
      </c>
      <c r="C57" s="2">
        <v>1</v>
      </c>
      <c r="D57" s="2">
        <v>10</v>
      </c>
      <c r="E57" s="2">
        <f>SUM($B$2:B57)</f>
        <v>410</v>
      </c>
      <c r="F57" s="2">
        <f>SUM($D$2:D57)</f>
        <v>107</v>
      </c>
      <c r="G57" s="2">
        <f>SUM($C$2:C57)</f>
        <v>5</v>
      </c>
      <c r="H57" s="2">
        <f t="shared" si="0"/>
        <v>298</v>
      </c>
    </row>
    <row r="58" spans="1:8" x14ac:dyDescent="0.35">
      <c r="A58" s="3">
        <v>43944</v>
      </c>
      <c r="B58" s="2">
        <v>9</v>
      </c>
      <c r="C58" s="2">
        <v>0</v>
      </c>
      <c r="D58" s="2">
        <v>4</v>
      </c>
      <c r="E58" s="2">
        <f>SUM($B$2:B58)</f>
        <v>419</v>
      </c>
      <c r="F58" s="2">
        <f>SUM($D$2:D58)</f>
        <v>111</v>
      </c>
      <c r="G58" s="2">
        <f>SUM($C$2:C58)</f>
        <v>5</v>
      </c>
      <c r="H58" s="2">
        <f t="shared" si="0"/>
        <v>303</v>
      </c>
    </row>
    <row r="59" spans="1:8" x14ac:dyDescent="0.35">
      <c r="A59" s="3">
        <v>43945</v>
      </c>
      <c r="B59" s="2">
        <v>11</v>
      </c>
      <c r="C59" s="2">
        <v>0</v>
      </c>
      <c r="D59" s="2">
        <v>21</v>
      </c>
      <c r="E59" s="2">
        <f>SUM($B$2:B59)</f>
        <v>430</v>
      </c>
      <c r="F59" s="2">
        <f>SUM($D$2:D59)</f>
        <v>132</v>
      </c>
      <c r="G59" s="2">
        <f>SUM($C$2:C59)</f>
        <v>5</v>
      </c>
      <c r="H59" s="2">
        <f t="shared" si="0"/>
        <v>293</v>
      </c>
    </row>
    <row r="60" spans="1:8" x14ac:dyDescent="0.35">
      <c r="A60" s="3">
        <v>43946</v>
      </c>
      <c r="B60" s="2">
        <v>25</v>
      </c>
      <c r="C60" s="2">
        <v>0</v>
      </c>
      <c r="D60" s="2">
        <v>7</v>
      </c>
      <c r="E60" s="2">
        <f>SUM($B$2:B60)</f>
        <v>455</v>
      </c>
      <c r="F60" s="2">
        <f>SUM($D$2:D60)</f>
        <v>139</v>
      </c>
      <c r="G60" s="2">
        <f>SUM($C$2:C60)</f>
        <v>5</v>
      </c>
      <c r="H60" s="2">
        <f t="shared" si="0"/>
        <v>311</v>
      </c>
    </row>
    <row r="61" spans="1:8" x14ac:dyDescent="0.35">
      <c r="A61" s="3">
        <v>43947</v>
      </c>
      <c r="B61" s="2">
        <v>29</v>
      </c>
      <c r="C61" s="2">
        <v>1</v>
      </c>
      <c r="D61" s="2">
        <v>10</v>
      </c>
      <c r="E61" s="2">
        <f>SUM($B$2:B61)</f>
        <v>484</v>
      </c>
      <c r="F61" s="2">
        <f>SUM($D$2:D61)</f>
        <v>149</v>
      </c>
      <c r="G61" s="2">
        <f>SUM($C$2:C61)</f>
        <v>6</v>
      </c>
      <c r="H61" s="2">
        <f t="shared" si="0"/>
        <v>329</v>
      </c>
    </row>
    <row r="62" spans="1:8" x14ac:dyDescent="0.35">
      <c r="A62" s="3">
        <v>43948</v>
      </c>
      <c r="B62" s="2">
        <v>11</v>
      </c>
      <c r="C62" s="2">
        <v>0</v>
      </c>
      <c r="D62" s="2">
        <v>7</v>
      </c>
      <c r="E62" s="2">
        <f>SUM($B$2:B62)</f>
        <v>495</v>
      </c>
      <c r="F62" s="2">
        <f>SUM($D$2:D62)</f>
        <v>156</v>
      </c>
      <c r="G62" s="2">
        <f>SUM($C$2:C62)</f>
        <v>6</v>
      </c>
      <c r="H62" s="2">
        <f t="shared" si="0"/>
        <v>333</v>
      </c>
    </row>
    <row r="63" spans="1:8" x14ac:dyDescent="0.35">
      <c r="A63" s="3">
        <v>43949</v>
      </c>
      <c r="B63" s="2">
        <v>15</v>
      </c>
      <c r="C63" s="2">
        <v>0</v>
      </c>
      <c r="D63" s="2">
        <v>12</v>
      </c>
      <c r="E63" s="2">
        <f>SUM($B$2:B63)</f>
        <v>510</v>
      </c>
      <c r="F63" s="2">
        <f>SUM($D$2:D63)</f>
        <v>168</v>
      </c>
      <c r="G63" s="2">
        <f>SUM($C$2:C63)</f>
        <v>6</v>
      </c>
      <c r="H63" s="2">
        <f t="shared" si="0"/>
        <v>336</v>
      </c>
    </row>
    <row r="64" spans="1:8" x14ac:dyDescent="0.35">
      <c r="A64" s="3">
        <v>43950</v>
      </c>
      <c r="B64" s="2">
        <v>6</v>
      </c>
      <c r="C64" s="2">
        <v>0</v>
      </c>
      <c r="D64" s="2">
        <v>10</v>
      </c>
      <c r="E64" s="2">
        <f>SUM($B$2:B64)</f>
        <v>516</v>
      </c>
      <c r="F64" s="2">
        <f>SUM($D$2:D64)</f>
        <v>178</v>
      </c>
      <c r="G64" s="2">
        <f>SUM($C$2:C64)</f>
        <v>6</v>
      </c>
      <c r="H64" s="2">
        <f t="shared" si="0"/>
        <v>332</v>
      </c>
    </row>
    <row r="65" spans="1:8" x14ac:dyDescent="0.35">
      <c r="A65" s="3">
        <v>43951</v>
      </c>
      <c r="B65" s="2">
        <v>22</v>
      </c>
      <c r="C65" s="2">
        <v>0</v>
      </c>
      <c r="D65" s="2">
        <v>6</v>
      </c>
      <c r="E65" s="2">
        <f>SUM($B$2:B65)</f>
        <v>538</v>
      </c>
      <c r="F65" s="2">
        <f>SUM($D$2:D65)</f>
        <v>184</v>
      </c>
      <c r="G65" s="2">
        <f>SUM($C$2:C65)</f>
        <v>6</v>
      </c>
      <c r="H65" s="2">
        <f t="shared" si="0"/>
        <v>348</v>
      </c>
    </row>
    <row r="66" spans="1:8" x14ac:dyDescent="0.35">
      <c r="A66" s="3">
        <v>43952</v>
      </c>
      <c r="B66" s="2">
        <v>27</v>
      </c>
      <c r="C66" s="2">
        <v>1</v>
      </c>
      <c r="D66" s="2">
        <v>23</v>
      </c>
      <c r="E66" s="2">
        <f>SUM($B$2:B66)</f>
        <v>565</v>
      </c>
      <c r="F66" s="2">
        <f>SUM($D$2:D66)</f>
        <v>207</v>
      </c>
      <c r="G66" s="2">
        <f>SUM($C$2:C66)</f>
        <v>7</v>
      </c>
      <c r="H66" s="2">
        <f t="shared" si="0"/>
        <v>351</v>
      </c>
    </row>
    <row r="67" spans="1:8" x14ac:dyDescent="0.35">
      <c r="A67" s="3">
        <v>43953</v>
      </c>
      <c r="B67" s="2">
        <v>16</v>
      </c>
      <c r="C67" s="2">
        <v>1</v>
      </c>
      <c r="D67" s="2">
        <v>0</v>
      </c>
      <c r="E67" s="2">
        <f>SUM($B$2:B67)</f>
        <v>581</v>
      </c>
      <c r="F67" s="2">
        <f>SUM($D$2:D67)</f>
        <v>207</v>
      </c>
      <c r="G67" s="2">
        <f>SUM($C$2:C67)</f>
        <v>8</v>
      </c>
      <c r="H67" s="2">
        <f t="shared" ref="H67:H130" si="1">E67-(F67+G67)</f>
        <v>366</v>
      </c>
    </row>
    <row r="68" spans="1:8" x14ac:dyDescent="0.35">
      <c r="A68" s="3">
        <v>43954</v>
      </c>
      <c r="B68" s="2">
        <v>7</v>
      </c>
      <c r="C68" s="2">
        <v>1</v>
      </c>
      <c r="D68" s="2">
        <v>16</v>
      </c>
      <c r="E68" s="2">
        <f>SUM($B$2:B68)</f>
        <v>588</v>
      </c>
      <c r="F68" s="2">
        <f>SUM($D$2:D68)</f>
        <v>223</v>
      </c>
      <c r="G68" s="2">
        <f>SUM($C$2:C68)</f>
        <v>9</v>
      </c>
      <c r="H68" s="2">
        <f t="shared" si="1"/>
        <v>356</v>
      </c>
    </row>
    <row r="69" spans="1:8" x14ac:dyDescent="0.35">
      <c r="A69" s="3">
        <v>43955</v>
      </c>
      <c r="B69" s="2">
        <v>4</v>
      </c>
      <c r="C69" s="2">
        <v>0</v>
      </c>
      <c r="D69" s="2">
        <v>0</v>
      </c>
      <c r="E69" s="2">
        <f>SUM($B$2:B69)</f>
        <v>592</v>
      </c>
      <c r="F69" s="2">
        <f>SUM($D$2:D69)</f>
        <v>223</v>
      </c>
      <c r="G69" s="2">
        <f>SUM($C$2:C69)</f>
        <v>9</v>
      </c>
      <c r="H69" s="2">
        <f t="shared" si="1"/>
        <v>360</v>
      </c>
    </row>
    <row r="70" spans="1:8" x14ac:dyDescent="0.35">
      <c r="A70" s="3">
        <v>43956</v>
      </c>
      <c r="B70" s="2">
        <v>11</v>
      </c>
      <c r="C70" s="2">
        <v>0</v>
      </c>
      <c r="D70" s="2">
        <v>17</v>
      </c>
      <c r="E70" s="2">
        <f>SUM($B$2:B70)</f>
        <v>603</v>
      </c>
      <c r="F70" s="2">
        <f>SUM($D$2:D70)</f>
        <v>240</v>
      </c>
      <c r="G70" s="2">
        <f>SUM($C$2:C70)</f>
        <v>9</v>
      </c>
      <c r="H70" s="2">
        <f t="shared" si="1"/>
        <v>354</v>
      </c>
    </row>
    <row r="71" spans="1:8" x14ac:dyDescent="0.35">
      <c r="A71" s="3">
        <v>43957</v>
      </c>
      <c r="B71" s="2">
        <v>6</v>
      </c>
      <c r="C71" s="2">
        <v>0</v>
      </c>
      <c r="D71" s="2">
        <v>29</v>
      </c>
      <c r="E71" s="2">
        <f>SUM($B$2:B71)</f>
        <v>609</v>
      </c>
      <c r="F71" s="2">
        <f>SUM($D$2:D71)</f>
        <v>269</v>
      </c>
      <c r="G71" s="2">
        <f>SUM($C$2:C71)</f>
        <v>9</v>
      </c>
      <c r="H71" s="2">
        <f t="shared" si="1"/>
        <v>331</v>
      </c>
    </row>
    <row r="72" spans="1:8" x14ac:dyDescent="0.35">
      <c r="A72" s="3">
        <v>43958</v>
      </c>
      <c r="B72" s="2">
        <v>5</v>
      </c>
      <c r="C72" s="2">
        <v>0</v>
      </c>
      <c r="D72" s="2">
        <v>6</v>
      </c>
      <c r="E72" s="2">
        <f>SUM($B$2:B72)</f>
        <v>614</v>
      </c>
      <c r="F72" s="2">
        <f>SUM($D$2:D72)</f>
        <v>275</v>
      </c>
      <c r="G72" s="2">
        <f>SUM($C$2:C72)</f>
        <v>9</v>
      </c>
      <c r="H72" s="2">
        <f t="shared" si="1"/>
        <v>330</v>
      </c>
    </row>
    <row r="73" spans="1:8" x14ac:dyDescent="0.35">
      <c r="A73" s="3">
        <v>43959</v>
      </c>
      <c r="B73" s="2">
        <v>8</v>
      </c>
      <c r="C73" s="2">
        <v>1</v>
      </c>
      <c r="D73" s="2">
        <v>13</v>
      </c>
      <c r="E73" s="2">
        <f>SUM($B$2:B73)</f>
        <v>622</v>
      </c>
      <c r="F73" s="2">
        <f>SUM($D$2:D73)</f>
        <v>288</v>
      </c>
      <c r="G73" s="2">
        <f>SUM($C$2:C73)</f>
        <v>10</v>
      </c>
      <c r="H73" s="2">
        <f t="shared" si="1"/>
        <v>324</v>
      </c>
    </row>
    <row r="74" spans="1:8" x14ac:dyDescent="0.35">
      <c r="A74" s="3">
        <v>43960</v>
      </c>
      <c r="B74" s="2">
        <v>3</v>
      </c>
      <c r="C74" s="2">
        <v>0</v>
      </c>
      <c r="D74" s="2">
        <v>9</v>
      </c>
      <c r="E74" s="2">
        <f>SUM($B$2:B74)</f>
        <v>625</v>
      </c>
      <c r="F74" s="2">
        <f>SUM($D$2:D74)</f>
        <v>297</v>
      </c>
      <c r="G74" s="2">
        <f>SUM($C$2:C74)</f>
        <v>10</v>
      </c>
      <c r="H74" s="2">
        <f t="shared" si="1"/>
        <v>318</v>
      </c>
    </row>
    <row r="75" spans="1:8" x14ac:dyDescent="0.35">
      <c r="A75" s="3">
        <v>43961</v>
      </c>
      <c r="B75" s="2">
        <v>9</v>
      </c>
      <c r="C75" s="2">
        <v>0</v>
      </c>
      <c r="D75" s="2">
        <v>12</v>
      </c>
      <c r="E75" s="2">
        <f>SUM($B$2:B75)</f>
        <v>634</v>
      </c>
      <c r="F75" s="2">
        <f>SUM($D$2:D75)</f>
        <v>309</v>
      </c>
      <c r="G75" s="2">
        <f>SUM($C$2:C75)</f>
        <v>10</v>
      </c>
      <c r="H75" s="2">
        <f t="shared" si="1"/>
        <v>315</v>
      </c>
    </row>
    <row r="76" spans="1:8" x14ac:dyDescent="0.35">
      <c r="A76" s="3">
        <v>43962</v>
      </c>
      <c r="B76" s="2">
        <v>3</v>
      </c>
      <c r="C76" s="2">
        <v>1</v>
      </c>
      <c r="D76" s="2">
        <v>8</v>
      </c>
      <c r="E76" s="2">
        <f>SUM($B$2:B76)</f>
        <v>637</v>
      </c>
      <c r="F76" s="2">
        <f>SUM($D$2:D76)</f>
        <v>317</v>
      </c>
      <c r="G76" s="2">
        <f>SUM($C$2:C76)</f>
        <v>11</v>
      </c>
      <c r="H76" s="2">
        <f t="shared" si="1"/>
        <v>309</v>
      </c>
    </row>
    <row r="77" spans="1:8" x14ac:dyDescent="0.35">
      <c r="A77" s="3">
        <v>43963</v>
      </c>
      <c r="B77" s="2">
        <v>1</v>
      </c>
      <c r="C77" s="2">
        <v>0</v>
      </c>
      <c r="D77" s="2">
        <v>32</v>
      </c>
      <c r="E77" s="2">
        <f>SUM($B$2:B77)</f>
        <v>638</v>
      </c>
      <c r="F77" s="2">
        <f>SUM($D$2:D77)</f>
        <v>349</v>
      </c>
      <c r="G77" s="2">
        <f>SUM($C$2:C77)</f>
        <v>11</v>
      </c>
      <c r="H77" s="2">
        <f t="shared" si="1"/>
        <v>278</v>
      </c>
    </row>
    <row r="78" spans="1:8" x14ac:dyDescent="0.35">
      <c r="A78" s="3">
        <v>43964</v>
      </c>
      <c r="B78" s="2">
        <v>8</v>
      </c>
      <c r="C78" s="2">
        <v>0</v>
      </c>
      <c r="D78" s="2">
        <v>23</v>
      </c>
      <c r="E78" s="2">
        <f>SUM($B$2:B78)</f>
        <v>646</v>
      </c>
      <c r="F78" s="2">
        <f>SUM($D$2:D78)</f>
        <v>372</v>
      </c>
      <c r="G78" s="2">
        <f>SUM($C$2:C78)</f>
        <v>11</v>
      </c>
      <c r="H78" s="2">
        <f t="shared" si="1"/>
        <v>263</v>
      </c>
    </row>
    <row r="79" spans="1:8" x14ac:dyDescent="0.35">
      <c r="A79" s="3">
        <v>43965</v>
      </c>
      <c r="B79" s="2">
        <v>5</v>
      </c>
      <c r="C79" s="2">
        <v>1</v>
      </c>
      <c r="D79" s="2">
        <v>11</v>
      </c>
      <c r="E79" s="2">
        <f>SUM($B$2:B79)</f>
        <v>651</v>
      </c>
      <c r="F79" s="2">
        <f>SUM($D$2:D79)</f>
        <v>383</v>
      </c>
      <c r="G79" s="2">
        <f>SUM($C$2:C79)</f>
        <v>12</v>
      </c>
      <c r="H79" s="2">
        <f t="shared" si="1"/>
        <v>256</v>
      </c>
    </row>
    <row r="80" spans="1:8" x14ac:dyDescent="0.35">
      <c r="A80" s="3">
        <v>43966</v>
      </c>
      <c r="B80" s="2">
        <v>19</v>
      </c>
      <c r="C80" s="2">
        <v>0</v>
      </c>
      <c r="D80" s="2">
        <v>10</v>
      </c>
      <c r="E80" s="2">
        <f>SUM($B$2:B80)</f>
        <v>670</v>
      </c>
      <c r="F80" s="2">
        <f>SUM($D$2:D80)</f>
        <v>393</v>
      </c>
      <c r="G80" s="2">
        <f>SUM($C$2:C80)</f>
        <v>12</v>
      </c>
      <c r="H80" s="2">
        <f t="shared" si="1"/>
        <v>265</v>
      </c>
    </row>
    <row r="81" spans="1:8" x14ac:dyDescent="0.35">
      <c r="A81" s="3">
        <v>43967</v>
      </c>
      <c r="B81" s="2">
        <v>6</v>
      </c>
      <c r="C81" s="2">
        <v>0</v>
      </c>
      <c r="D81" s="2">
        <v>26</v>
      </c>
      <c r="E81" s="2">
        <f>SUM($B$2:B81)</f>
        <v>676</v>
      </c>
      <c r="F81" s="2">
        <f>SUM($D$2:D81)</f>
        <v>419</v>
      </c>
      <c r="G81" s="2">
        <f>SUM($C$2:C81)</f>
        <v>12</v>
      </c>
      <c r="H81" s="2">
        <f t="shared" si="1"/>
        <v>245</v>
      </c>
    </row>
    <row r="82" spans="1:8" x14ac:dyDescent="0.35">
      <c r="A82" s="3">
        <v>43968</v>
      </c>
      <c r="B82" s="2">
        <v>18</v>
      </c>
      <c r="C82" s="2">
        <v>0</v>
      </c>
      <c r="D82" s="2">
        <v>6</v>
      </c>
      <c r="E82" s="2">
        <f>SUM($B$2:B82)</f>
        <v>694</v>
      </c>
      <c r="F82" s="2">
        <f>SUM($D$2:D82)</f>
        <v>425</v>
      </c>
      <c r="G82" s="2">
        <f>SUM($C$2:C82)</f>
        <v>12</v>
      </c>
      <c r="H82" s="2">
        <f t="shared" si="1"/>
        <v>257</v>
      </c>
    </row>
    <row r="83" spans="1:8" x14ac:dyDescent="0.35">
      <c r="A83" s="3">
        <v>43969</v>
      </c>
      <c r="B83" s="2">
        <v>6</v>
      </c>
      <c r="C83" s="2">
        <v>0</v>
      </c>
      <c r="D83" s="2">
        <v>7</v>
      </c>
      <c r="E83" s="2">
        <f>SUM($B$2:B83)</f>
        <v>700</v>
      </c>
      <c r="F83" s="2">
        <f>SUM($D$2:D83)</f>
        <v>432</v>
      </c>
      <c r="G83" s="2">
        <f>SUM($C$2:C83)</f>
        <v>12</v>
      </c>
      <c r="H83" s="2">
        <f t="shared" si="1"/>
        <v>256</v>
      </c>
    </row>
    <row r="84" spans="1:8" x14ac:dyDescent="0.35">
      <c r="A84" s="3">
        <v>43970</v>
      </c>
      <c r="B84" s="2">
        <v>1</v>
      </c>
      <c r="C84" s="2">
        <v>0</v>
      </c>
      <c r="D84" s="2">
        <v>24</v>
      </c>
      <c r="E84" s="2">
        <f>SUM($B$2:B84)</f>
        <v>701</v>
      </c>
      <c r="F84" s="2">
        <f>SUM($D$2:D84)</f>
        <v>456</v>
      </c>
      <c r="G84" s="2">
        <f>SUM($C$2:C84)</f>
        <v>12</v>
      </c>
      <c r="H84" s="2">
        <f t="shared" si="1"/>
        <v>233</v>
      </c>
    </row>
    <row r="85" spans="1:8" x14ac:dyDescent="0.35">
      <c r="A85" s="3">
        <v>43971</v>
      </c>
      <c r="B85" s="2">
        <v>11</v>
      </c>
      <c r="C85" s="2">
        <v>0</v>
      </c>
      <c r="D85" s="2">
        <v>19</v>
      </c>
      <c r="E85" s="2">
        <f>SUM($B$2:B85)</f>
        <v>712</v>
      </c>
      <c r="F85" s="2">
        <f>SUM($D$2:D85)</f>
        <v>475</v>
      </c>
      <c r="G85" s="2">
        <f>SUM($C$2:C85)</f>
        <v>12</v>
      </c>
      <c r="H85" s="2">
        <f t="shared" si="1"/>
        <v>225</v>
      </c>
    </row>
    <row r="86" spans="1:8" x14ac:dyDescent="0.35">
      <c r="A86" s="3">
        <v>43972</v>
      </c>
      <c r="B86" s="2">
        <v>8</v>
      </c>
      <c r="C86" s="2">
        <v>0</v>
      </c>
      <c r="D86" s="2">
        <v>10</v>
      </c>
      <c r="E86" s="2">
        <f>SUM($B$2:B86)</f>
        <v>720</v>
      </c>
      <c r="F86" s="2">
        <f>SUM($D$2:D86)</f>
        <v>485</v>
      </c>
      <c r="G86" s="2">
        <f>SUM($C$2:C86)</f>
        <v>12</v>
      </c>
      <c r="H86" s="2">
        <f t="shared" si="1"/>
        <v>223</v>
      </c>
    </row>
    <row r="87" spans="1:8" x14ac:dyDescent="0.35">
      <c r="A87" s="3">
        <v>43973</v>
      </c>
      <c r="B87" s="2">
        <v>2</v>
      </c>
      <c r="C87" s="2">
        <v>0</v>
      </c>
      <c r="D87" s="2">
        <v>10</v>
      </c>
      <c r="E87" s="2">
        <f>SUM($B$2:B87)</f>
        <v>722</v>
      </c>
      <c r="F87" s="2">
        <f>SUM($D$2:D87)</f>
        <v>495</v>
      </c>
      <c r="G87" s="2">
        <f>SUM($C$2:C87)</f>
        <v>12</v>
      </c>
      <c r="H87" s="2">
        <f t="shared" si="1"/>
        <v>215</v>
      </c>
    </row>
    <row r="88" spans="1:8" x14ac:dyDescent="0.35">
      <c r="A88" s="3">
        <v>43974</v>
      </c>
      <c r="B88" s="2">
        <v>5</v>
      </c>
      <c r="C88" s="2">
        <v>0</v>
      </c>
      <c r="D88" s="2">
        <v>14</v>
      </c>
      <c r="E88" s="2">
        <f>SUM($B$2:B88)</f>
        <v>727</v>
      </c>
      <c r="F88" s="2">
        <f>SUM($D$2:D88)</f>
        <v>509</v>
      </c>
      <c r="G88" s="2">
        <f>SUM($C$2:C88)</f>
        <v>12</v>
      </c>
      <c r="H88" s="2">
        <f t="shared" si="1"/>
        <v>206</v>
      </c>
    </row>
    <row r="89" spans="1:8" x14ac:dyDescent="0.35">
      <c r="A89" s="3">
        <v>43975</v>
      </c>
      <c r="B89" s="2">
        <v>2</v>
      </c>
      <c r="C89" s="2">
        <v>0</v>
      </c>
      <c r="D89" s="2">
        <v>13</v>
      </c>
      <c r="E89" s="2">
        <f>SUM($B$2:B89)</f>
        <v>729</v>
      </c>
      <c r="F89" s="2">
        <f>SUM($D$2:D89)</f>
        <v>522</v>
      </c>
      <c r="G89" s="2">
        <f>SUM($C$2:C89)</f>
        <v>12</v>
      </c>
      <c r="H89" s="2">
        <f t="shared" si="1"/>
        <v>195</v>
      </c>
    </row>
    <row r="90" spans="1:8" x14ac:dyDescent="0.35">
      <c r="A90" s="3">
        <v>43976</v>
      </c>
      <c r="B90" s="2">
        <v>1</v>
      </c>
      <c r="C90" s="2">
        <v>0</v>
      </c>
      <c r="D90" s="2">
        <v>4</v>
      </c>
      <c r="E90" s="2">
        <f>SUM($B$2:B90)</f>
        <v>730</v>
      </c>
      <c r="F90" s="2">
        <f>SUM($D$2:D90)</f>
        <v>526</v>
      </c>
      <c r="G90" s="2">
        <f>SUM($C$2:C90)</f>
        <v>12</v>
      </c>
      <c r="H90" s="2">
        <f t="shared" si="1"/>
        <v>192</v>
      </c>
    </row>
    <row r="91" spans="1:8" x14ac:dyDescent="0.35">
      <c r="A91" s="3">
        <v>43977</v>
      </c>
      <c r="B91" s="2">
        <v>1</v>
      </c>
      <c r="C91" s="2">
        <v>0</v>
      </c>
      <c r="D91" s="2">
        <v>11</v>
      </c>
      <c r="E91" s="2">
        <f>SUM($B$2:B91)</f>
        <v>731</v>
      </c>
      <c r="F91" s="2">
        <f>SUM($D$2:D91)</f>
        <v>537</v>
      </c>
      <c r="G91" s="2">
        <f>SUM($C$2:C91)</f>
        <v>12</v>
      </c>
      <c r="H91" s="2">
        <f t="shared" si="1"/>
        <v>182</v>
      </c>
    </row>
    <row r="92" spans="1:8" x14ac:dyDescent="0.35">
      <c r="A92" s="3">
        <v>43978</v>
      </c>
      <c r="B92" s="2">
        <v>3</v>
      </c>
      <c r="C92" s="2">
        <v>0</v>
      </c>
      <c r="D92" s="2">
        <v>20</v>
      </c>
      <c r="E92" s="2">
        <f>SUM($B$2:B92)</f>
        <v>734</v>
      </c>
      <c r="F92" s="2">
        <f>SUM($D$2:D92)</f>
        <v>557</v>
      </c>
      <c r="G92" s="2">
        <f>SUM($C$2:C92)</f>
        <v>12</v>
      </c>
      <c r="H92" s="2">
        <f t="shared" si="1"/>
        <v>165</v>
      </c>
    </row>
    <row r="93" spans="1:8" x14ac:dyDescent="0.35">
      <c r="A93" s="3">
        <v>43979</v>
      </c>
      <c r="B93" s="2">
        <v>3</v>
      </c>
      <c r="C93" s="2">
        <v>0</v>
      </c>
      <c r="D93" s="2">
        <v>16</v>
      </c>
      <c r="E93" s="2">
        <f>SUM($B$2:B93)</f>
        <v>737</v>
      </c>
      <c r="F93" s="2">
        <f>SUM($D$2:D93)</f>
        <v>573</v>
      </c>
      <c r="G93" s="2">
        <f>SUM($C$2:C93)</f>
        <v>12</v>
      </c>
      <c r="H93" s="2">
        <f t="shared" si="1"/>
        <v>152</v>
      </c>
    </row>
    <row r="94" spans="1:8" x14ac:dyDescent="0.35">
      <c r="A94" s="3">
        <v>43980</v>
      </c>
      <c r="B94" s="2">
        <v>8</v>
      </c>
      <c r="C94" s="2">
        <v>0</v>
      </c>
      <c r="D94" s="2">
        <v>3</v>
      </c>
      <c r="E94" s="2">
        <f>SUM($B$2:B94)</f>
        <v>745</v>
      </c>
      <c r="F94" s="2">
        <f>SUM($D$2:D94)</f>
        <v>576</v>
      </c>
      <c r="G94" s="2">
        <f>SUM($C$2:C94)</f>
        <v>12</v>
      </c>
      <c r="H94" s="2">
        <f t="shared" si="1"/>
        <v>157</v>
      </c>
    </row>
    <row r="95" spans="1:8" x14ac:dyDescent="0.35">
      <c r="A95" s="3">
        <v>43981</v>
      </c>
      <c r="B95" s="2">
        <v>11</v>
      </c>
      <c r="C95" s="2">
        <v>0</v>
      </c>
      <c r="D95" s="2">
        <v>24</v>
      </c>
      <c r="E95" s="2">
        <f>SUM($B$2:B95)</f>
        <v>756</v>
      </c>
      <c r="F95" s="2">
        <f>SUM($D$2:D95)</f>
        <v>600</v>
      </c>
      <c r="G95" s="2">
        <f>SUM($C$2:C95)</f>
        <v>12</v>
      </c>
      <c r="H95" s="2">
        <f t="shared" si="1"/>
        <v>144</v>
      </c>
    </row>
    <row r="96" spans="1:8" x14ac:dyDescent="0.35">
      <c r="A96" s="3">
        <v>43982</v>
      </c>
      <c r="B96" s="2">
        <v>26</v>
      </c>
      <c r="C96" s="2">
        <v>0</v>
      </c>
      <c r="D96" s="2">
        <v>5</v>
      </c>
      <c r="E96" s="2">
        <f>SUM($B$2:B96)</f>
        <v>782</v>
      </c>
      <c r="F96" s="2">
        <f>SUM($D$2:D96)</f>
        <v>605</v>
      </c>
      <c r="G96" s="2">
        <f>SUM($C$2:C96)</f>
        <v>12</v>
      </c>
      <c r="H96" s="2">
        <f t="shared" si="1"/>
        <v>165</v>
      </c>
    </row>
    <row r="97" spans="1:8" x14ac:dyDescent="0.35">
      <c r="A97" s="3">
        <v>43983</v>
      </c>
      <c r="B97" s="2">
        <v>11</v>
      </c>
      <c r="C97" s="2">
        <v>0</v>
      </c>
      <c r="D97" s="2">
        <v>19</v>
      </c>
      <c r="E97" s="2">
        <f>SUM($B$2:B97)</f>
        <v>793</v>
      </c>
      <c r="F97" s="2">
        <f>SUM($D$2:D97)</f>
        <v>624</v>
      </c>
      <c r="G97" s="2">
        <f>SUM($C$2:C97)</f>
        <v>12</v>
      </c>
      <c r="H97" s="2">
        <f t="shared" si="1"/>
        <v>157</v>
      </c>
    </row>
    <row r="98" spans="1:8" x14ac:dyDescent="0.35">
      <c r="A98" s="3">
        <v>43984</v>
      </c>
      <c r="B98" s="2">
        <v>2</v>
      </c>
      <c r="C98" s="2">
        <v>1</v>
      </c>
      <c r="D98" s="2">
        <v>10</v>
      </c>
      <c r="E98" s="2">
        <f>SUM($B$2:B98)</f>
        <v>795</v>
      </c>
      <c r="F98" s="2">
        <f>SUM($D$2:D98)</f>
        <v>634</v>
      </c>
      <c r="G98" s="2">
        <f>SUM($C$2:C98)</f>
        <v>13</v>
      </c>
      <c r="H98" s="2">
        <f t="shared" si="1"/>
        <v>148</v>
      </c>
    </row>
    <row r="99" spans="1:8" x14ac:dyDescent="0.35">
      <c r="A99" s="3">
        <v>43985</v>
      </c>
      <c r="B99" s="2">
        <v>4</v>
      </c>
      <c r="C99" s="2">
        <v>0</v>
      </c>
      <c r="D99" s="2">
        <v>6</v>
      </c>
      <c r="E99" s="2">
        <f>SUM($B$2:B99)</f>
        <v>799</v>
      </c>
      <c r="F99" s="2">
        <f>SUM($D$2:D99)</f>
        <v>640</v>
      </c>
      <c r="G99" s="2">
        <f>SUM($C$2:C99)</f>
        <v>13</v>
      </c>
      <c r="H99" s="2">
        <f t="shared" si="1"/>
        <v>146</v>
      </c>
    </row>
    <row r="100" spans="1:8" x14ac:dyDescent="0.35">
      <c r="A100" s="3">
        <v>43986</v>
      </c>
      <c r="B100" s="2">
        <v>1</v>
      </c>
      <c r="C100" s="2">
        <v>0</v>
      </c>
      <c r="D100" s="2">
        <v>4</v>
      </c>
      <c r="E100" s="2">
        <f>SUM($B$2:B100)</f>
        <v>800</v>
      </c>
      <c r="F100" s="2">
        <f>SUM($D$2:D100)</f>
        <v>644</v>
      </c>
      <c r="G100" s="2">
        <f>SUM($C$2:C100)</f>
        <v>13</v>
      </c>
      <c r="H100" s="2">
        <f t="shared" si="1"/>
        <v>143</v>
      </c>
    </row>
    <row r="101" spans="1:8" x14ac:dyDescent="0.35">
      <c r="A101" s="3">
        <v>43987</v>
      </c>
      <c r="B101" s="2">
        <v>4</v>
      </c>
      <c r="C101" s="2">
        <v>0</v>
      </c>
      <c r="D101" s="2">
        <v>6</v>
      </c>
      <c r="E101" s="2">
        <f>SUM($B$2:B101)</f>
        <v>804</v>
      </c>
      <c r="F101" s="2">
        <f>SUM($D$2:D101)</f>
        <v>650</v>
      </c>
      <c r="G101" s="2">
        <f>SUM($C$2:C101)</f>
        <v>13</v>
      </c>
      <c r="H101" s="2">
        <f t="shared" si="1"/>
        <v>141</v>
      </c>
    </row>
    <row r="102" spans="1:8" x14ac:dyDescent="0.35">
      <c r="A102" s="3">
        <v>43988</v>
      </c>
      <c r="B102" s="2">
        <v>3</v>
      </c>
      <c r="C102" s="2">
        <v>0</v>
      </c>
      <c r="D102" s="2">
        <v>13</v>
      </c>
      <c r="E102" s="2">
        <f>SUM($B$2:B102)</f>
        <v>807</v>
      </c>
      <c r="F102" s="2">
        <f>SUM($D$2:D102)</f>
        <v>663</v>
      </c>
      <c r="G102" s="2">
        <f>SUM($C$2:C102)</f>
        <v>13</v>
      </c>
      <c r="H102" s="2">
        <f t="shared" si="1"/>
        <v>131</v>
      </c>
    </row>
    <row r="103" spans="1:8" x14ac:dyDescent="0.35">
      <c r="A103" s="3">
        <v>43989</v>
      </c>
      <c r="B103" s="2">
        <v>1</v>
      </c>
      <c r="C103" s="2">
        <v>0</v>
      </c>
      <c r="D103" s="2">
        <v>11</v>
      </c>
      <c r="E103" s="2">
        <f>SUM($B$2:B103)</f>
        <v>808</v>
      </c>
      <c r="F103" s="2">
        <f>SUM($D$2:D103)</f>
        <v>674</v>
      </c>
      <c r="G103" s="2">
        <f>SUM($C$2:C103)</f>
        <v>13</v>
      </c>
      <c r="H103" s="2">
        <f t="shared" si="1"/>
        <v>121</v>
      </c>
    </row>
    <row r="104" spans="1:8" x14ac:dyDescent="0.35">
      <c r="A104" s="3">
        <v>43990</v>
      </c>
      <c r="B104" s="2">
        <v>1</v>
      </c>
      <c r="C104" s="2">
        <v>0</v>
      </c>
      <c r="D104" s="2">
        <v>9</v>
      </c>
      <c r="E104" s="2">
        <f>SUM($B$2:B104)</f>
        <v>809</v>
      </c>
      <c r="F104" s="2">
        <f>SUM($D$2:D104)</f>
        <v>683</v>
      </c>
      <c r="G104" s="2">
        <f>SUM($C$2:C104)</f>
        <v>13</v>
      </c>
      <c r="H104" s="2">
        <f t="shared" si="1"/>
        <v>113</v>
      </c>
    </row>
    <row r="105" spans="1:8" x14ac:dyDescent="0.35">
      <c r="A105" s="3">
        <v>43991</v>
      </c>
      <c r="B105" s="2">
        <v>8</v>
      </c>
      <c r="C105" s="2">
        <v>0</v>
      </c>
      <c r="D105" s="2">
        <v>3</v>
      </c>
      <c r="E105" s="2">
        <f>SUM($B$2:B105)</f>
        <v>817</v>
      </c>
      <c r="F105" s="2">
        <f>SUM($D$2:D105)</f>
        <v>686</v>
      </c>
      <c r="G105" s="2">
        <f>SUM($C$2:C105)</f>
        <v>13</v>
      </c>
      <c r="H105" s="2">
        <f t="shared" si="1"/>
        <v>118</v>
      </c>
    </row>
    <row r="106" spans="1:8" x14ac:dyDescent="0.35">
      <c r="A106" s="3">
        <v>43992</v>
      </c>
      <c r="B106" s="2">
        <v>4</v>
      </c>
      <c r="C106" s="2">
        <v>0</v>
      </c>
      <c r="D106" s="2">
        <v>4</v>
      </c>
      <c r="E106" s="2">
        <f>SUM($B$2:B106)</f>
        <v>821</v>
      </c>
      <c r="F106" s="2">
        <f>SUM($D$2:D106)</f>
        <v>690</v>
      </c>
      <c r="G106" s="2">
        <f>SUM($C$2:C106)</f>
        <v>13</v>
      </c>
      <c r="H106" s="2">
        <f t="shared" si="1"/>
        <v>118</v>
      </c>
    </row>
    <row r="107" spans="1:8" x14ac:dyDescent="0.35">
      <c r="A107" s="3">
        <v>43993</v>
      </c>
      <c r="B107" s="2">
        <v>6</v>
      </c>
      <c r="C107" s="2">
        <v>0</v>
      </c>
      <c r="D107" s="2">
        <v>4</v>
      </c>
      <c r="E107" s="2">
        <f>SUM($B$2:B107)</f>
        <v>827</v>
      </c>
      <c r="F107" s="2">
        <f>SUM($D$2:D107)</f>
        <v>694</v>
      </c>
      <c r="G107" s="2">
        <f>SUM($C$2:C107)</f>
        <v>13</v>
      </c>
      <c r="H107" s="2">
        <f t="shared" si="1"/>
        <v>120</v>
      </c>
    </row>
    <row r="108" spans="1:8" x14ac:dyDescent="0.35">
      <c r="A108" s="3">
        <v>43994</v>
      </c>
      <c r="B108" s="2">
        <v>9</v>
      </c>
      <c r="C108" s="2">
        <v>0</v>
      </c>
      <c r="D108" s="2">
        <v>3</v>
      </c>
      <c r="E108" s="2">
        <f>SUM($B$2:B108)</f>
        <v>836</v>
      </c>
      <c r="F108" s="2">
        <f>SUM($D$2:D108)</f>
        <v>697</v>
      </c>
      <c r="G108" s="2">
        <f>SUM($C$2:C108)</f>
        <v>13</v>
      </c>
      <c r="H108" s="2">
        <f t="shared" si="1"/>
        <v>126</v>
      </c>
    </row>
    <row r="109" spans="1:8" x14ac:dyDescent="0.35">
      <c r="A109" s="3">
        <v>43995</v>
      </c>
      <c r="B109" s="2">
        <v>14</v>
      </c>
      <c r="C109" s="2">
        <v>1</v>
      </c>
      <c r="D109" s="2">
        <v>5</v>
      </c>
      <c r="E109" s="2">
        <f>SUM($B$2:B109)</f>
        <v>850</v>
      </c>
      <c r="F109" s="2">
        <f>SUM($D$2:D109)</f>
        <v>702</v>
      </c>
      <c r="G109" s="2">
        <f>SUM($C$2:C109)</f>
        <v>14</v>
      </c>
      <c r="H109" s="2">
        <f t="shared" si="1"/>
        <v>134</v>
      </c>
    </row>
    <row r="110" spans="1:8" x14ac:dyDescent="0.35">
      <c r="A110" s="3">
        <v>43996</v>
      </c>
      <c r="B110" s="2">
        <v>13</v>
      </c>
      <c r="C110" s="2">
        <v>0</v>
      </c>
      <c r="D110" s="2">
        <v>1</v>
      </c>
      <c r="E110" s="2">
        <f>SUM($B$2:B110)</f>
        <v>863</v>
      </c>
      <c r="F110" s="2">
        <f>SUM($D$2:D110)</f>
        <v>703</v>
      </c>
      <c r="G110" s="2">
        <f>SUM($C$2:C110)</f>
        <v>14</v>
      </c>
      <c r="H110" s="2">
        <f t="shared" si="1"/>
        <v>146</v>
      </c>
    </row>
    <row r="111" spans="1:8" x14ac:dyDescent="0.35">
      <c r="A111" s="3">
        <v>43997</v>
      </c>
      <c r="B111" s="2">
        <v>15</v>
      </c>
      <c r="C111" s="2">
        <v>0</v>
      </c>
      <c r="D111" s="2">
        <v>1</v>
      </c>
      <c r="E111" s="2">
        <f>SUM($B$2:B111)</f>
        <v>878</v>
      </c>
      <c r="F111" s="2">
        <f>SUM($D$2:D111)</f>
        <v>704</v>
      </c>
      <c r="G111" s="2">
        <f>SUM($C$2:C111)</f>
        <v>14</v>
      </c>
      <c r="H111" s="2">
        <f t="shared" si="1"/>
        <v>160</v>
      </c>
    </row>
    <row r="112" spans="1:8" x14ac:dyDescent="0.35">
      <c r="A112" s="3">
        <v>43998</v>
      </c>
      <c r="B112" s="2">
        <v>0</v>
      </c>
      <c r="C112" s="2">
        <v>0</v>
      </c>
      <c r="D112" s="2">
        <v>20</v>
      </c>
      <c r="E112" s="2">
        <f>SUM($B$2:B112)</f>
        <v>878</v>
      </c>
      <c r="F112" s="2">
        <f>SUM($D$2:D112)</f>
        <v>724</v>
      </c>
      <c r="G112" s="2">
        <f>SUM($C$2:C112)</f>
        <v>14</v>
      </c>
      <c r="H112" s="2">
        <f t="shared" si="1"/>
        <v>140</v>
      </c>
    </row>
    <row r="113" spans="1:8" x14ac:dyDescent="0.35">
      <c r="A113" s="3">
        <v>43999</v>
      </c>
      <c r="B113" s="2">
        <v>9</v>
      </c>
      <c r="C113" s="2">
        <v>0</v>
      </c>
      <c r="D113" s="2">
        <v>7</v>
      </c>
      <c r="E113" s="2">
        <f>SUM($B$2:B113)</f>
        <v>887</v>
      </c>
      <c r="F113" s="2">
        <f>SUM($D$2:D113)</f>
        <v>731</v>
      </c>
      <c r="G113" s="2">
        <f>SUM($C$2:C113)</f>
        <v>14</v>
      </c>
      <c r="H113" s="2">
        <f t="shared" si="1"/>
        <v>142</v>
      </c>
    </row>
    <row r="114" spans="1:8" x14ac:dyDescent="0.35">
      <c r="A114" s="3">
        <v>44000</v>
      </c>
      <c r="B114" s="2">
        <v>5</v>
      </c>
      <c r="C114" s="2">
        <v>0</v>
      </c>
      <c r="D114" s="2">
        <v>8</v>
      </c>
      <c r="E114" s="2">
        <f>SUM($B$2:B114)</f>
        <v>892</v>
      </c>
      <c r="F114" s="2">
        <f>SUM($D$2:D114)</f>
        <v>739</v>
      </c>
      <c r="G114" s="2">
        <f>SUM($C$2:C114)</f>
        <v>14</v>
      </c>
      <c r="H114" s="2">
        <f t="shared" si="1"/>
        <v>139</v>
      </c>
    </row>
    <row r="115" spans="1:8" x14ac:dyDescent="0.35">
      <c r="A115" s="3">
        <v>44001</v>
      </c>
      <c r="B115" s="2">
        <v>2</v>
      </c>
      <c r="C115" s="2">
        <v>0</v>
      </c>
      <c r="D115" s="2">
        <v>2</v>
      </c>
      <c r="E115" s="2">
        <f>SUM($B$2:B115)</f>
        <v>894</v>
      </c>
      <c r="F115" s="2">
        <f>SUM($D$2:D115)</f>
        <v>741</v>
      </c>
      <c r="G115" s="2">
        <f>SUM($C$2:C115)</f>
        <v>14</v>
      </c>
      <c r="H115" s="2">
        <f t="shared" si="1"/>
        <v>139</v>
      </c>
    </row>
    <row r="116" spans="1:8" x14ac:dyDescent="0.35">
      <c r="A116" s="3">
        <v>44002</v>
      </c>
      <c r="B116" s="2">
        <v>3</v>
      </c>
      <c r="C116" s="2">
        <v>0</v>
      </c>
      <c r="D116" s="2">
        <v>11</v>
      </c>
      <c r="E116" s="2">
        <f>SUM($B$2:B116)</f>
        <v>897</v>
      </c>
      <c r="F116" s="2">
        <f>SUM($D$2:D116)</f>
        <v>752</v>
      </c>
      <c r="G116" s="2">
        <f>SUM($C$2:C116)</f>
        <v>14</v>
      </c>
      <c r="H116" s="2">
        <f t="shared" si="1"/>
        <v>131</v>
      </c>
    </row>
    <row r="117" spans="1:8" x14ac:dyDescent="0.35">
      <c r="A117" s="3">
        <v>44003</v>
      </c>
      <c r="B117" s="2">
        <v>7</v>
      </c>
      <c r="C117" s="2">
        <v>0</v>
      </c>
      <c r="D117" s="2">
        <v>3</v>
      </c>
      <c r="E117" s="2">
        <f>SUM($B$2:B117)</f>
        <v>904</v>
      </c>
      <c r="F117" s="2">
        <f>SUM($D$2:D117)</f>
        <v>755</v>
      </c>
      <c r="G117" s="2">
        <f>SUM($C$2:C117)</f>
        <v>14</v>
      </c>
      <c r="H117" s="2">
        <f t="shared" si="1"/>
        <v>135</v>
      </c>
    </row>
    <row r="118" spans="1:8" x14ac:dyDescent="0.35">
      <c r="A118" s="3">
        <v>44004</v>
      </c>
      <c r="B118" s="2">
        <v>2</v>
      </c>
      <c r="C118" s="2">
        <v>0</v>
      </c>
      <c r="D118" s="2">
        <v>6</v>
      </c>
      <c r="E118" s="2">
        <f>SUM($B$2:B118)</f>
        <v>906</v>
      </c>
      <c r="F118" s="2">
        <f>SUM($D$2:D118)</f>
        <v>761</v>
      </c>
      <c r="G118" s="2">
        <f>SUM($C$2:C118)</f>
        <v>14</v>
      </c>
      <c r="H118" s="2">
        <f t="shared" si="1"/>
        <v>131</v>
      </c>
    </row>
    <row r="119" spans="1:8" x14ac:dyDescent="0.35">
      <c r="A119" s="3">
        <v>44005</v>
      </c>
      <c r="B119" s="2">
        <v>3</v>
      </c>
      <c r="C119" s="2">
        <v>0</v>
      </c>
      <c r="D119" s="2">
        <v>7</v>
      </c>
      <c r="E119" s="2">
        <f>SUM($B$2:B119)</f>
        <v>909</v>
      </c>
      <c r="F119" s="2">
        <f>SUM($D$2:D119)</f>
        <v>768</v>
      </c>
      <c r="G119" s="2">
        <f>SUM($C$2:C119)</f>
        <v>14</v>
      </c>
      <c r="H119" s="2">
        <f t="shared" si="1"/>
        <v>127</v>
      </c>
    </row>
    <row r="120" spans="1:8" x14ac:dyDescent="0.35">
      <c r="A120" s="3">
        <v>44006</v>
      </c>
      <c r="B120" s="2">
        <v>3</v>
      </c>
      <c r="C120" s="2">
        <v>0</v>
      </c>
      <c r="D120" s="2">
        <v>3</v>
      </c>
      <c r="E120" s="2">
        <f>SUM($B$2:B120)</f>
        <v>912</v>
      </c>
      <c r="F120" s="2">
        <f>SUM($D$2:D120)</f>
        <v>771</v>
      </c>
      <c r="G120" s="2">
        <f>SUM($C$2:C120)</f>
        <v>14</v>
      </c>
      <c r="H120" s="2">
        <f t="shared" si="1"/>
        <v>127</v>
      </c>
    </row>
    <row r="121" spans="1:8" x14ac:dyDescent="0.35">
      <c r="A121" s="3">
        <v>44007</v>
      </c>
      <c r="B121" s="2">
        <v>3</v>
      </c>
      <c r="C121" s="2">
        <v>0</v>
      </c>
      <c r="D121" s="2">
        <v>5</v>
      </c>
      <c r="E121" s="2">
        <f>SUM($B$2:B121)</f>
        <v>915</v>
      </c>
      <c r="F121" s="2">
        <f>SUM($D$2:D121)</f>
        <v>776</v>
      </c>
      <c r="G121" s="2">
        <f>SUM($C$2:C121)</f>
        <v>14</v>
      </c>
      <c r="H121" s="2">
        <f t="shared" si="1"/>
        <v>125</v>
      </c>
    </row>
    <row r="122" spans="1:8" x14ac:dyDescent="0.35">
      <c r="A122" s="3">
        <v>44008</v>
      </c>
      <c r="B122" s="2">
        <v>2</v>
      </c>
      <c r="C122" s="2">
        <v>0</v>
      </c>
      <c r="D122" s="2">
        <v>4</v>
      </c>
      <c r="E122" s="2">
        <f>SUM($B$2:B122)</f>
        <v>917</v>
      </c>
      <c r="F122" s="2">
        <f>SUM($D$2:D122)</f>
        <v>780</v>
      </c>
      <c r="G122" s="2">
        <f>SUM($C$2:C122)</f>
        <v>14</v>
      </c>
      <c r="H122" s="2">
        <f t="shared" si="1"/>
        <v>123</v>
      </c>
    </row>
    <row r="123" spans="1:8" x14ac:dyDescent="0.35">
      <c r="A123" s="3">
        <v>44009</v>
      </c>
      <c r="B123" s="2">
        <v>2</v>
      </c>
      <c r="C123" s="2">
        <v>0</v>
      </c>
      <c r="D123" s="2">
        <v>1</v>
      </c>
      <c r="E123" s="2">
        <f>SUM($B$2:B123)</f>
        <v>919</v>
      </c>
      <c r="F123" s="2">
        <f>SUM($D$2:D123)</f>
        <v>781</v>
      </c>
      <c r="G123" s="2">
        <f>SUM($C$2:C123)</f>
        <v>14</v>
      </c>
      <c r="H123" s="2">
        <f t="shared" si="1"/>
        <v>124</v>
      </c>
    </row>
    <row r="124" spans="1:8" x14ac:dyDescent="0.35">
      <c r="A124" s="3">
        <v>44010</v>
      </c>
      <c r="B124" s="2">
        <v>3</v>
      </c>
      <c r="C124" s="2">
        <v>1</v>
      </c>
      <c r="D124" s="2">
        <v>4</v>
      </c>
      <c r="E124" s="2">
        <f>SUM($B$2:B124)</f>
        <v>922</v>
      </c>
      <c r="F124" s="2">
        <f>SUM($D$2:D124)</f>
        <v>785</v>
      </c>
      <c r="G124" s="2">
        <f>SUM($C$2:C124)</f>
        <v>15</v>
      </c>
      <c r="H124" s="2">
        <f t="shared" si="1"/>
        <v>122</v>
      </c>
    </row>
    <row r="125" spans="1:8" x14ac:dyDescent="0.35">
      <c r="A125" s="3">
        <v>44011</v>
      </c>
      <c r="B125" s="2">
        <v>2</v>
      </c>
      <c r="C125" s="2">
        <v>0</v>
      </c>
      <c r="D125" s="2">
        <v>6</v>
      </c>
      <c r="E125" s="2">
        <f>SUM($B$2:B125)</f>
        <v>924</v>
      </c>
      <c r="F125" s="2">
        <f>SUM($D$2:D125)</f>
        <v>791</v>
      </c>
      <c r="G125" s="2">
        <f>SUM($C$2:C125)</f>
        <v>15</v>
      </c>
      <c r="H125" s="2">
        <f t="shared" si="1"/>
        <v>118</v>
      </c>
    </row>
    <row r="126" spans="1:8" x14ac:dyDescent="0.35">
      <c r="A126" s="3">
        <v>44012</v>
      </c>
      <c r="B126" s="2">
        <v>2</v>
      </c>
      <c r="C126" s="2">
        <v>0</v>
      </c>
      <c r="D126" s="2">
        <v>3</v>
      </c>
      <c r="E126" s="2">
        <f>SUM($B$2:B126)</f>
        <v>926</v>
      </c>
      <c r="F126" s="2">
        <f>SUM($D$2:D126)</f>
        <v>794</v>
      </c>
      <c r="G126" s="2">
        <f>SUM($C$2:C126)</f>
        <v>15</v>
      </c>
      <c r="H126" s="2">
        <f t="shared" si="1"/>
        <v>117</v>
      </c>
    </row>
    <row r="127" spans="1:8" x14ac:dyDescent="0.35">
      <c r="A127" s="3">
        <v>44013</v>
      </c>
      <c r="B127" s="2">
        <v>3</v>
      </c>
      <c r="C127" s="2">
        <v>0</v>
      </c>
      <c r="D127" s="2">
        <v>0</v>
      </c>
      <c r="E127" s="2">
        <f>SUM($B$2:B127)</f>
        <v>929</v>
      </c>
      <c r="F127" s="2">
        <f>SUM($D$2:D127)</f>
        <v>794</v>
      </c>
      <c r="G127" s="2">
        <f>SUM($C$2:C127)</f>
        <v>15</v>
      </c>
      <c r="H127" s="2">
        <f t="shared" si="1"/>
        <v>120</v>
      </c>
    </row>
    <row r="128" spans="1:8" x14ac:dyDescent="0.35">
      <c r="A128" s="3">
        <v>44014</v>
      </c>
      <c r="B128" s="2">
        <v>8</v>
      </c>
      <c r="C128" s="2">
        <v>0</v>
      </c>
      <c r="D128" s="2">
        <v>23</v>
      </c>
      <c r="E128" s="2">
        <f>SUM($B$2:B128)</f>
        <v>937</v>
      </c>
      <c r="F128" s="2">
        <f>SUM($D$2:D128)</f>
        <v>817</v>
      </c>
      <c r="G128" s="2">
        <f>SUM($C$2:C128)</f>
        <v>15</v>
      </c>
      <c r="H128" s="2">
        <f t="shared" si="1"/>
        <v>105</v>
      </c>
    </row>
    <row r="129" spans="1:8" x14ac:dyDescent="0.35">
      <c r="A129" s="3">
        <v>44015</v>
      </c>
      <c r="B129" s="2">
        <v>3</v>
      </c>
      <c r="C129" s="2">
        <v>0</v>
      </c>
      <c r="D129" s="2">
        <v>4</v>
      </c>
      <c r="E129" s="2">
        <f>SUM($B$2:B129)</f>
        <v>940</v>
      </c>
      <c r="F129" s="2">
        <f>SUM($D$2:D129)</f>
        <v>821</v>
      </c>
      <c r="G129" s="2">
        <f>SUM($C$2:C129)</f>
        <v>15</v>
      </c>
      <c r="H129" s="2">
        <f t="shared" si="1"/>
        <v>104</v>
      </c>
    </row>
    <row r="130" spans="1:8" x14ac:dyDescent="0.35">
      <c r="A130" s="3">
        <v>44016</v>
      </c>
      <c r="B130" s="2">
        <v>6</v>
      </c>
      <c r="C130" s="2">
        <v>0</v>
      </c>
      <c r="D130" s="2">
        <v>4</v>
      </c>
      <c r="E130" s="2">
        <f>SUM($B$2:B130)</f>
        <v>946</v>
      </c>
      <c r="F130" s="2">
        <f>SUM($D$2:D130)</f>
        <v>825</v>
      </c>
      <c r="G130" s="2">
        <f>SUM($C$2:C130)</f>
        <v>15</v>
      </c>
      <c r="H130" s="2">
        <f t="shared" si="1"/>
        <v>106</v>
      </c>
    </row>
    <row r="131" spans="1:8" x14ac:dyDescent="0.35">
      <c r="A131" s="3">
        <v>44017</v>
      </c>
      <c r="B131" s="2">
        <v>3</v>
      </c>
      <c r="C131" s="2">
        <v>0</v>
      </c>
      <c r="D131" s="2">
        <v>3</v>
      </c>
      <c r="E131" s="2">
        <f>SUM($B$2:B131)</f>
        <v>949</v>
      </c>
      <c r="F131" s="2">
        <f>SUM($D$2:D131)</f>
        <v>828</v>
      </c>
      <c r="G131" s="2">
        <f>SUM($C$2:C131)</f>
        <v>15</v>
      </c>
      <c r="H131" s="2">
        <f t="shared" ref="H131:H194" si="2">E131-(F131+G131)</f>
        <v>106</v>
      </c>
    </row>
    <row r="132" spans="1:8" x14ac:dyDescent="0.35">
      <c r="A132" s="3">
        <v>44018</v>
      </c>
      <c r="B132" s="2">
        <v>2</v>
      </c>
      <c r="C132" s="2">
        <v>0</v>
      </c>
      <c r="D132" s="2">
        <v>2</v>
      </c>
      <c r="E132" s="2">
        <f>SUM($B$2:B132)</f>
        <v>951</v>
      </c>
      <c r="F132" s="2">
        <f>SUM($D$2:D132)</f>
        <v>830</v>
      </c>
      <c r="G132" s="2">
        <f>SUM($C$2:C132)</f>
        <v>15</v>
      </c>
      <c r="H132" s="2">
        <f t="shared" si="2"/>
        <v>106</v>
      </c>
    </row>
    <row r="133" spans="1:8" x14ac:dyDescent="0.35">
      <c r="A133" s="3">
        <v>44019</v>
      </c>
      <c r="B133" s="2">
        <v>5</v>
      </c>
      <c r="C133" s="2">
        <v>0</v>
      </c>
      <c r="D133" s="2">
        <v>8</v>
      </c>
      <c r="E133" s="2">
        <f>SUM($B$2:B133)</f>
        <v>956</v>
      </c>
      <c r="F133" s="2">
        <f>SUM($D$2:D133)</f>
        <v>838</v>
      </c>
      <c r="G133" s="2">
        <f>SUM($C$2:C133)</f>
        <v>15</v>
      </c>
      <c r="H133" s="2">
        <f t="shared" si="2"/>
        <v>103</v>
      </c>
    </row>
    <row r="134" spans="1:8" x14ac:dyDescent="0.35">
      <c r="A134" s="3">
        <v>44020</v>
      </c>
      <c r="B134" s="2">
        <v>5</v>
      </c>
      <c r="C134" s="2">
        <v>0</v>
      </c>
      <c r="D134" s="2">
        <v>3</v>
      </c>
      <c r="E134" s="2">
        <f>SUM($B$2:B134)</f>
        <v>961</v>
      </c>
      <c r="F134" s="2">
        <f>SUM($D$2:D134)</f>
        <v>841</v>
      </c>
      <c r="G134" s="2">
        <f>SUM($C$2:C134)</f>
        <v>15</v>
      </c>
      <c r="H134" s="2">
        <f t="shared" si="2"/>
        <v>105</v>
      </c>
    </row>
    <row r="135" spans="1:8" x14ac:dyDescent="0.35">
      <c r="A135" s="3">
        <v>44021</v>
      </c>
      <c r="B135" s="2">
        <v>5</v>
      </c>
      <c r="C135" s="2">
        <v>0</v>
      </c>
      <c r="D135" s="2">
        <v>3</v>
      </c>
      <c r="E135" s="2">
        <f>SUM($B$2:B135)</f>
        <v>966</v>
      </c>
      <c r="F135" s="2">
        <f>SUM($D$2:D135)</f>
        <v>844</v>
      </c>
      <c r="G135" s="2">
        <f>SUM($C$2:C135)</f>
        <v>15</v>
      </c>
      <c r="H135" s="2">
        <f t="shared" si="2"/>
        <v>107</v>
      </c>
    </row>
    <row r="136" spans="1:8" x14ac:dyDescent="0.35">
      <c r="A136" s="3">
        <v>44022</v>
      </c>
      <c r="B136" s="2">
        <v>5</v>
      </c>
      <c r="C136" s="2">
        <v>0</v>
      </c>
      <c r="D136" s="2">
        <v>2</v>
      </c>
      <c r="E136" s="2">
        <f>SUM($B$2:B136)</f>
        <v>971</v>
      </c>
      <c r="F136" s="2">
        <f>SUM($D$2:D136)</f>
        <v>846</v>
      </c>
      <c r="G136" s="2">
        <f>SUM($C$2:C136)</f>
        <v>15</v>
      </c>
      <c r="H136" s="2">
        <f t="shared" si="2"/>
        <v>110</v>
      </c>
    </row>
    <row r="137" spans="1:8" x14ac:dyDescent="0.35">
      <c r="A137" s="3">
        <v>44023</v>
      </c>
      <c r="B137" s="2">
        <v>8</v>
      </c>
      <c r="C137" s="2">
        <v>0</v>
      </c>
      <c r="D137" s="2">
        <v>5</v>
      </c>
      <c r="E137" s="2">
        <f>SUM($B$2:B137)</f>
        <v>979</v>
      </c>
      <c r="F137" s="2">
        <f>SUM($D$2:D137)</f>
        <v>851</v>
      </c>
      <c r="G137" s="2">
        <f>SUM($C$2:C137)</f>
        <v>15</v>
      </c>
      <c r="H137" s="2">
        <f t="shared" si="2"/>
        <v>113</v>
      </c>
    </row>
    <row r="138" spans="1:8" x14ac:dyDescent="0.35">
      <c r="A138" s="3">
        <v>44024</v>
      </c>
      <c r="B138" s="2">
        <v>5</v>
      </c>
      <c r="C138" s="2">
        <v>0</v>
      </c>
      <c r="D138" s="2">
        <v>6</v>
      </c>
      <c r="E138" s="2">
        <f>SUM($B$2:B138)</f>
        <v>984</v>
      </c>
      <c r="F138" s="2">
        <f>SUM($D$2:D138)</f>
        <v>857</v>
      </c>
      <c r="G138" s="2">
        <f>SUM($C$2:C138)</f>
        <v>15</v>
      </c>
      <c r="H138" s="2">
        <f t="shared" si="2"/>
        <v>112</v>
      </c>
    </row>
    <row r="139" spans="1:8" x14ac:dyDescent="0.35">
      <c r="A139" s="3">
        <v>44025</v>
      </c>
      <c r="B139" s="2">
        <v>9</v>
      </c>
      <c r="C139" s="2">
        <v>0</v>
      </c>
      <c r="D139" s="2">
        <v>0</v>
      </c>
      <c r="E139" s="2">
        <f>SUM($B$2:B139)</f>
        <v>993</v>
      </c>
      <c r="F139" s="2">
        <f>SUM($D$2:D139)</f>
        <v>857</v>
      </c>
      <c r="G139" s="2">
        <f>SUM($C$2:C139)</f>
        <v>15</v>
      </c>
      <c r="H139" s="2">
        <f t="shared" si="2"/>
        <v>121</v>
      </c>
    </row>
    <row r="140" spans="1:8" x14ac:dyDescent="0.35">
      <c r="A140" s="3">
        <v>44026</v>
      </c>
      <c r="B140" s="2">
        <v>4</v>
      </c>
      <c r="C140" s="2">
        <v>0</v>
      </c>
      <c r="D140" s="2">
        <v>13</v>
      </c>
      <c r="E140" s="2">
        <f>SUM($B$2:B140)</f>
        <v>997</v>
      </c>
      <c r="F140" s="2">
        <f>SUM($D$2:D140)</f>
        <v>870</v>
      </c>
      <c r="G140" s="2">
        <f>SUM($C$2:C140)</f>
        <v>15</v>
      </c>
      <c r="H140" s="2">
        <f t="shared" si="2"/>
        <v>112</v>
      </c>
    </row>
    <row r="141" spans="1:8" x14ac:dyDescent="0.35">
      <c r="A141" s="3">
        <v>44027</v>
      </c>
      <c r="B141" s="2">
        <v>5</v>
      </c>
      <c r="C141" s="2">
        <v>0</v>
      </c>
      <c r="D141" s="2">
        <v>3</v>
      </c>
      <c r="E141" s="2">
        <f>SUM($B$2:B141)</f>
        <v>1002</v>
      </c>
      <c r="F141" s="2">
        <f>SUM($D$2:D141)</f>
        <v>873</v>
      </c>
      <c r="G141" s="2">
        <f>SUM($C$2:C141)</f>
        <v>15</v>
      </c>
      <c r="H141" s="2">
        <f t="shared" si="2"/>
        <v>114</v>
      </c>
    </row>
    <row r="142" spans="1:8" x14ac:dyDescent="0.35">
      <c r="A142" s="3">
        <v>44028</v>
      </c>
      <c r="B142" s="2">
        <v>2</v>
      </c>
      <c r="C142" s="2">
        <v>0</v>
      </c>
      <c r="D142" s="2">
        <v>10</v>
      </c>
      <c r="E142" s="2">
        <f>SUM($B$2:B142)</f>
        <v>1004</v>
      </c>
      <c r="F142" s="2">
        <f>SUM($D$2:D142)</f>
        <v>883</v>
      </c>
      <c r="G142" s="2">
        <f>SUM($C$2:C142)</f>
        <v>15</v>
      </c>
      <c r="H142" s="2">
        <f t="shared" si="2"/>
        <v>106</v>
      </c>
    </row>
    <row r="143" spans="1:8" x14ac:dyDescent="0.35">
      <c r="A143" s="3">
        <v>44029</v>
      </c>
      <c r="B143" s="2">
        <v>4</v>
      </c>
      <c r="C143" s="2">
        <v>0</v>
      </c>
      <c r="D143" s="2">
        <v>2</v>
      </c>
      <c r="E143" s="2">
        <f>SUM($B$2:B143)</f>
        <v>1008</v>
      </c>
      <c r="F143" s="2">
        <f>SUM($D$2:D143)</f>
        <v>885</v>
      </c>
      <c r="G143" s="2">
        <f>SUM($C$2:C143)</f>
        <v>15</v>
      </c>
      <c r="H143" s="2">
        <f t="shared" si="2"/>
        <v>108</v>
      </c>
    </row>
    <row r="144" spans="1:8" x14ac:dyDescent="0.35">
      <c r="A144" s="3">
        <v>44030</v>
      </c>
      <c r="B144" s="2">
        <v>8</v>
      </c>
      <c r="C144" s="2">
        <v>0</v>
      </c>
      <c r="D144" s="2">
        <v>10</v>
      </c>
      <c r="E144" s="2">
        <f>SUM($B$2:B144)</f>
        <v>1016</v>
      </c>
      <c r="F144" s="2">
        <f>SUM($D$2:D144)</f>
        <v>895</v>
      </c>
      <c r="G144" s="2">
        <f>SUM($C$2:C144)</f>
        <v>15</v>
      </c>
      <c r="H144" s="2">
        <f t="shared" si="2"/>
        <v>106</v>
      </c>
    </row>
    <row r="145" spans="1:8" x14ac:dyDescent="0.35">
      <c r="A145" s="3">
        <v>44031</v>
      </c>
      <c r="B145" s="2">
        <v>10</v>
      </c>
      <c r="C145" s="2">
        <v>0</v>
      </c>
      <c r="D145" s="2">
        <v>4</v>
      </c>
      <c r="E145" s="2">
        <f>SUM($B$2:B145)</f>
        <v>1026</v>
      </c>
      <c r="F145" s="2">
        <f>SUM($D$2:D145)</f>
        <v>899</v>
      </c>
      <c r="G145" s="2">
        <f>SUM($C$2:C145)</f>
        <v>15</v>
      </c>
      <c r="H145" s="2">
        <f t="shared" si="2"/>
        <v>112</v>
      </c>
    </row>
    <row r="146" spans="1:8" x14ac:dyDescent="0.35">
      <c r="A146" s="3">
        <v>44032</v>
      </c>
      <c r="B146" s="2">
        <v>11</v>
      </c>
      <c r="C146" s="2">
        <v>1</v>
      </c>
      <c r="D146" s="2">
        <v>1</v>
      </c>
      <c r="E146" s="2">
        <f>SUM($B$2:B146)</f>
        <v>1037</v>
      </c>
      <c r="F146" s="2">
        <f>SUM($D$2:D146)</f>
        <v>900</v>
      </c>
      <c r="G146" s="2">
        <f>SUM($C$2:C146)</f>
        <v>16</v>
      </c>
      <c r="H146" s="2">
        <f t="shared" si="2"/>
        <v>121</v>
      </c>
    </row>
    <row r="147" spans="1:8" x14ac:dyDescent="0.35">
      <c r="A147" s="3">
        <v>44033</v>
      </c>
      <c r="B147" s="2">
        <v>10</v>
      </c>
      <c r="C147" s="2">
        <v>0</v>
      </c>
      <c r="D147" s="2">
        <v>3</v>
      </c>
      <c r="E147" s="2">
        <f>SUM($B$2:B147)</f>
        <v>1047</v>
      </c>
      <c r="F147" s="2">
        <f>SUM($D$2:D147)</f>
        <v>903</v>
      </c>
      <c r="G147" s="2">
        <f>SUM($C$2:C147)</f>
        <v>16</v>
      </c>
      <c r="H147" s="2">
        <f t="shared" si="2"/>
        <v>128</v>
      </c>
    </row>
    <row r="148" spans="1:8" x14ac:dyDescent="0.35">
      <c r="A148" s="3">
        <v>44034</v>
      </c>
      <c r="B148" s="2">
        <v>24</v>
      </c>
      <c r="C148" s="2">
        <v>0</v>
      </c>
      <c r="D148" s="2">
        <v>4</v>
      </c>
      <c r="E148" s="2">
        <f>SUM($B$2:B148)</f>
        <v>1071</v>
      </c>
      <c r="F148" s="2">
        <f>SUM($D$2:D148)</f>
        <v>907</v>
      </c>
      <c r="G148" s="2">
        <f>SUM($C$2:C148)</f>
        <v>16</v>
      </c>
      <c r="H148" s="2">
        <f t="shared" si="2"/>
        <v>148</v>
      </c>
    </row>
    <row r="149" spans="1:8" x14ac:dyDescent="0.35">
      <c r="A149" s="3">
        <v>44035</v>
      </c>
      <c r="B149" s="2">
        <v>12</v>
      </c>
      <c r="C149" s="2">
        <v>0</v>
      </c>
      <c r="D149" s="2">
        <v>4</v>
      </c>
      <c r="E149" s="2">
        <f>SUM($B$2:B149)</f>
        <v>1083</v>
      </c>
      <c r="F149" s="2">
        <f>SUM($D$2:D149)</f>
        <v>911</v>
      </c>
      <c r="G149" s="2">
        <f>SUM($C$2:C149)</f>
        <v>16</v>
      </c>
      <c r="H149" s="2">
        <f t="shared" si="2"/>
        <v>156</v>
      </c>
    </row>
    <row r="150" spans="1:8" x14ac:dyDescent="0.35">
      <c r="A150" s="3">
        <v>44036</v>
      </c>
      <c r="B150" s="2">
        <v>19</v>
      </c>
      <c r="C150" s="2">
        <v>0</v>
      </c>
      <c r="D150" s="2">
        <v>1</v>
      </c>
      <c r="E150" s="2">
        <f>SUM($B$2:B150)</f>
        <v>1102</v>
      </c>
      <c r="F150" s="2">
        <f>SUM($D$2:D150)</f>
        <v>912</v>
      </c>
      <c r="G150" s="2">
        <f>SUM($C$2:C150)</f>
        <v>16</v>
      </c>
      <c r="H150" s="2">
        <f t="shared" si="2"/>
        <v>174</v>
      </c>
    </row>
    <row r="151" spans="1:8" x14ac:dyDescent="0.35">
      <c r="A151" s="3">
        <v>44037</v>
      </c>
      <c r="B151" s="2">
        <v>13</v>
      </c>
      <c r="C151" s="2">
        <v>0</v>
      </c>
      <c r="D151" s="2">
        <v>5</v>
      </c>
      <c r="E151" s="2">
        <f>SUM($B$2:B151)</f>
        <v>1115</v>
      </c>
      <c r="F151" s="2">
        <f>SUM($D$2:D151)</f>
        <v>917</v>
      </c>
      <c r="G151" s="2">
        <f>SUM($C$2:C151)</f>
        <v>16</v>
      </c>
      <c r="H151" s="2">
        <f t="shared" si="2"/>
        <v>182</v>
      </c>
    </row>
    <row r="152" spans="1:8" x14ac:dyDescent="0.35">
      <c r="A152" s="3">
        <v>44038</v>
      </c>
      <c r="B152" s="2">
        <v>14</v>
      </c>
      <c r="C152" s="2">
        <v>0</v>
      </c>
      <c r="D152" s="2">
        <v>3</v>
      </c>
      <c r="E152" s="2">
        <f>SUM($B$2:B152)</f>
        <v>1129</v>
      </c>
      <c r="F152" s="2">
        <f>SUM($D$2:D152)</f>
        <v>920</v>
      </c>
      <c r="G152" s="2">
        <f>SUM($C$2:C152)</f>
        <v>16</v>
      </c>
      <c r="H152" s="2">
        <f t="shared" si="2"/>
        <v>193</v>
      </c>
    </row>
    <row r="153" spans="1:8" x14ac:dyDescent="0.35">
      <c r="A153" s="3">
        <v>44039</v>
      </c>
      <c r="B153" s="2">
        <v>6</v>
      </c>
      <c r="C153" s="2">
        <v>0</v>
      </c>
      <c r="D153" s="2">
        <v>2</v>
      </c>
      <c r="E153" s="2">
        <f>SUM($B$2:B153)</f>
        <v>1135</v>
      </c>
      <c r="F153" s="2">
        <f>SUM($D$2:D153)</f>
        <v>922</v>
      </c>
      <c r="G153" s="2">
        <f>SUM($C$2:C153)</f>
        <v>16</v>
      </c>
      <c r="H153" s="2">
        <f t="shared" si="2"/>
        <v>197</v>
      </c>
    </row>
    <row r="154" spans="1:8" x14ac:dyDescent="0.35">
      <c r="A154" s="3">
        <v>44040</v>
      </c>
      <c r="B154" s="2">
        <v>8</v>
      </c>
      <c r="C154" s="2">
        <v>0</v>
      </c>
      <c r="D154" s="2">
        <v>5</v>
      </c>
      <c r="E154" s="2">
        <f>SUM($B$2:B154)</f>
        <v>1143</v>
      </c>
      <c r="F154" s="2">
        <f>SUM($D$2:D154)</f>
        <v>927</v>
      </c>
      <c r="G154" s="2">
        <f>SUM($C$2:C154)</f>
        <v>16</v>
      </c>
      <c r="H154" s="2">
        <f t="shared" si="2"/>
        <v>200</v>
      </c>
    </row>
    <row r="155" spans="1:8" x14ac:dyDescent="0.35">
      <c r="A155" s="3">
        <v>44041</v>
      </c>
      <c r="B155" s="2">
        <v>10</v>
      </c>
      <c r="C155" s="2">
        <v>1</v>
      </c>
      <c r="D155" s="2">
        <v>2</v>
      </c>
      <c r="E155" s="2">
        <f>SUM($B$2:B155)</f>
        <v>1153</v>
      </c>
      <c r="F155" s="2">
        <f>SUM($D$2:D155)</f>
        <v>929</v>
      </c>
      <c r="G155" s="2">
        <f>SUM($C$2:C155)</f>
        <v>17</v>
      </c>
      <c r="H155" s="2">
        <f t="shared" si="2"/>
        <v>207</v>
      </c>
    </row>
    <row r="156" spans="1:8" x14ac:dyDescent="0.35">
      <c r="A156" s="3">
        <v>44042</v>
      </c>
      <c r="B156" s="2">
        <v>5</v>
      </c>
      <c r="C156" s="2">
        <v>0</v>
      </c>
      <c r="D156" s="2">
        <v>6</v>
      </c>
      <c r="E156" s="2">
        <f>SUM($B$2:B156)</f>
        <v>1158</v>
      </c>
      <c r="F156" s="2">
        <f>SUM($D$2:D156)</f>
        <v>935</v>
      </c>
      <c r="G156" s="2">
        <f>SUM($C$2:C156)</f>
        <v>17</v>
      </c>
      <c r="H156" s="2">
        <f t="shared" si="2"/>
        <v>206</v>
      </c>
    </row>
    <row r="157" spans="1:8" x14ac:dyDescent="0.35">
      <c r="A157" s="3">
        <v>44043</v>
      </c>
      <c r="B157" s="2">
        <v>8</v>
      </c>
      <c r="C157" s="2">
        <v>0</v>
      </c>
      <c r="D157" s="2">
        <v>5</v>
      </c>
      <c r="E157" s="2">
        <f>SUM($B$2:B157)</f>
        <v>1166</v>
      </c>
      <c r="F157" s="2">
        <f>SUM($D$2:D157)</f>
        <v>940</v>
      </c>
      <c r="G157" s="2">
        <f>SUM($C$2:C157)</f>
        <v>17</v>
      </c>
      <c r="H157" s="2">
        <f t="shared" si="2"/>
        <v>209</v>
      </c>
    </row>
    <row r="158" spans="1:8" x14ac:dyDescent="0.35">
      <c r="A158" s="3">
        <v>44044</v>
      </c>
      <c r="B158" s="2">
        <v>3</v>
      </c>
      <c r="C158" s="2">
        <v>0</v>
      </c>
      <c r="D158" s="2">
        <v>7</v>
      </c>
      <c r="E158" s="2">
        <f>SUM($B$2:B158)</f>
        <v>1169</v>
      </c>
      <c r="F158" s="2">
        <f>SUM($D$2:D158)</f>
        <v>947</v>
      </c>
      <c r="G158" s="2">
        <f>SUM($C$2:C158)</f>
        <v>17</v>
      </c>
      <c r="H158" s="2">
        <f t="shared" si="2"/>
        <v>205</v>
      </c>
    </row>
    <row r="159" spans="1:8" x14ac:dyDescent="0.35">
      <c r="A159" s="3">
        <v>44045</v>
      </c>
      <c r="B159" s="2">
        <v>6</v>
      </c>
      <c r="C159" s="2">
        <v>0</v>
      </c>
      <c r="D159" s="2">
        <v>8</v>
      </c>
      <c r="E159" s="2">
        <f>SUM($B$2:B159)</f>
        <v>1175</v>
      </c>
      <c r="F159" s="2">
        <f>SUM($D$2:D159)</f>
        <v>955</v>
      </c>
      <c r="G159" s="2">
        <f>SUM($C$2:C159)</f>
        <v>17</v>
      </c>
      <c r="H159" s="2">
        <f t="shared" si="2"/>
        <v>203</v>
      </c>
    </row>
    <row r="160" spans="1:8" x14ac:dyDescent="0.35">
      <c r="A160" s="3">
        <v>44046</v>
      </c>
      <c r="B160" s="2">
        <v>2</v>
      </c>
      <c r="C160" s="2">
        <v>0</v>
      </c>
      <c r="D160" s="2">
        <v>4</v>
      </c>
      <c r="E160" s="2">
        <f>SUM($B$2:B160)</f>
        <v>1177</v>
      </c>
      <c r="F160" s="2">
        <f>SUM($D$2:D160)</f>
        <v>959</v>
      </c>
      <c r="G160" s="2">
        <f>SUM($C$2:C160)</f>
        <v>17</v>
      </c>
      <c r="H160" s="2">
        <f t="shared" si="2"/>
        <v>201</v>
      </c>
    </row>
    <row r="161" spans="1:8" x14ac:dyDescent="0.35">
      <c r="A161" s="3">
        <v>44047</v>
      </c>
      <c r="B161" s="2">
        <v>3</v>
      </c>
      <c r="C161" s="2">
        <v>0</v>
      </c>
      <c r="D161" s="2">
        <v>3</v>
      </c>
      <c r="E161" s="2">
        <f>SUM($B$2:B161)</f>
        <v>1180</v>
      </c>
      <c r="F161" s="2">
        <f>SUM($D$2:D161)</f>
        <v>962</v>
      </c>
      <c r="G161" s="2">
        <f>SUM($C$2:C161)</f>
        <v>17</v>
      </c>
      <c r="H161" s="2">
        <f t="shared" si="2"/>
        <v>201</v>
      </c>
    </row>
    <row r="162" spans="1:8" x14ac:dyDescent="0.35">
      <c r="A162" s="3">
        <v>44048</v>
      </c>
      <c r="B162" s="2">
        <v>15</v>
      </c>
      <c r="C162" s="2">
        <v>0</v>
      </c>
      <c r="D162" s="2">
        <v>12</v>
      </c>
      <c r="E162" s="2">
        <f>SUM($B$2:B162)</f>
        <v>1195</v>
      </c>
      <c r="F162" s="2">
        <f>SUM($D$2:D162)</f>
        <v>974</v>
      </c>
      <c r="G162" s="2">
        <f>SUM($C$2:C162)</f>
        <v>17</v>
      </c>
      <c r="H162" s="2">
        <f t="shared" si="2"/>
        <v>204</v>
      </c>
    </row>
    <row r="163" spans="1:8" x14ac:dyDescent="0.35">
      <c r="A163" s="3">
        <v>44049</v>
      </c>
      <c r="B163" s="2">
        <v>9</v>
      </c>
      <c r="C163" s="2">
        <v>0</v>
      </c>
      <c r="D163" s="2">
        <v>13</v>
      </c>
      <c r="E163" s="2">
        <f>SUM($B$2:B163)</f>
        <v>1204</v>
      </c>
      <c r="F163" s="2">
        <f>SUM($D$2:D163)</f>
        <v>987</v>
      </c>
      <c r="G163" s="2">
        <f>SUM($C$2:C163)</f>
        <v>17</v>
      </c>
      <c r="H163" s="2">
        <f t="shared" si="2"/>
        <v>200</v>
      </c>
    </row>
    <row r="164" spans="1:8" x14ac:dyDescent="0.35">
      <c r="A164" s="3">
        <v>44050</v>
      </c>
      <c r="B164" s="2">
        <v>7</v>
      </c>
      <c r="C164" s="2">
        <v>0</v>
      </c>
      <c r="D164" s="2">
        <v>7</v>
      </c>
      <c r="E164" s="2">
        <f>SUM($B$2:B164)</f>
        <v>1211</v>
      </c>
      <c r="F164" s="2">
        <f>SUM($D$2:D164)</f>
        <v>994</v>
      </c>
      <c r="G164" s="2">
        <f>SUM($C$2:C164)</f>
        <v>17</v>
      </c>
      <c r="H164" s="2">
        <f t="shared" si="2"/>
        <v>200</v>
      </c>
    </row>
    <row r="165" spans="1:8" x14ac:dyDescent="0.35">
      <c r="A165" s="3">
        <v>44051</v>
      </c>
      <c r="B165" s="2">
        <v>3</v>
      </c>
      <c r="C165" s="2">
        <v>0</v>
      </c>
      <c r="D165" s="2">
        <v>2</v>
      </c>
      <c r="E165" s="2">
        <f>SUM($B$2:B165)</f>
        <v>1214</v>
      </c>
      <c r="F165" s="2">
        <f>SUM($D$2:D165)</f>
        <v>996</v>
      </c>
      <c r="G165" s="2">
        <f>SUM($C$2:C165)</f>
        <v>17</v>
      </c>
      <c r="H165" s="2">
        <f t="shared" si="2"/>
        <v>201</v>
      </c>
    </row>
    <row r="166" spans="1:8" x14ac:dyDescent="0.35">
      <c r="A166" s="3">
        <v>44052</v>
      </c>
      <c r="B166" s="2">
        <v>9</v>
      </c>
      <c r="C166" s="2">
        <v>0</v>
      </c>
      <c r="D166" s="2">
        <v>4</v>
      </c>
      <c r="E166" s="2">
        <f>SUM($B$2:B166)</f>
        <v>1223</v>
      </c>
      <c r="F166" s="2">
        <f>SUM($D$2:D166)</f>
        <v>1000</v>
      </c>
      <c r="G166" s="2">
        <f>SUM($C$2:C166)</f>
        <v>17</v>
      </c>
      <c r="H166" s="2">
        <f t="shared" si="2"/>
        <v>206</v>
      </c>
    </row>
    <row r="167" spans="1:8" x14ac:dyDescent="0.35">
      <c r="A167" s="3">
        <v>44053</v>
      </c>
      <c r="B167" s="2">
        <v>25</v>
      </c>
      <c r="C167" s="2">
        <v>0</v>
      </c>
      <c r="D167" s="2">
        <v>10</v>
      </c>
      <c r="E167" s="2">
        <f>SUM($B$2:B167)</f>
        <v>1248</v>
      </c>
      <c r="F167" s="2">
        <f>SUM($D$2:D167)</f>
        <v>1010</v>
      </c>
      <c r="G167" s="2">
        <f>SUM($C$2:C167)</f>
        <v>17</v>
      </c>
      <c r="H167" s="2">
        <f t="shared" si="2"/>
        <v>221</v>
      </c>
    </row>
    <row r="168" spans="1:8" x14ac:dyDescent="0.35">
      <c r="A168" s="3">
        <v>44054</v>
      </c>
      <c r="B168" s="2">
        <v>14</v>
      </c>
      <c r="C168" s="2">
        <v>0</v>
      </c>
      <c r="D168" s="2">
        <v>44</v>
      </c>
      <c r="E168" s="2">
        <f>SUM($B$2:B168)</f>
        <v>1262</v>
      </c>
      <c r="F168" s="2">
        <f>SUM($D$2:D168)</f>
        <v>1054</v>
      </c>
      <c r="G168" s="2">
        <f>SUM($C$2:C168)</f>
        <v>17</v>
      </c>
      <c r="H168" s="2">
        <f t="shared" si="2"/>
        <v>191</v>
      </c>
    </row>
    <row r="169" spans="1:8" x14ac:dyDescent="0.35">
      <c r="A169" s="3">
        <v>44055</v>
      </c>
      <c r="B169" s="2">
        <v>14</v>
      </c>
      <c r="C169" s="2">
        <v>0</v>
      </c>
      <c r="D169" s="2">
        <v>4</v>
      </c>
      <c r="E169" s="2">
        <f>SUM($B$2:B169)</f>
        <v>1276</v>
      </c>
      <c r="F169" s="2">
        <f>SUM($D$2:D169)</f>
        <v>1058</v>
      </c>
      <c r="G169" s="2">
        <f>SUM($C$2:C169)</f>
        <v>17</v>
      </c>
      <c r="H169" s="2">
        <f t="shared" si="2"/>
        <v>201</v>
      </c>
    </row>
    <row r="170" spans="1:8" x14ac:dyDescent="0.35">
      <c r="A170" s="3">
        <v>44056</v>
      </c>
      <c r="B170" s="2">
        <v>5</v>
      </c>
      <c r="C170" s="2">
        <v>0</v>
      </c>
      <c r="D170" s="2">
        <v>10</v>
      </c>
      <c r="E170" s="2">
        <f>SUM($B$2:B170)</f>
        <v>1281</v>
      </c>
      <c r="F170" s="2">
        <f>SUM($D$2:D170)</f>
        <v>1068</v>
      </c>
      <c r="G170" s="2">
        <f>SUM($C$2:C170)</f>
        <v>17</v>
      </c>
      <c r="H170" s="2">
        <f t="shared" si="2"/>
        <v>196</v>
      </c>
    </row>
    <row r="171" spans="1:8" x14ac:dyDescent="0.35">
      <c r="A171" s="3">
        <v>44057</v>
      </c>
      <c r="B171" s="2">
        <v>23</v>
      </c>
      <c r="C171" s="2">
        <v>0</v>
      </c>
      <c r="D171" s="2">
        <v>17</v>
      </c>
      <c r="E171" s="2">
        <f>SUM($B$2:B171)</f>
        <v>1304</v>
      </c>
      <c r="F171" s="2">
        <f>SUM($D$2:D171)</f>
        <v>1085</v>
      </c>
      <c r="G171" s="2">
        <f>SUM($C$2:C171)</f>
        <v>17</v>
      </c>
      <c r="H171" s="2">
        <f t="shared" si="2"/>
        <v>202</v>
      </c>
    </row>
    <row r="172" spans="1:8" x14ac:dyDescent="0.35">
      <c r="A172" s="3">
        <v>44058</v>
      </c>
      <c r="B172" s="2">
        <v>15</v>
      </c>
      <c r="C172" s="2">
        <v>0</v>
      </c>
      <c r="D172" s="2">
        <v>3</v>
      </c>
      <c r="E172" s="2">
        <f>SUM($B$2:B172)</f>
        <v>1319</v>
      </c>
      <c r="F172" s="2">
        <f>SUM($D$2:D172)</f>
        <v>1088</v>
      </c>
      <c r="G172" s="2">
        <f>SUM($C$2:C172)</f>
        <v>17</v>
      </c>
      <c r="H172" s="2">
        <f t="shared" si="2"/>
        <v>214</v>
      </c>
    </row>
    <row r="173" spans="1:8" x14ac:dyDescent="0.35">
      <c r="A173" s="3">
        <v>44059</v>
      </c>
      <c r="B173" s="2">
        <v>15</v>
      </c>
      <c r="C173" s="2">
        <v>0</v>
      </c>
      <c r="D173" s="2">
        <v>0</v>
      </c>
      <c r="E173" s="2">
        <f>SUM($B$2:B173)</f>
        <v>1334</v>
      </c>
      <c r="F173" s="2">
        <f>SUM($D$2:D173)</f>
        <v>1088</v>
      </c>
      <c r="G173" s="2">
        <f>SUM($C$2:C173)</f>
        <v>17</v>
      </c>
      <c r="H173" s="2">
        <f t="shared" si="2"/>
        <v>229</v>
      </c>
    </row>
    <row r="174" spans="1:8" x14ac:dyDescent="0.35">
      <c r="A174" s="3">
        <v>44060</v>
      </c>
      <c r="B174" s="2">
        <v>5</v>
      </c>
      <c r="C174" s="2">
        <v>0</v>
      </c>
      <c r="D174" s="2">
        <v>4</v>
      </c>
      <c r="E174" s="2">
        <f>SUM($B$2:B174)</f>
        <v>1339</v>
      </c>
      <c r="F174" s="2">
        <f>SUM($D$2:D174)</f>
        <v>1092</v>
      </c>
      <c r="G174" s="2">
        <f>SUM($C$2:C174)</f>
        <v>17</v>
      </c>
      <c r="H174" s="2">
        <f t="shared" si="2"/>
        <v>230</v>
      </c>
    </row>
    <row r="175" spans="1:8" x14ac:dyDescent="0.35">
      <c r="A175" s="3">
        <v>44061</v>
      </c>
      <c r="B175" s="2">
        <v>10</v>
      </c>
      <c r="C175" s="2">
        <v>0</v>
      </c>
      <c r="D175" s="2">
        <v>0</v>
      </c>
      <c r="E175" s="2">
        <f>SUM($B$2:B175)</f>
        <v>1349</v>
      </c>
      <c r="F175" s="2">
        <f>SUM($D$2:D175)</f>
        <v>1092</v>
      </c>
      <c r="G175" s="2">
        <f>SUM($C$2:C175)</f>
        <v>17</v>
      </c>
      <c r="H175" s="2">
        <f t="shared" si="2"/>
        <v>240</v>
      </c>
    </row>
    <row r="176" spans="1:8" x14ac:dyDescent="0.35">
      <c r="A176" s="3">
        <v>44062</v>
      </c>
      <c r="B176" s="2">
        <v>10</v>
      </c>
      <c r="C176" s="2">
        <v>0</v>
      </c>
      <c r="D176" s="2">
        <v>6</v>
      </c>
      <c r="E176" s="2">
        <f>SUM($B$2:B176)</f>
        <v>1359</v>
      </c>
      <c r="F176" s="2">
        <f>SUM($D$2:D176)</f>
        <v>1098</v>
      </c>
      <c r="G176" s="2">
        <f>SUM($C$2:C176)</f>
        <v>17</v>
      </c>
      <c r="H176" s="2">
        <f t="shared" si="2"/>
        <v>244</v>
      </c>
    </row>
    <row r="177" spans="1:8" x14ac:dyDescent="0.35">
      <c r="A177" s="3">
        <v>44063</v>
      </c>
      <c r="B177" s="2">
        <v>9</v>
      </c>
      <c r="C177" s="2">
        <v>0</v>
      </c>
      <c r="D177" s="2">
        <v>10</v>
      </c>
      <c r="E177" s="2">
        <f>SUM($B$2:B177)</f>
        <v>1368</v>
      </c>
      <c r="F177" s="2">
        <f>SUM($D$2:D177)</f>
        <v>1108</v>
      </c>
      <c r="G177" s="2">
        <f>SUM($C$2:C177)</f>
        <v>17</v>
      </c>
      <c r="H177" s="2">
        <f t="shared" si="2"/>
        <v>243</v>
      </c>
    </row>
    <row r="178" spans="1:8" x14ac:dyDescent="0.35">
      <c r="A178" s="3">
        <v>44064</v>
      </c>
      <c r="B178" s="2">
        <v>15</v>
      </c>
      <c r="C178" s="2">
        <v>0</v>
      </c>
      <c r="D178" s="2">
        <v>20</v>
      </c>
      <c r="E178" s="2">
        <f>SUM($B$2:B178)</f>
        <v>1383</v>
      </c>
      <c r="F178" s="2">
        <f>SUM($D$2:D178)</f>
        <v>1128</v>
      </c>
      <c r="G178" s="2">
        <f>SUM($C$2:C178)</f>
        <v>17</v>
      </c>
      <c r="H178" s="2">
        <f t="shared" si="2"/>
        <v>238</v>
      </c>
    </row>
    <row r="179" spans="1:8" x14ac:dyDescent="0.35">
      <c r="A179" s="3">
        <v>44065</v>
      </c>
      <c r="B179" s="2">
        <v>9</v>
      </c>
      <c r="C179" s="2">
        <v>0</v>
      </c>
      <c r="D179" s="2">
        <v>4</v>
      </c>
      <c r="E179" s="2">
        <f>SUM($B$2:B179)</f>
        <v>1392</v>
      </c>
      <c r="F179" s="2">
        <f>SUM($D$2:D179)</f>
        <v>1132</v>
      </c>
      <c r="G179" s="2">
        <f>SUM($C$2:C179)</f>
        <v>17</v>
      </c>
      <c r="H179" s="2">
        <f t="shared" si="2"/>
        <v>243</v>
      </c>
    </row>
    <row r="180" spans="1:8" x14ac:dyDescent="0.35">
      <c r="A180" s="3">
        <v>44066</v>
      </c>
      <c r="B180" s="2">
        <v>17</v>
      </c>
      <c r="C180" s="2">
        <v>0</v>
      </c>
      <c r="D180" s="2">
        <v>0</v>
      </c>
      <c r="E180" s="2">
        <f>SUM($B$2:B180)</f>
        <v>1409</v>
      </c>
      <c r="F180" s="2">
        <f>SUM($D$2:D180)</f>
        <v>1132</v>
      </c>
      <c r="G180" s="2">
        <f>SUM($C$2:C180)</f>
        <v>17</v>
      </c>
      <c r="H180" s="2">
        <f t="shared" si="2"/>
        <v>260</v>
      </c>
    </row>
    <row r="181" spans="1:8" x14ac:dyDescent="0.35">
      <c r="A181" s="3">
        <v>44067</v>
      </c>
      <c r="B181" s="2">
        <v>10</v>
      </c>
      <c r="C181" s="2">
        <v>1</v>
      </c>
      <c r="D181" s="2">
        <v>5</v>
      </c>
      <c r="E181" s="2">
        <f>SUM($B$2:B181)</f>
        <v>1419</v>
      </c>
      <c r="F181" s="2">
        <f>SUM($D$2:D181)</f>
        <v>1137</v>
      </c>
      <c r="G181" s="2">
        <f>SUM($C$2:C181)</f>
        <v>18</v>
      </c>
      <c r="H181" s="2">
        <f t="shared" si="2"/>
        <v>264</v>
      </c>
    </row>
    <row r="182" spans="1:8" x14ac:dyDescent="0.35">
      <c r="A182" s="3">
        <v>44068</v>
      </c>
      <c r="B182" s="2">
        <v>8</v>
      </c>
      <c r="C182" s="2">
        <v>1</v>
      </c>
      <c r="D182" s="2">
        <v>13</v>
      </c>
      <c r="E182" s="2">
        <f>SUM($B$2:B182)</f>
        <v>1427</v>
      </c>
      <c r="F182" s="2">
        <f>SUM($D$2:D182)</f>
        <v>1150</v>
      </c>
      <c r="G182" s="2">
        <f>SUM($C$2:C182)</f>
        <v>19</v>
      </c>
      <c r="H182" s="2">
        <f t="shared" si="2"/>
        <v>258</v>
      </c>
    </row>
    <row r="183" spans="1:8" x14ac:dyDescent="0.35">
      <c r="A183" s="3">
        <v>44069</v>
      </c>
      <c r="B183" s="2">
        <v>7</v>
      </c>
      <c r="C183" s="2">
        <v>0</v>
      </c>
      <c r="D183" s="2">
        <v>0</v>
      </c>
      <c r="E183" s="2">
        <f>SUM($B$2:B183)</f>
        <v>1434</v>
      </c>
      <c r="F183" s="2">
        <f>SUM($D$2:D183)</f>
        <v>1150</v>
      </c>
      <c r="G183" s="2">
        <f>SUM($C$2:C183)</f>
        <v>19</v>
      </c>
      <c r="H183" s="2">
        <f t="shared" si="2"/>
        <v>265</v>
      </c>
    </row>
    <row r="184" spans="1:8" x14ac:dyDescent="0.35">
      <c r="A184" s="3">
        <v>44070</v>
      </c>
      <c r="B184" s="2">
        <v>11</v>
      </c>
      <c r="C184" s="2">
        <v>0</v>
      </c>
      <c r="D184" s="2">
        <v>40</v>
      </c>
      <c r="E184" s="2">
        <f>SUM($B$2:B184)</f>
        <v>1445</v>
      </c>
      <c r="F184" s="2">
        <f>SUM($D$2:D184)</f>
        <v>1190</v>
      </c>
      <c r="G184" s="2">
        <f>SUM($C$2:C184)</f>
        <v>19</v>
      </c>
      <c r="H184" s="2">
        <f t="shared" si="2"/>
        <v>236</v>
      </c>
    </row>
    <row r="185" spans="1:8" x14ac:dyDescent="0.35">
      <c r="A185" s="3">
        <v>44071</v>
      </c>
      <c r="B185" s="2">
        <v>8</v>
      </c>
      <c r="C185" s="2">
        <v>0</v>
      </c>
      <c r="D185" s="2">
        <v>6</v>
      </c>
      <c r="E185" s="2">
        <f>SUM($B$2:B185)</f>
        <v>1453</v>
      </c>
      <c r="F185" s="2">
        <f>SUM($D$2:D185)</f>
        <v>1196</v>
      </c>
      <c r="G185" s="2">
        <f>SUM($C$2:C185)</f>
        <v>19</v>
      </c>
      <c r="H185" s="2">
        <f t="shared" si="2"/>
        <v>238</v>
      </c>
    </row>
    <row r="186" spans="1:8" x14ac:dyDescent="0.35">
      <c r="A186" s="3">
        <v>44072</v>
      </c>
      <c r="B186" s="2">
        <v>7</v>
      </c>
      <c r="C186" s="2">
        <v>0</v>
      </c>
      <c r="D186" s="2">
        <v>0</v>
      </c>
      <c r="E186" s="2">
        <f>SUM($B$2:B186)</f>
        <v>1460</v>
      </c>
      <c r="F186" s="2">
        <f>SUM($D$2:D186)</f>
        <v>1196</v>
      </c>
      <c r="G186" s="2">
        <f>SUM($C$2:C186)</f>
        <v>19</v>
      </c>
      <c r="H186" s="2">
        <f t="shared" si="2"/>
        <v>245</v>
      </c>
    </row>
    <row r="187" spans="1:8" x14ac:dyDescent="0.35">
      <c r="A187" s="3">
        <v>44073</v>
      </c>
      <c r="B187" s="2">
        <v>7</v>
      </c>
      <c r="C187" s="2">
        <v>0</v>
      </c>
      <c r="D187" s="2">
        <v>25</v>
      </c>
      <c r="E187" s="2">
        <f>SUM($B$2:B187)</f>
        <v>1467</v>
      </c>
      <c r="F187" s="2">
        <f>SUM($D$2:D187)</f>
        <v>1221</v>
      </c>
      <c r="G187" s="2">
        <f>SUM($C$2:C187)</f>
        <v>19</v>
      </c>
      <c r="H187" s="2">
        <f t="shared" si="2"/>
        <v>227</v>
      </c>
    </row>
    <row r="188" spans="1:8" x14ac:dyDescent="0.35">
      <c r="A188" s="3">
        <v>44074</v>
      </c>
      <c r="B188" s="2">
        <v>18</v>
      </c>
      <c r="C188" s="2">
        <v>0</v>
      </c>
      <c r="D188" s="2">
        <v>19</v>
      </c>
      <c r="E188" s="2">
        <f>SUM($B$2:B188)</f>
        <v>1485</v>
      </c>
      <c r="F188" s="2">
        <f>SUM($D$2:D188)</f>
        <v>1240</v>
      </c>
      <c r="G188" s="2">
        <f>SUM($C$2:C188)</f>
        <v>19</v>
      </c>
      <c r="H188" s="2">
        <f t="shared" si="2"/>
        <v>226</v>
      </c>
    </row>
    <row r="189" spans="1:8" x14ac:dyDescent="0.35">
      <c r="A189" s="3">
        <v>44075</v>
      </c>
      <c r="B189" s="2">
        <v>23</v>
      </c>
      <c r="C189" s="2">
        <v>0</v>
      </c>
      <c r="D189" s="2">
        <v>13</v>
      </c>
      <c r="E189" s="2">
        <f>SUM($B$2:B189)</f>
        <v>1508</v>
      </c>
      <c r="F189" s="2">
        <f>SUM($D$2:D189)</f>
        <v>1253</v>
      </c>
      <c r="G189" s="2">
        <f>SUM($C$2:C189)</f>
        <v>19</v>
      </c>
      <c r="H189" s="2">
        <f t="shared" si="2"/>
        <v>236</v>
      </c>
    </row>
    <row r="190" spans="1:8" x14ac:dyDescent="0.35">
      <c r="A190" s="3">
        <v>44076</v>
      </c>
      <c r="B190" s="2">
        <v>38</v>
      </c>
      <c r="C190" s="2">
        <v>0</v>
      </c>
      <c r="D190" s="2">
        <v>17</v>
      </c>
      <c r="E190" s="2">
        <f>SUM($B$2:B190)</f>
        <v>1546</v>
      </c>
      <c r="F190" s="2">
        <f>SUM($D$2:D190)</f>
        <v>1270</v>
      </c>
      <c r="G190" s="2">
        <f>SUM($C$2:C190)</f>
        <v>19</v>
      </c>
      <c r="H190" s="2">
        <f t="shared" si="2"/>
        <v>257</v>
      </c>
    </row>
    <row r="191" spans="1:8" x14ac:dyDescent="0.35">
      <c r="A191" s="3">
        <v>44077</v>
      </c>
      <c r="B191" s="2">
        <v>20</v>
      </c>
      <c r="C191" s="2">
        <v>0</v>
      </c>
      <c r="D191" s="2">
        <v>9</v>
      </c>
      <c r="E191" s="2">
        <f>SUM($B$2:B191)</f>
        <v>1566</v>
      </c>
      <c r="F191" s="2">
        <f>SUM($D$2:D191)</f>
        <v>1279</v>
      </c>
      <c r="G191" s="2">
        <f>SUM($C$2:C191)</f>
        <v>19</v>
      </c>
      <c r="H191" s="2">
        <f t="shared" si="2"/>
        <v>268</v>
      </c>
    </row>
    <row r="192" spans="1:8" x14ac:dyDescent="0.35">
      <c r="A192" s="3">
        <v>44078</v>
      </c>
      <c r="B192" s="2">
        <v>28</v>
      </c>
      <c r="C192" s="2">
        <v>0</v>
      </c>
      <c r="D192" s="2">
        <v>15</v>
      </c>
      <c r="E192" s="2">
        <f>SUM($B$2:B192)</f>
        <v>1594</v>
      </c>
      <c r="F192" s="2">
        <f>SUM($D$2:D192)</f>
        <v>1294</v>
      </c>
      <c r="G192" s="2">
        <f>SUM($C$2:C192)</f>
        <v>19</v>
      </c>
      <c r="H192" s="2">
        <f t="shared" si="2"/>
        <v>281</v>
      </c>
    </row>
    <row r="193" spans="1:8" x14ac:dyDescent="0.35">
      <c r="A193" s="3">
        <v>44079</v>
      </c>
      <c r="B193" s="2">
        <v>25</v>
      </c>
      <c r="C193" s="2">
        <v>0</v>
      </c>
      <c r="D193" s="2">
        <v>8</v>
      </c>
      <c r="E193" s="2">
        <f>SUM($B$2:B193)</f>
        <v>1619</v>
      </c>
      <c r="F193" s="2">
        <f>SUM($D$2:D193)</f>
        <v>1302</v>
      </c>
      <c r="G193" s="2">
        <f>SUM($C$2:C193)</f>
        <v>19</v>
      </c>
      <c r="H193" s="2">
        <f t="shared" si="2"/>
        <v>298</v>
      </c>
    </row>
    <row r="194" spans="1:8" x14ac:dyDescent="0.35">
      <c r="A194" s="3">
        <v>44080</v>
      </c>
      <c r="B194" s="2">
        <v>29</v>
      </c>
      <c r="C194" s="2">
        <v>0</v>
      </c>
      <c r="D194" s="2">
        <v>8</v>
      </c>
      <c r="E194" s="2">
        <f>SUM($B$2:B194)</f>
        <v>1648</v>
      </c>
      <c r="F194" s="2">
        <f>SUM($D$2:D194)</f>
        <v>1310</v>
      </c>
      <c r="G194" s="2">
        <f>SUM($C$2:C194)</f>
        <v>19</v>
      </c>
      <c r="H194" s="2">
        <f t="shared" si="2"/>
        <v>319</v>
      </c>
    </row>
    <row r="195" spans="1:8" x14ac:dyDescent="0.35">
      <c r="A195" s="3">
        <v>44081</v>
      </c>
      <c r="B195" s="2">
        <v>34</v>
      </c>
      <c r="C195" s="2">
        <v>0</v>
      </c>
      <c r="D195" s="2">
        <v>5</v>
      </c>
      <c r="E195" s="2">
        <f>SUM($B$2:B195)</f>
        <v>1682</v>
      </c>
      <c r="F195" s="2">
        <f>SUM($D$2:D195)</f>
        <v>1315</v>
      </c>
      <c r="G195" s="2">
        <f>SUM($C$2:C195)</f>
        <v>19</v>
      </c>
      <c r="H195" s="2">
        <f t="shared" ref="H195:H258" si="3">E195-(F195+G195)</f>
        <v>348</v>
      </c>
    </row>
    <row r="196" spans="1:8" x14ac:dyDescent="0.35">
      <c r="A196" s="3">
        <v>44082</v>
      </c>
      <c r="B196" s="2">
        <v>45</v>
      </c>
      <c r="C196" s="2">
        <v>0</v>
      </c>
      <c r="D196" s="2">
        <v>6</v>
      </c>
      <c r="E196" s="2">
        <f>SUM($B$2:B196)</f>
        <v>1727</v>
      </c>
      <c r="F196" s="2">
        <f>SUM($D$2:D196)</f>
        <v>1321</v>
      </c>
      <c r="G196" s="2">
        <f>SUM($C$2:C196)</f>
        <v>19</v>
      </c>
      <c r="H196" s="2">
        <f t="shared" si="3"/>
        <v>387</v>
      </c>
    </row>
    <row r="197" spans="1:8" x14ac:dyDescent="0.35">
      <c r="A197" s="3">
        <v>44083</v>
      </c>
      <c r="B197" s="2">
        <v>44</v>
      </c>
      <c r="C197" s="2">
        <v>0</v>
      </c>
      <c r="D197" s="2">
        <v>4</v>
      </c>
      <c r="E197" s="2">
        <f>SUM($B$2:B197)</f>
        <v>1771</v>
      </c>
      <c r="F197" s="2">
        <f>SUM($D$2:D197)</f>
        <v>1325</v>
      </c>
      <c r="G197" s="2">
        <f>SUM($C$2:C197)</f>
        <v>19</v>
      </c>
      <c r="H197" s="2">
        <f t="shared" si="3"/>
        <v>427</v>
      </c>
    </row>
    <row r="198" spans="1:8" x14ac:dyDescent="0.35">
      <c r="A198" s="3">
        <v>44084</v>
      </c>
      <c r="B198" s="2">
        <v>57</v>
      </c>
      <c r="C198" s="2">
        <v>0</v>
      </c>
      <c r="D198" s="2">
        <v>9</v>
      </c>
      <c r="E198" s="2">
        <f>SUM($B$2:B198)</f>
        <v>1828</v>
      </c>
      <c r="F198" s="2">
        <f>SUM($D$2:D198)</f>
        <v>1334</v>
      </c>
      <c r="G198" s="2">
        <f>SUM($C$2:C198)</f>
        <v>19</v>
      </c>
      <c r="H198" s="2">
        <f t="shared" si="3"/>
        <v>475</v>
      </c>
    </row>
    <row r="199" spans="1:8" x14ac:dyDescent="0.35">
      <c r="A199" s="3">
        <v>44085</v>
      </c>
      <c r="B199" s="2">
        <v>87</v>
      </c>
      <c r="C199" s="2">
        <v>0</v>
      </c>
      <c r="D199" s="2">
        <v>20</v>
      </c>
      <c r="E199" s="2">
        <f>SUM($B$2:B199)</f>
        <v>1915</v>
      </c>
      <c r="F199" s="2">
        <f>SUM($D$2:D199)</f>
        <v>1354</v>
      </c>
      <c r="G199" s="2">
        <f>SUM($C$2:C199)</f>
        <v>19</v>
      </c>
      <c r="H199" s="2">
        <f t="shared" si="3"/>
        <v>542</v>
      </c>
    </row>
    <row r="200" spans="1:8" x14ac:dyDescent="0.35">
      <c r="A200" s="3">
        <v>44086</v>
      </c>
      <c r="B200" s="2">
        <v>156</v>
      </c>
      <c r="C200" s="2">
        <v>0</v>
      </c>
      <c r="D200" s="2">
        <v>9</v>
      </c>
      <c r="E200" s="2">
        <f>SUM($B$2:B200)</f>
        <v>2071</v>
      </c>
      <c r="F200" s="2">
        <f>SUM($D$2:D200)</f>
        <v>1363</v>
      </c>
      <c r="G200" s="2">
        <f>SUM($C$2:C200)</f>
        <v>19</v>
      </c>
      <c r="H200" s="2">
        <f t="shared" si="3"/>
        <v>689</v>
      </c>
    </row>
    <row r="201" spans="1:8" x14ac:dyDescent="0.35">
      <c r="A201" s="3">
        <v>44087</v>
      </c>
      <c r="B201" s="2">
        <v>152</v>
      </c>
      <c r="C201" s="2">
        <v>0</v>
      </c>
      <c r="D201" s="2">
        <v>6</v>
      </c>
      <c r="E201" s="2">
        <f>SUM($B$2:B201)</f>
        <v>2223</v>
      </c>
      <c r="F201" s="2">
        <f>SUM($D$2:D201)</f>
        <v>1369</v>
      </c>
      <c r="G201" s="2">
        <f>SUM($C$2:C201)</f>
        <v>19</v>
      </c>
      <c r="H201" s="2">
        <f t="shared" si="3"/>
        <v>835</v>
      </c>
    </row>
    <row r="202" spans="1:8" x14ac:dyDescent="0.35">
      <c r="A202" s="3">
        <v>44088</v>
      </c>
      <c r="B202" s="2">
        <v>165</v>
      </c>
      <c r="C202" s="2">
        <v>0</v>
      </c>
      <c r="D202" s="2">
        <v>0</v>
      </c>
      <c r="E202" s="2">
        <f>SUM($B$2:B202)</f>
        <v>2388</v>
      </c>
      <c r="F202" s="2">
        <f>SUM($D$2:D202)</f>
        <v>1369</v>
      </c>
      <c r="G202" s="2">
        <f>SUM($C$2:C202)</f>
        <v>19</v>
      </c>
      <c r="H202" s="2">
        <f t="shared" si="3"/>
        <v>1000</v>
      </c>
    </row>
    <row r="203" spans="1:8" x14ac:dyDescent="0.35">
      <c r="A203" s="3">
        <v>44089</v>
      </c>
      <c r="B203" s="2">
        <v>170</v>
      </c>
      <c r="C203" s="2">
        <v>0</v>
      </c>
      <c r="D203" s="2">
        <v>0</v>
      </c>
      <c r="E203" s="2">
        <f>SUM($B$2:B203)</f>
        <v>2558</v>
      </c>
      <c r="F203" s="2">
        <f>SUM($D$2:D203)</f>
        <v>1369</v>
      </c>
      <c r="G203" s="2">
        <f>SUM($C$2:C203)</f>
        <v>19</v>
      </c>
      <c r="H203" s="2">
        <f t="shared" si="3"/>
        <v>1170</v>
      </c>
    </row>
    <row r="204" spans="1:8" x14ac:dyDescent="0.35">
      <c r="A204" s="3">
        <v>44090</v>
      </c>
      <c r="B204" s="2">
        <v>196</v>
      </c>
      <c r="C204" s="2">
        <v>0</v>
      </c>
      <c r="D204" s="2">
        <v>43</v>
      </c>
      <c r="E204" s="2">
        <f>SUM($B$2:B204)</f>
        <v>2754</v>
      </c>
      <c r="F204" s="2">
        <f>SUM($D$2:D204)</f>
        <v>1412</v>
      </c>
      <c r="G204" s="2">
        <f>SUM($C$2:C204)</f>
        <v>19</v>
      </c>
      <c r="H204" s="2">
        <f t="shared" si="3"/>
        <v>1323</v>
      </c>
    </row>
    <row r="205" spans="1:8" x14ac:dyDescent="0.35">
      <c r="A205" s="3">
        <v>44091</v>
      </c>
      <c r="B205" s="2">
        <v>179</v>
      </c>
      <c r="C205" s="2">
        <v>0</v>
      </c>
      <c r="D205" s="2">
        <v>10</v>
      </c>
      <c r="E205" s="2">
        <f>SUM($B$2:B205)</f>
        <v>2933</v>
      </c>
      <c r="F205" s="2">
        <f>SUM($D$2:D205)</f>
        <v>1422</v>
      </c>
      <c r="G205" s="2">
        <f>SUM($C$2:C205)</f>
        <v>19</v>
      </c>
      <c r="H205" s="2">
        <f t="shared" si="3"/>
        <v>1492</v>
      </c>
    </row>
    <row r="206" spans="1:8" x14ac:dyDescent="0.35">
      <c r="A206" s="3">
        <v>44092</v>
      </c>
      <c r="B206" s="2">
        <v>182</v>
      </c>
      <c r="C206" s="2">
        <v>0</v>
      </c>
      <c r="D206" s="2">
        <v>13</v>
      </c>
      <c r="E206" s="2">
        <f>SUM($B$2:B206)</f>
        <v>3115</v>
      </c>
      <c r="F206" s="2">
        <f>SUM($D$2:D206)</f>
        <v>1435</v>
      </c>
      <c r="G206" s="2">
        <f>SUM($C$2:C206)</f>
        <v>19</v>
      </c>
      <c r="H206" s="2">
        <f t="shared" si="3"/>
        <v>1661</v>
      </c>
    </row>
    <row r="207" spans="1:8" x14ac:dyDescent="0.35">
      <c r="A207" s="3">
        <v>44093</v>
      </c>
      <c r="B207" s="2">
        <v>187</v>
      </c>
      <c r="C207" s="2">
        <v>0</v>
      </c>
      <c r="D207" s="2">
        <v>46</v>
      </c>
      <c r="E207" s="2">
        <f>SUM($B$2:B207)</f>
        <v>3302</v>
      </c>
      <c r="F207" s="2">
        <f>SUM($D$2:D207)</f>
        <v>1481</v>
      </c>
      <c r="G207" s="2">
        <f>SUM($C$2:C207)</f>
        <v>19</v>
      </c>
      <c r="H207" s="2">
        <f t="shared" si="3"/>
        <v>1802</v>
      </c>
    </row>
    <row r="208" spans="1:8" x14ac:dyDescent="0.35">
      <c r="A208" s="3">
        <v>44094</v>
      </c>
      <c r="B208" s="2">
        <v>196</v>
      </c>
      <c r="C208" s="2">
        <v>0</v>
      </c>
      <c r="D208" s="2">
        <v>13</v>
      </c>
      <c r="E208" s="2">
        <f>SUM($B$2:B208)</f>
        <v>3498</v>
      </c>
      <c r="F208" s="2">
        <f>SUM($D$2:D208)</f>
        <v>1494</v>
      </c>
      <c r="G208" s="2">
        <f>SUM($C$2:C208)</f>
        <v>19</v>
      </c>
      <c r="H208" s="2">
        <f t="shared" si="3"/>
        <v>1985</v>
      </c>
    </row>
    <row r="209" spans="1:8" x14ac:dyDescent="0.35">
      <c r="A209" s="3">
        <v>44095</v>
      </c>
      <c r="B209" s="2">
        <v>193</v>
      </c>
      <c r="C209" s="2">
        <v>1</v>
      </c>
      <c r="D209" s="2">
        <v>40</v>
      </c>
      <c r="E209" s="2">
        <f>SUM($B$2:B209)</f>
        <v>3691</v>
      </c>
      <c r="F209" s="2">
        <f>SUM($D$2:D209)</f>
        <v>1534</v>
      </c>
      <c r="G209" s="2">
        <f>SUM($C$2:C209)</f>
        <v>20</v>
      </c>
      <c r="H209" s="2">
        <f t="shared" si="3"/>
        <v>2137</v>
      </c>
    </row>
    <row r="210" spans="1:8" x14ac:dyDescent="0.35">
      <c r="A210" s="3">
        <v>44096</v>
      </c>
      <c r="B210" s="2">
        <v>218</v>
      </c>
      <c r="C210" s="2">
        <v>3</v>
      </c>
      <c r="D210" s="2">
        <v>40</v>
      </c>
      <c r="E210" s="2">
        <f>SUM($B$2:B210)</f>
        <v>3909</v>
      </c>
      <c r="F210" s="2">
        <f>SUM($D$2:D210)</f>
        <v>1574</v>
      </c>
      <c r="G210" s="2">
        <f>SUM($C$2:C210)</f>
        <v>23</v>
      </c>
      <c r="H210" s="2">
        <f t="shared" si="3"/>
        <v>2312</v>
      </c>
    </row>
    <row r="211" spans="1:8" x14ac:dyDescent="0.35">
      <c r="A211" s="3">
        <v>44097</v>
      </c>
      <c r="B211" s="2">
        <v>227</v>
      </c>
      <c r="C211" s="2">
        <v>2</v>
      </c>
      <c r="D211" s="2">
        <v>69</v>
      </c>
      <c r="E211" s="2">
        <f>SUM($B$2:B211)</f>
        <v>4136</v>
      </c>
      <c r="F211" s="2">
        <f>SUM($D$2:D211)</f>
        <v>1643</v>
      </c>
      <c r="G211" s="2">
        <f>SUM($C$2:C211)</f>
        <v>25</v>
      </c>
      <c r="H211" s="2">
        <f t="shared" si="3"/>
        <v>2468</v>
      </c>
    </row>
    <row r="212" spans="1:8" x14ac:dyDescent="0.35">
      <c r="A212" s="3">
        <v>44098</v>
      </c>
      <c r="B212" s="2">
        <v>259</v>
      </c>
      <c r="C212" s="2">
        <v>1</v>
      </c>
      <c r="D212" s="2">
        <v>62</v>
      </c>
      <c r="E212" s="2">
        <f>SUM($B$2:B212)</f>
        <v>4395</v>
      </c>
      <c r="F212" s="2">
        <f>SUM($D$2:D212)</f>
        <v>1705</v>
      </c>
      <c r="G212" s="2">
        <f>SUM($C$2:C212)</f>
        <v>26</v>
      </c>
      <c r="H212" s="2">
        <f t="shared" si="3"/>
        <v>2664</v>
      </c>
    </row>
    <row r="213" spans="1:8" x14ac:dyDescent="0.35">
      <c r="A213" s="3">
        <v>44099</v>
      </c>
      <c r="B213" s="2">
        <v>265</v>
      </c>
      <c r="C213" s="2">
        <v>1</v>
      </c>
      <c r="D213" s="2">
        <v>54</v>
      </c>
      <c r="E213" s="2">
        <f>SUM($B$2:B213)</f>
        <v>4660</v>
      </c>
      <c r="F213" s="2">
        <f>SUM($D$2:D213)</f>
        <v>1759</v>
      </c>
      <c r="G213" s="2">
        <f>SUM($C$2:C213)</f>
        <v>27</v>
      </c>
      <c r="H213" s="2">
        <f t="shared" si="3"/>
        <v>2874</v>
      </c>
    </row>
    <row r="214" spans="1:8" x14ac:dyDescent="0.35">
      <c r="A214" s="3">
        <v>44100</v>
      </c>
      <c r="B214" s="2">
        <v>296</v>
      </c>
      <c r="C214" s="2">
        <v>1</v>
      </c>
      <c r="D214" s="2">
        <v>60</v>
      </c>
      <c r="E214" s="2">
        <f>SUM($B$2:B214)</f>
        <v>4956</v>
      </c>
      <c r="F214" s="2">
        <f>SUM($D$2:D214)</f>
        <v>1819</v>
      </c>
      <c r="G214" s="2">
        <f>SUM($C$2:C214)</f>
        <v>28</v>
      </c>
      <c r="H214" s="2">
        <f t="shared" si="3"/>
        <v>3109</v>
      </c>
    </row>
    <row r="215" spans="1:8" x14ac:dyDescent="0.35">
      <c r="A215" s="3">
        <v>44101</v>
      </c>
      <c r="B215" s="2">
        <v>294</v>
      </c>
      <c r="C215" s="2">
        <v>0</v>
      </c>
      <c r="D215" s="2">
        <v>87</v>
      </c>
      <c r="E215" s="2">
        <f>SUM($B$2:B215)</f>
        <v>5250</v>
      </c>
      <c r="F215" s="2">
        <f>SUM($D$2:D215)</f>
        <v>1906</v>
      </c>
      <c r="G215" s="2">
        <f>SUM($C$2:C215)</f>
        <v>28</v>
      </c>
      <c r="H215" s="2">
        <f t="shared" si="3"/>
        <v>3316</v>
      </c>
    </row>
    <row r="216" spans="1:8" x14ac:dyDescent="0.35">
      <c r="A216" s="3">
        <v>44102</v>
      </c>
      <c r="B216" s="2">
        <v>298</v>
      </c>
      <c r="C216" s="2">
        <v>4</v>
      </c>
      <c r="D216" s="2">
        <v>148</v>
      </c>
      <c r="E216" s="2">
        <f>SUM($B$2:B216)</f>
        <v>5548</v>
      </c>
      <c r="F216" s="2">
        <f>SUM($D$2:D216)</f>
        <v>2054</v>
      </c>
      <c r="G216" s="2">
        <f>SUM($C$2:C216)</f>
        <v>32</v>
      </c>
      <c r="H216" s="2">
        <f t="shared" si="3"/>
        <v>3462</v>
      </c>
    </row>
    <row r="217" spans="1:8" x14ac:dyDescent="0.35">
      <c r="A217" s="3">
        <v>44103</v>
      </c>
      <c r="B217" s="2">
        <v>314</v>
      </c>
      <c r="C217" s="2">
        <v>4</v>
      </c>
      <c r="D217" s="2">
        <v>270</v>
      </c>
      <c r="E217" s="2">
        <f>SUM($B$2:B217)</f>
        <v>5862</v>
      </c>
      <c r="F217" s="2">
        <f>SUM($D$2:D217)</f>
        <v>2324</v>
      </c>
      <c r="G217" s="2">
        <f>SUM($C$2:C217)</f>
        <v>36</v>
      </c>
      <c r="H217" s="2">
        <f t="shared" si="3"/>
        <v>3502</v>
      </c>
    </row>
    <row r="218" spans="1:8" x14ac:dyDescent="0.35">
      <c r="A218" s="3">
        <v>44104</v>
      </c>
      <c r="B218" s="2">
        <v>326</v>
      </c>
      <c r="C218" s="2">
        <v>3</v>
      </c>
      <c r="D218" s="2">
        <v>796</v>
      </c>
      <c r="E218" s="2">
        <f>SUM($B$2:B218)</f>
        <v>6188</v>
      </c>
      <c r="F218" s="2">
        <f>SUM($D$2:D218)</f>
        <v>3120</v>
      </c>
      <c r="G218" s="2">
        <f>SUM($C$2:C218)</f>
        <v>39</v>
      </c>
      <c r="H218" s="2">
        <f t="shared" si="3"/>
        <v>3029</v>
      </c>
    </row>
    <row r="219" spans="1:8" x14ac:dyDescent="0.35">
      <c r="A219" s="3">
        <v>44105</v>
      </c>
      <c r="B219" s="2">
        <v>448</v>
      </c>
      <c r="C219" s="2">
        <v>2</v>
      </c>
      <c r="D219" s="2">
        <v>299</v>
      </c>
      <c r="E219" s="2">
        <f>SUM($B$2:B219)</f>
        <v>6636</v>
      </c>
      <c r="F219" s="2">
        <f>SUM($D$2:D219)</f>
        <v>3419</v>
      </c>
      <c r="G219" s="2">
        <f>SUM($C$2:C219)</f>
        <v>41</v>
      </c>
      <c r="H219" s="2">
        <f t="shared" si="3"/>
        <v>3176</v>
      </c>
    </row>
    <row r="220" spans="1:8" x14ac:dyDescent="0.35">
      <c r="A220" s="3">
        <v>44106</v>
      </c>
      <c r="B220" s="2">
        <v>453</v>
      </c>
      <c r="C220" s="2">
        <v>5</v>
      </c>
      <c r="D220" s="2">
        <v>295</v>
      </c>
      <c r="E220" s="2">
        <f>SUM($B$2:B220)</f>
        <v>7089</v>
      </c>
      <c r="F220" s="2">
        <f>SUM($D$2:D220)</f>
        <v>3714</v>
      </c>
      <c r="G220" s="2">
        <f>SUM($C$2:C220)</f>
        <v>46</v>
      </c>
      <c r="H220" s="2">
        <f t="shared" si="3"/>
        <v>3329</v>
      </c>
    </row>
    <row r="221" spans="1:8" x14ac:dyDescent="0.35">
      <c r="A221" s="3">
        <v>44107</v>
      </c>
      <c r="B221" s="2">
        <v>471</v>
      </c>
      <c r="C221" s="2">
        <v>2</v>
      </c>
      <c r="D221" s="2">
        <v>278</v>
      </c>
      <c r="E221" s="2">
        <f>SUM($B$2:B221)</f>
        <v>7560</v>
      </c>
      <c r="F221" s="2">
        <f>SUM($D$2:D221)</f>
        <v>3992</v>
      </c>
      <c r="G221" s="2">
        <f>SUM($C$2:C221)</f>
        <v>48</v>
      </c>
      <c r="H221" s="2">
        <f t="shared" si="3"/>
        <v>3520</v>
      </c>
    </row>
    <row r="222" spans="1:8" x14ac:dyDescent="0.35">
      <c r="A222" s="3">
        <v>44108</v>
      </c>
      <c r="B222" s="2">
        <v>554</v>
      </c>
      <c r="C222" s="2">
        <v>2</v>
      </c>
      <c r="D222" s="2">
        <v>252</v>
      </c>
      <c r="E222" s="2">
        <f>SUM($B$2:B222)</f>
        <v>8114</v>
      </c>
      <c r="F222" s="2">
        <f>SUM($D$2:D222)</f>
        <v>4244</v>
      </c>
      <c r="G222" s="2">
        <f>SUM($C$2:C222)</f>
        <v>50</v>
      </c>
      <c r="H222" s="2">
        <f t="shared" si="3"/>
        <v>3820</v>
      </c>
    </row>
    <row r="223" spans="1:8" x14ac:dyDescent="0.35">
      <c r="A223" s="3">
        <v>44109</v>
      </c>
      <c r="B223" s="2">
        <v>578</v>
      </c>
      <c r="C223" s="2">
        <v>4</v>
      </c>
      <c r="D223" s="2">
        <v>375</v>
      </c>
      <c r="E223" s="2">
        <f>SUM($B$2:B223)</f>
        <v>8692</v>
      </c>
      <c r="F223" s="2">
        <f>SUM($D$2:D223)</f>
        <v>4619</v>
      </c>
      <c r="G223" s="2">
        <f>SUM($C$2:C223)</f>
        <v>54</v>
      </c>
      <c r="H223" s="2">
        <f t="shared" si="3"/>
        <v>4019</v>
      </c>
    </row>
    <row r="224" spans="1:8" x14ac:dyDescent="0.35">
      <c r="A224" s="3">
        <v>44110</v>
      </c>
      <c r="B224" s="2">
        <v>549</v>
      </c>
      <c r="C224" s="2">
        <v>4</v>
      </c>
      <c r="D224" s="2">
        <v>268</v>
      </c>
      <c r="E224" s="2">
        <f>SUM($B$2:B224)</f>
        <v>9241</v>
      </c>
      <c r="F224" s="2">
        <f>SUM($D$2:D224)</f>
        <v>4887</v>
      </c>
      <c r="G224" s="2">
        <f>SUM($C$2:C224)</f>
        <v>58</v>
      </c>
      <c r="H224" s="2">
        <f t="shared" si="3"/>
        <v>4296</v>
      </c>
    </row>
    <row r="225" spans="1:8" x14ac:dyDescent="0.35">
      <c r="A225" s="3">
        <v>44111</v>
      </c>
      <c r="B225" s="2">
        <v>508</v>
      </c>
      <c r="C225" s="2">
        <v>5</v>
      </c>
      <c r="D225" s="2">
        <v>348</v>
      </c>
      <c r="E225" s="2">
        <f>SUM($B$2:B225)</f>
        <v>9749</v>
      </c>
      <c r="F225" s="2">
        <f>SUM($D$2:D225)</f>
        <v>5235</v>
      </c>
      <c r="G225" s="2">
        <f>SUM($C$2:C225)</f>
        <v>63</v>
      </c>
      <c r="H225" s="2">
        <f t="shared" si="3"/>
        <v>4451</v>
      </c>
    </row>
    <row r="226" spans="1:8" x14ac:dyDescent="0.35">
      <c r="A226" s="3">
        <v>44112</v>
      </c>
      <c r="B226" s="2">
        <v>472</v>
      </c>
      <c r="C226" s="2">
        <v>3</v>
      </c>
      <c r="D226" s="2">
        <v>318</v>
      </c>
      <c r="E226" s="2">
        <f>SUM($B$2:B226)</f>
        <v>10221</v>
      </c>
      <c r="F226" s="2">
        <f>SUM($D$2:D226)</f>
        <v>5553</v>
      </c>
      <c r="G226" s="2">
        <f>SUM($C$2:C226)</f>
        <v>66</v>
      </c>
      <c r="H226" s="2">
        <f t="shared" si="3"/>
        <v>4602</v>
      </c>
    </row>
    <row r="227" spans="1:8" x14ac:dyDescent="0.35">
      <c r="A227" s="3">
        <v>44113</v>
      </c>
      <c r="B227" s="2">
        <v>527</v>
      </c>
      <c r="C227" s="2">
        <v>6</v>
      </c>
      <c r="D227" s="2">
        <v>313</v>
      </c>
      <c r="E227" s="2">
        <f>SUM($B$2:B227)</f>
        <v>10748</v>
      </c>
      <c r="F227" s="2">
        <f>SUM($D$2:D227)</f>
        <v>5866</v>
      </c>
      <c r="G227" s="2">
        <f>SUM($C$2:C227)</f>
        <v>72</v>
      </c>
      <c r="H227" s="2">
        <f t="shared" si="3"/>
        <v>4810</v>
      </c>
    </row>
    <row r="228" spans="1:8" x14ac:dyDescent="0.35">
      <c r="A228" s="3">
        <v>44114</v>
      </c>
      <c r="B228" s="2">
        <v>519</v>
      </c>
      <c r="C228" s="2">
        <v>6</v>
      </c>
      <c r="D228" s="2">
        <v>253</v>
      </c>
      <c r="E228" s="2">
        <f>SUM($B$2:B228)</f>
        <v>11267</v>
      </c>
      <c r="F228" s="2">
        <f>SUM($D$2:D228)</f>
        <v>6119</v>
      </c>
      <c r="G228" s="2">
        <f>SUM($C$2:C228)</f>
        <v>78</v>
      </c>
      <c r="H228" s="2">
        <f t="shared" si="3"/>
        <v>5070</v>
      </c>
    </row>
    <row r="229" spans="1:8" x14ac:dyDescent="0.35">
      <c r="A229" s="3">
        <v>44115</v>
      </c>
      <c r="B229" s="2">
        <v>523</v>
      </c>
      <c r="C229" s="2">
        <v>7</v>
      </c>
      <c r="D229" s="2">
        <v>208</v>
      </c>
      <c r="E229" s="2">
        <f>SUM($B$2:B229)</f>
        <v>11790</v>
      </c>
      <c r="F229" s="2">
        <f>SUM($D$2:D229)</f>
        <v>6327</v>
      </c>
      <c r="G229" s="2">
        <f>SUM($C$2:C229)</f>
        <v>85</v>
      </c>
      <c r="H229" s="2">
        <f t="shared" si="3"/>
        <v>5378</v>
      </c>
    </row>
    <row r="230" spans="1:8" x14ac:dyDescent="0.35">
      <c r="A230" s="3">
        <v>44116</v>
      </c>
      <c r="B230" s="2">
        <v>478</v>
      </c>
      <c r="C230" s="2">
        <v>8</v>
      </c>
      <c r="D230" s="2">
        <v>211</v>
      </c>
      <c r="E230" s="2">
        <f>SUM($B$2:B230)</f>
        <v>12268</v>
      </c>
      <c r="F230" s="2">
        <f>SUM($D$2:D230)</f>
        <v>6538</v>
      </c>
      <c r="G230" s="2">
        <f>SUM($C$2:C230)</f>
        <v>93</v>
      </c>
      <c r="H230" s="2">
        <f t="shared" si="3"/>
        <v>5637</v>
      </c>
    </row>
    <row r="231" spans="1:8" x14ac:dyDescent="0.35">
      <c r="A231" s="3">
        <v>44117</v>
      </c>
      <c r="B231" s="2">
        <v>569</v>
      </c>
      <c r="C231" s="2">
        <v>9</v>
      </c>
      <c r="D231" s="2">
        <v>329</v>
      </c>
      <c r="E231" s="2">
        <f>SUM($B$2:B231)</f>
        <v>12837</v>
      </c>
      <c r="F231" s="2">
        <f>SUM($D$2:D231)</f>
        <v>6867</v>
      </c>
      <c r="G231" s="2">
        <f>SUM($C$2:C231)</f>
        <v>102</v>
      </c>
      <c r="H231" s="2">
        <f t="shared" si="3"/>
        <v>5868</v>
      </c>
    </row>
    <row r="232" spans="1:8" x14ac:dyDescent="0.35">
      <c r="A232" s="3">
        <v>44118</v>
      </c>
      <c r="B232" s="2">
        <v>680</v>
      </c>
      <c r="C232" s="2">
        <v>7</v>
      </c>
      <c r="D232" s="2">
        <v>292</v>
      </c>
      <c r="E232" s="2">
        <f>SUM($B$2:B232)</f>
        <v>13517</v>
      </c>
      <c r="F232" s="2">
        <f>SUM($D$2:D232)</f>
        <v>7159</v>
      </c>
      <c r="G232" s="2">
        <f>SUM($C$2:C232)</f>
        <v>109</v>
      </c>
      <c r="H232" s="2">
        <f t="shared" si="3"/>
        <v>6249</v>
      </c>
    </row>
    <row r="233" spans="1:8" x14ac:dyDescent="0.35">
      <c r="A233" s="3">
        <v>44119</v>
      </c>
      <c r="B233" s="2">
        <v>919</v>
      </c>
      <c r="C233" s="2">
        <v>4</v>
      </c>
      <c r="D233" s="2">
        <v>208</v>
      </c>
      <c r="E233" s="2">
        <f>SUM($B$2:B233)</f>
        <v>14436</v>
      </c>
      <c r="F233" s="2">
        <f>SUM($D$2:D233)</f>
        <v>7367</v>
      </c>
      <c r="G233" s="2">
        <f>SUM($C$2:C233)</f>
        <v>113</v>
      </c>
      <c r="H233" s="2">
        <f t="shared" si="3"/>
        <v>6956</v>
      </c>
    </row>
    <row r="234" spans="1:8" x14ac:dyDescent="0.35">
      <c r="A234" s="3">
        <v>44120</v>
      </c>
      <c r="B234" s="2">
        <v>887</v>
      </c>
      <c r="C234" s="2">
        <v>11</v>
      </c>
      <c r="D234" s="2">
        <v>246</v>
      </c>
      <c r="E234" s="2">
        <f>SUM($B$2:B234)</f>
        <v>15323</v>
      </c>
      <c r="F234" s="2">
        <f>SUM($D$2:D234)</f>
        <v>7613</v>
      </c>
      <c r="G234" s="2">
        <f>SUM($C$2:C234)</f>
        <v>124</v>
      </c>
      <c r="H234" s="2">
        <f t="shared" si="3"/>
        <v>7586</v>
      </c>
    </row>
    <row r="235" spans="1:8" x14ac:dyDescent="0.35">
      <c r="A235" s="3">
        <v>44121</v>
      </c>
      <c r="B235" s="2">
        <v>958</v>
      </c>
      <c r="C235" s="2">
        <v>4</v>
      </c>
      <c r="D235" s="2">
        <v>214</v>
      </c>
      <c r="E235" s="2">
        <f>SUM($B$2:B235)</f>
        <v>16281</v>
      </c>
      <c r="F235" s="2">
        <f>SUM($D$2:D235)</f>
        <v>7827</v>
      </c>
      <c r="G235" s="2">
        <f>SUM($C$2:C235)</f>
        <v>128</v>
      </c>
      <c r="H235" s="2">
        <f t="shared" si="3"/>
        <v>8326</v>
      </c>
    </row>
    <row r="236" spans="1:8" x14ac:dyDescent="0.35">
      <c r="A236" s="3">
        <v>44122</v>
      </c>
      <c r="B236" s="2">
        <v>1192</v>
      </c>
      <c r="C236" s="2">
        <v>8</v>
      </c>
      <c r="D236" s="2">
        <v>233</v>
      </c>
      <c r="E236" s="2">
        <f>SUM($B$2:B236)</f>
        <v>17473</v>
      </c>
      <c r="F236" s="2">
        <f>SUM($D$2:D236)</f>
        <v>8060</v>
      </c>
      <c r="G236" s="2">
        <f>SUM($C$2:C236)</f>
        <v>136</v>
      </c>
      <c r="H236" s="2">
        <f t="shared" si="3"/>
        <v>9277</v>
      </c>
    </row>
    <row r="237" spans="1:8" x14ac:dyDescent="0.35">
      <c r="A237" s="3">
        <v>44123</v>
      </c>
      <c r="B237" s="2">
        <v>1186</v>
      </c>
      <c r="C237" s="2">
        <v>7</v>
      </c>
      <c r="D237" s="2">
        <v>278</v>
      </c>
      <c r="E237" s="2">
        <f>SUM($B$2:B237)</f>
        <v>18659</v>
      </c>
      <c r="F237" s="2">
        <f>SUM($D$2:D237)</f>
        <v>8338</v>
      </c>
      <c r="G237" s="2">
        <f>SUM($C$2:C237)</f>
        <v>143</v>
      </c>
      <c r="H237" s="2">
        <f t="shared" si="3"/>
        <v>10178</v>
      </c>
    </row>
    <row r="238" spans="1:8" x14ac:dyDescent="0.35">
      <c r="A238" s="3">
        <v>44124</v>
      </c>
      <c r="B238" s="2">
        <v>1194</v>
      </c>
      <c r="C238" s="2">
        <v>15</v>
      </c>
      <c r="D238" s="2">
        <v>328</v>
      </c>
      <c r="E238" s="2">
        <f>SUM($B$2:B238)</f>
        <v>19853</v>
      </c>
      <c r="F238" s="2">
        <f>SUM($D$2:D238)</f>
        <v>8666</v>
      </c>
      <c r="G238" s="2">
        <f>SUM($C$2:C238)</f>
        <v>158</v>
      </c>
      <c r="H238" s="2">
        <f t="shared" si="3"/>
        <v>11029</v>
      </c>
    </row>
    <row r="239" spans="1:8" x14ac:dyDescent="0.35">
      <c r="A239" s="3">
        <v>44125</v>
      </c>
      <c r="B239" s="2">
        <v>1351</v>
      </c>
      <c r="C239" s="2">
        <v>14</v>
      </c>
      <c r="D239" s="2">
        <v>337</v>
      </c>
      <c r="E239" s="2">
        <f>SUM($B$2:B239)</f>
        <v>21204</v>
      </c>
      <c r="F239" s="2">
        <f>SUM($D$2:D239)</f>
        <v>9003</v>
      </c>
      <c r="G239" s="2">
        <f>SUM($C$2:C239)</f>
        <v>172</v>
      </c>
      <c r="H239" s="2">
        <f t="shared" si="3"/>
        <v>12029</v>
      </c>
    </row>
    <row r="240" spans="1:8" x14ac:dyDescent="0.35">
      <c r="A240" s="3">
        <v>44126</v>
      </c>
      <c r="B240" s="2">
        <v>1595</v>
      </c>
      <c r="C240" s="2">
        <v>6</v>
      </c>
      <c r="D240" s="2">
        <v>398</v>
      </c>
      <c r="E240" s="2">
        <f>SUM($B$2:B240)</f>
        <v>22799</v>
      </c>
      <c r="F240" s="2">
        <f>SUM($D$2:D240)</f>
        <v>9401</v>
      </c>
      <c r="G240" s="2">
        <f>SUM($C$2:C240)</f>
        <v>178</v>
      </c>
      <c r="H240" s="2">
        <f t="shared" si="3"/>
        <v>13220</v>
      </c>
    </row>
    <row r="241" spans="1:8" x14ac:dyDescent="0.35">
      <c r="A241" s="3">
        <v>44127</v>
      </c>
      <c r="B241" s="2">
        <v>1759</v>
      </c>
      <c r="C241" s="2">
        <v>5</v>
      </c>
      <c r="D241" s="2">
        <v>350</v>
      </c>
      <c r="E241" s="2">
        <f>SUM($B$2:B241)</f>
        <v>24558</v>
      </c>
      <c r="F241" s="2">
        <f>SUM($D$2:D241)</f>
        <v>9751</v>
      </c>
      <c r="G241" s="2">
        <f>SUM($C$2:C241)</f>
        <v>183</v>
      </c>
      <c r="H241" s="2">
        <f t="shared" si="3"/>
        <v>14624</v>
      </c>
    </row>
    <row r="242" spans="1:8" x14ac:dyDescent="0.35">
      <c r="A242" s="3">
        <v>44128</v>
      </c>
      <c r="B242" s="2">
        <v>1941</v>
      </c>
      <c r="C242" s="2">
        <v>10</v>
      </c>
      <c r="D242" s="2">
        <v>412</v>
      </c>
      <c r="E242" s="2">
        <f>SUM($B$2:B242)</f>
        <v>26499</v>
      </c>
      <c r="F242" s="2">
        <f>SUM($D$2:D242)</f>
        <v>10163</v>
      </c>
      <c r="G242" s="2">
        <f>SUM($C$2:C242)</f>
        <v>193</v>
      </c>
      <c r="H242" s="2">
        <f t="shared" si="3"/>
        <v>16143</v>
      </c>
    </row>
    <row r="243" spans="1:8" x14ac:dyDescent="0.35">
      <c r="A243" s="3">
        <v>44129</v>
      </c>
      <c r="B243" s="2">
        <v>1928</v>
      </c>
      <c r="C243" s="2">
        <v>8</v>
      </c>
      <c r="D243" s="2">
        <v>604</v>
      </c>
      <c r="E243" s="2">
        <f>SUM($B$2:B243)</f>
        <v>28427</v>
      </c>
      <c r="F243" s="2">
        <f>SUM($D$2:D243)</f>
        <v>10767</v>
      </c>
      <c r="G243" s="2">
        <f>SUM($C$2:C243)</f>
        <v>201</v>
      </c>
      <c r="H243" s="2">
        <f t="shared" si="3"/>
        <v>17459</v>
      </c>
    </row>
    <row r="244" spans="1:8" x14ac:dyDescent="0.35">
      <c r="A244" s="3">
        <v>44130</v>
      </c>
      <c r="B244" s="2">
        <v>1872</v>
      </c>
      <c r="C244" s="2">
        <v>14</v>
      </c>
      <c r="D244" s="2">
        <v>603</v>
      </c>
      <c r="E244" s="2">
        <f>SUM($B$2:B244)</f>
        <v>30299</v>
      </c>
      <c r="F244" s="2">
        <f>SUM($D$2:D244)</f>
        <v>11370</v>
      </c>
      <c r="G244" s="2">
        <f>SUM($C$2:C244)</f>
        <v>215</v>
      </c>
      <c r="H244" s="2">
        <f t="shared" si="3"/>
        <v>18714</v>
      </c>
    </row>
    <row r="245" spans="1:8" x14ac:dyDescent="0.35">
      <c r="A245" s="3">
        <v>44131</v>
      </c>
      <c r="B245" s="2">
        <v>1824</v>
      </c>
      <c r="C245" s="2">
        <v>23</v>
      </c>
      <c r="D245" s="2">
        <v>1262</v>
      </c>
      <c r="E245" s="2">
        <f>SUM($B$2:B245)</f>
        <v>32123</v>
      </c>
      <c r="F245" s="2">
        <f>SUM($D$2:D245)</f>
        <v>12632</v>
      </c>
      <c r="G245" s="2">
        <f>SUM($C$2:C245)</f>
        <v>238</v>
      </c>
      <c r="H245" s="2">
        <f t="shared" si="3"/>
        <v>19253</v>
      </c>
    </row>
    <row r="246" spans="1:8" x14ac:dyDescent="0.35">
      <c r="A246" s="3">
        <v>44132</v>
      </c>
      <c r="B246" s="2">
        <v>1731</v>
      </c>
      <c r="C246" s="2">
        <v>15</v>
      </c>
      <c r="D246" s="2">
        <v>2197</v>
      </c>
      <c r="E246" s="2">
        <f>SUM($B$2:B246)</f>
        <v>33854</v>
      </c>
      <c r="F246" s="2">
        <f>SUM($D$2:D246)</f>
        <v>14829</v>
      </c>
      <c r="G246" s="2">
        <f>SUM($C$2:C246)</f>
        <v>253</v>
      </c>
      <c r="H246" s="2">
        <f t="shared" si="3"/>
        <v>18772</v>
      </c>
    </row>
    <row r="247" spans="1:8" x14ac:dyDescent="0.35">
      <c r="A247" s="3">
        <v>44133</v>
      </c>
      <c r="B247" s="2">
        <v>1709</v>
      </c>
      <c r="C247" s="2">
        <v>20</v>
      </c>
      <c r="D247" s="2">
        <v>2075</v>
      </c>
      <c r="E247" s="2">
        <f>SUM($B$2:B247)</f>
        <v>35563</v>
      </c>
      <c r="F247" s="2">
        <f>SUM($D$2:D247)</f>
        <v>16904</v>
      </c>
      <c r="G247" s="2">
        <f>SUM($C$2:C247)</f>
        <v>273</v>
      </c>
      <c r="H247" s="2">
        <f t="shared" si="3"/>
        <v>18386</v>
      </c>
    </row>
    <row r="248" spans="1:8" x14ac:dyDescent="0.35">
      <c r="A248" s="3">
        <v>44134</v>
      </c>
      <c r="B248" s="2">
        <v>1696</v>
      </c>
      <c r="C248" s="2">
        <v>12</v>
      </c>
      <c r="D248" s="2">
        <v>2906</v>
      </c>
      <c r="E248" s="2">
        <f>SUM($B$2:B248)</f>
        <v>37259</v>
      </c>
      <c r="F248" s="2">
        <f>SUM($D$2:D248)</f>
        <v>19810</v>
      </c>
      <c r="G248" s="2">
        <f>SUM($C$2:C248)</f>
        <v>285</v>
      </c>
      <c r="H248" s="2">
        <f t="shared" si="3"/>
        <v>17164</v>
      </c>
    </row>
    <row r="249" spans="1:8" x14ac:dyDescent="0.35">
      <c r="A249" s="3">
        <v>44135</v>
      </c>
      <c r="B249" s="2">
        <v>1673</v>
      </c>
      <c r="C249" s="2">
        <v>22</v>
      </c>
      <c r="D249" s="2">
        <v>2881</v>
      </c>
      <c r="E249" s="2">
        <f>SUM($B$2:B249)</f>
        <v>38932</v>
      </c>
      <c r="F249" s="2">
        <f>SUM($D$2:D249)</f>
        <v>22691</v>
      </c>
      <c r="G249" s="2">
        <f>SUM($C$2:C249)</f>
        <v>307</v>
      </c>
      <c r="H249" s="2">
        <f t="shared" si="3"/>
        <v>15934</v>
      </c>
    </row>
    <row r="250" spans="1:8" x14ac:dyDescent="0.35">
      <c r="A250" s="3">
        <v>44136</v>
      </c>
      <c r="B250" s="2">
        <v>1791</v>
      </c>
      <c r="C250" s="2">
        <v>28</v>
      </c>
      <c r="D250" s="2">
        <v>2413</v>
      </c>
      <c r="E250" s="2">
        <f>SUM($B$2:B250)</f>
        <v>40723</v>
      </c>
      <c r="F250" s="2">
        <f>SUM($D$2:D250)</f>
        <v>25104</v>
      </c>
      <c r="G250" s="2">
        <f>SUM($C$2:C250)</f>
        <v>335</v>
      </c>
      <c r="H250" s="2">
        <f t="shared" si="3"/>
        <v>15284</v>
      </c>
    </row>
    <row r="251" spans="1:8" x14ac:dyDescent="0.35">
      <c r="A251" s="3">
        <v>44137</v>
      </c>
      <c r="B251" s="2">
        <v>1852</v>
      </c>
      <c r="C251" s="2">
        <v>7</v>
      </c>
      <c r="D251" s="2">
        <v>1696</v>
      </c>
      <c r="E251" s="2">
        <f>SUM($B$2:B251)</f>
        <v>42575</v>
      </c>
      <c r="F251" s="2">
        <f>SUM($D$2:D251)</f>
        <v>26800</v>
      </c>
      <c r="G251" s="2">
        <f>SUM($C$2:C251)</f>
        <v>342</v>
      </c>
      <c r="H251" s="2">
        <f t="shared" si="3"/>
        <v>15433</v>
      </c>
    </row>
    <row r="252" spans="1:8" x14ac:dyDescent="0.35">
      <c r="A252" s="3">
        <v>44138</v>
      </c>
      <c r="B252" s="2">
        <v>1943</v>
      </c>
      <c r="C252" s="2">
        <v>20</v>
      </c>
      <c r="D252" s="2">
        <v>1833</v>
      </c>
      <c r="E252" s="2">
        <f>SUM($B$2:B252)</f>
        <v>44518</v>
      </c>
      <c r="F252" s="2">
        <f>SUM($D$2:D252)</f>
        <v>28633</v>
      </c>
      <c r="G252" s="2">
        <f>SUM($C$2:C252)</f>
        <v>362</v>
      </c>
      <c r="H252" s="2">
        <f t="shared" si="3"/>
        <v>15523</v>
      </c>
    </row>
    <row r="253" spans="1:8" x14ac:dyDescent="0.35">
      <c r="A253" s="3">
        <v>44139</v>
      </c>
      <c r="B253" s="2">
        <v>2295</v>
      </c>
      <c r="C253" s="2">
        <v>19</v>
      </c>
      <c r="D253" s="2">
        <v>2537</v>
      </c>
      <c r="E253" s="2">
        <f>SUM($B$2:B253)</f>
        <v>46813</v>
      </c>
      <c r="F253" s="2">
        <f>SUM($D$2:D253)</f>
        <v>31170</v>
      </c>
      <c r="G253" s="2">
        <f>SUM($C$2:C253)</f>
        <v>381</v>
      </c>
      <c r="H253" s="2">
        <f t="shared" si="3"/>
        <v>15262</v>
      </c>
    </row>
    <row r="254" spans="1:8" x14ac:dyDescent="0.35">
      <c r="A254" s="3">
        <v>44140</v>
      </c>
      <c r="B254" s="2">
        <v>2401</v>
      </c>
      <c r="C254" s="2">
        <v>20</v>
      </c>
      <c r="D254" s="2">
        <v>2289</v>
      </c>
      <c r="E254" s="2">
        <f>SUM($B$2:B254)</f>
        <v>49214</v>
      </c>
      <c r="F254" s="2">
        <f>SUM($D$2:D254)</f>
        <v>33459</v>
      </c>
      <c r="G254" s="2">
        <f>SUM($C$2:C254)</f>
        <v>401</v>
      </c>
      <c r="H254" s="2">
        <f t="shared" si="3"/>
        <v>15354</v>
      </c>
    </row>
    <row r="255" spans="1:8" x14ac:dyDescent="0.35">
      <c r="A255" s="3">
        <v>44141</v>
      </c>
      <c r="B255" s="2">
        <v>2775</v>
      </c>
      <c r="C255" s="2">
        <v>22</v>
      </c>
      <c r="D255" s="2">
        <v>3560</v>
      </c>
      <c r="E255" s="2">
        <f>SUM($B$2:B255)</f>
        <v>51989</v>
      </c>
      <c r="F255" s="2">
        <f>SUM($D$2:D255)</f>
        <v>37019</v>
      </c>
      <c r="G255" s="2">
        <f>SUM($C$2:C255)</f>
        <v>423</v>
      </c>
      <c r="H255" s="2">
        <f t="shared" si="3"/>
        <v>14547</v>
      </c>
    </row>
    <row r="256" spans="1:8" x14ac:dyDescent="0.35">
      <c r="A256" s="3">
        <v>44142</v>
      </c>
      <c r="B256" s="2">
        <v>2859</v>
      </c>
      <c r="C256" s="2">
        <v>18</v>
      </c>
      <c r="D256" s="2">
        <v>2754</v>
      </c>
      <c r="E256" s="2">
        <f>SUM($B$2:B256)</f>
        <v>54848</v>
      </c>
      <c r="F256" s="2">
        <f>SUM($D$2:D256)</f>
        <v>39773</v>
      </c>
      <c r="G256" s="2">
        <f>SUM($C$2:C256)</f>
        <v>441</v>
      </c>
      <c r="H256" s="2">
        <f t="shared" si="3"/>
        <v>14634</v>
      </c>
    </row>
    <row r="257" spans="1:8" x14ac:dyDescent="0.35">
      <c r="A257" s="3">
        <v>44143</v>
      </c>
      <c r="B257" s="2">
        <v>2901</v>
      </c>
      <c r="C257" s="2">
        <v>34</v>
      </c>
      <c r="D257" s="2">
        <v>2799</v>
      </c>
      <c r="E257" s="2">
        <f>SUM($B$2:B257)</f>
        <v>57749</v>
      </c>
      <c r="F257" s="2">
        <f>SUM($D$2:D257)</f>
        <v>42572</v>
      </c>
      <c r="G257" s="2">
        <f>SUM($C$2:C257)</f>
        <v>475</v>
      </c>
      <c r="H257" s="2">
        <f t="shared" si="3"/>
        <v>14702</v>
      </c>
    </row>
    <row r="258" spans="1:8" x14ac:dyDescent="0.35">
      <c r="A258" s="3">
        <v>44144</v>
      </c>
      <c r="B258" s="2">
        <v>2927</v>
      </c>
      <c r="C258" s="2">
        <v>24</v>
      </c>
      <c r="D258" s="2">
        <v>2470</v>
      </c>
      <c r="E258" s="2">
        <f>SUM($B$2:B258)</f>
        <v>60676</v>
      </c>
      <c r="F258" s="2">
        <f>SUM($D$2:D258)</f>
        <v>45042</v>
      </c>
      <c r="G258" s="2">
        <f>SUM($C$2:C258)</f>
        <v>499</v>
      </c>
      <c r="H258" s="2">
        <f t="shared" si="3"/>
        <v>15135</v>
      </c>
    </row>
    <row r="259" spans="1:8" x14ac:dyDescent="0.35">
      <c r="A259" s="3">
        <v>44145</v>
      </c>
      <c r="B259" s="2">
        <v>2970</v>
      </c>
      <c r="C259" s="2">
        <v>22</v>
      </c>
      <c r="D259" s="2">
        <v>2348</v>
      </c>
      <c r="E259" s="2">
        <f>SUM($B$2:B259)</f>
        <v>63646</v>
      </c>
      <c r="F259" s="2">
        <f>SUM($D$2:D259)</f>
        <v>47390</v>
      </c>
      <c r="G259" s="2">
        <f>SUM($C$2:C259)</f>
        <v>521</v>
      </c>
      <c r="H259" s="2">
        <f t="shared" ref="H259:H361" si="4">E259-(F259+G259)</f>
        <v>15735</v>
      </c>
    </row>
    <row r="260" spans="1:8" x14ac:dyDescent="0.35">
      <c r="A260" s="3">
        <v>44146</v>
      </c>
      <c r="B260" s="2">
        <v>2911</v>
      </c>
      <c r="C260" s="2">
        <v>45</v>
      </c>
      <c r="D260" s="2">
        <v>2421</v>
      </c>
      <c r="E260" s="2">
        <f>SUM($B$2:B260)</f>
        <v>66557</v>
      </c>
      <c r="F260" s="2">
        <f>SUM($D$2:D260)</f>
        <v>49811</v>
      </c>
      <c r="G260" s="2">
        <f>SUM($C$2:C260)</f>
        <v>566</v>
      </c>
      <c r="H260" s="2">
        <f t="shared" si="4"/>
        <v>16180</v>
      </c>
    </row>
    <row r="261" spans="1:8" x14ac:dyDescent="0.35">
      <c r="A261" s="3">
        <v>44147</v>
      </c>
      <c r="B261" s="2">
        <v>3120</v>
      </c>
      <c r="C261" s="2">
        <v>33</v>
      </c>
      <c r="D261" s="2">
        <v>2358</v>
      </c>
      <c r="E261" s="2">
        <f>SUM($B$2:B261)</f>
        <v>69677</v>
      </c>
      <c r="F261" s="2">
        <f>SUM($D$2:D261)</f>
        <v>52169</v>
      </c>
      <c r="G261" s="2">
        <f>SUM($C$2:C261)</f>
        <v>599</v>
      </c>
      <c r="H261" s="2">
        <f t="shared" si="4"/>
        <v>16909</v>
      </c>
    </row>
    <row r="262" spans="1:8" x14ac:dyDescent="0.35">
      <c r="A262" s="3">
        <v>44148</v>
      </c>
      <c r="B262" s="2">
        <v>3473</v>
      </c>
      <c r="C262" s="2">
        <v>37</v>
      </c>
      <c r="D262" s="2">
        <v>3342</v>
      </c>
      <c r="E262" s="2">
        <f>SUM($B$2:B262)</f>
        <v>73150</v>
      </c>
      <c r="F262" s="2">
        <f>SUM($D$2:D262)</f>
        <v>55511</v>
      </c>
      <c r="G262" s="2">
        <f>SUM($C$2:C262)</f>
        <v>636</v>
      </c>
      <c r="H262" s="2">
        <f t="shared" si="4"/>
        <v>17003</v>
      </c>
    </row>
    <row r="263" spans="1:8" x14ac:dyDescent="0.35">
      <c r="A263" s="3">
        <v>44149</v>
      </c>
      <c r="B263" s="2">
        <v>3504</v>
      </c>
      <c r="C263" s="2">
        <v>33</v>
      </c>
      <c r="D263" s="2">
        <v>3163</v>
      </c>
      <c r="E263" s="2">
        <f>SUM($B$2:B263)</f>
        <v>76654</v>
      </c>
      <c r="F263" s="2">
        <f>SUM($D$2:D263)</f>
        <v>58674</v>
      </c>
      <c r="G263" s="2">
        <f>SUM($C$2:C263)</f>
        <v>669</v>
      </c>
      <c r="H263" s="2">
        <f t="shared" si="4"/>
        <v>17311</v>
      </c>
    </row>
    <row r="264" spans="1:8" x14ac:dyDescent="0.35">
      <c r="A264" s="3">
        <v>44150</v>
      </c>
      <c r="B264" s="2">
        <v>3020</v>
      </c>
      <c r="C264" s="2">
        <v>34</v>
      </c>
      <c r="D264" s="2">
        <v>3387</v>
      </c>
      <c r="E264" s="2">
        <f>SUM($B$2:B264)</f>
        <v>79674</v>
      </c>
      <c r="F264" s="2">
        <f>SUM($D$2:D264)</f>
        <v>62061</v>
      </c>
      <c r="G264" s="2">
        <f>SUM($C$2:C264)</f>
        <v>703</v>
      </c>
      <c r="H264" s="2">
        <f t="shared" si="4"/>
        <v>16910</v>
      </c>
    </row>
    <row r="265" spans="1:8" x14ac:dyDescent="0.35">
      <c r="A265" s="3">
        <v>44151</v>
      </c>
      <c r="B265" s="2">
        <v>3157</v>
      </c>
      <c r="C265" s="2">
        <v>30</v>
      </c>
      <c r="D265" s="2">
        <v>3230</v>
      </c>
      <c r="E265" s="2">
        <f>SUM($B$2:B265)</f>
        <v>82831</v>
      </c>
      <c r="F265" s="2">
        <f>SUM($D$2:D265)</f>
        <v>65291</v>
      </c>
      <c r="G265" s="2">
        <f>SUM($C$2:C265)</f>
        <v>733</v>
      </c>
      <c r="H265" s="2">
        <f t="shared" si="4"/>
        <v>16807</v>
      </c>
    </row>
    <row r="266" spans="1:8" x14ac:dyDescent="0.35">
      <c r="A266" s="3">
        <v>44152</v>
      </c>
      <c r="B266" s="2">
        <v>3117</v>
      </c>
      <c r="C266" s="2">
        <v>45</v>
      </c>
      <c r="D266" s="2">
        <v>3638</v>
      </c>
      <c r="E266" s="2">
        <f>SUM($B$2:B266)</f>
        <v>85948</v>
      </c>
      <c r="F266" s="2">
        <f>SUM($D$2:D266)</f>
        <v>68929</v>
      </c>
      <c r="G266" s="2">
        <f>SUM($C$2:C266)</f>
        <v>778</v>
      </c>
      <c r="H266" s="2">
        <f t="shared" si="4"/>
        <v>16241</v>
      </c>
    </row>
    <row r="267" spans="1:8" x14ac:dyDescent="0.35">
      <c r="A267" s="3">
        <v>44153</v>
      </c>
      <c r="B267" s="2">
        <v>3443</v>
      </c>
      <c r="C267" s="2">
        <v>37</v>
      </c>
      <c r="D267" s="2">
        <v>2539</v>
      </c>
      <c r="E267" s="2">
        <f>SUM($B$2:B267)</f>
        <v>89391</v>
      </c>
      <c r="F267" s="2">
        <f>SUM($D$2:D267)</f>
        <v>71468</v>
      </c>
      <c r="G267" s="2">
        <f>SUM($C$2:C267)</f>
        <v>815</v>
      </c>
      <c r="H267" s="2">
        <f t="shared" si="4"/>
        <v>17108</v>
      </c>
    </row>
    <row r="268" spans="1:8" x14ac:dyDescent="0.35">
      <c r="A268" s="3">
        <v>44154</v>
      </c>
      <c r="B268" s="2">
        <v>3697</v>
      </c>
      <c r="C268" s="2">
        <v>38</v>
      </c>
      <c r="D268" s="2">
        <v>2409</v>
      </c>
      <c r="E268" s="2">
        <f>SUM($B$2:B268)</f>
        <v>93088</v>
      </c>
      <c r="F268" s="2">
        <f>SUM($D$2:D268)</f>
        <v>73877</v>
      </c>
      <c r="G268" s="2">
        <f>SUM($C$2:C268)</f>
        <v>853</v>
      </c>
      <c r="H268" s="2">
        <f t="shared" si="4"/>
        <v>18358</v>
      </c>
    </row>
    <row r="269" spans="1:8" x14ac:dyDescent="0.35">
      <c r="A269" s="3">
        <v>44155</v>
      </c>
      <c r="B269" s="2">
        <v>3768</v>
      </c>
      <c r="C269" s="2">
        <v>41</v>
      </c>
      <c r="D269" s="2">
        <v>4055</v>
      </c>
      <c r="E269" s="2">
        <f>SUM($B$2:B269)</f>
        <v>96856</v>
      </c>
      <c r="F269" s="2">
        <f>SUM($D$2:D269)</f>
        <v>77932</v>
      </c>
      <c r="G269" s="2">
        <f>SUM($C$2:C269)</f>
        <v>894</v>
      </c>
      <c r="H269" s="2">
        <f t="shared" si="4"/>
        <v>18030</v>
      </c>
    </row>
    <row r="270" spans="1:8" x14ac:dyDescent="0.35">
      <c r="A270" s="3">
        <v>44156</v>
      </c>
      <c r="B270" s="2">
        <v>3824</v>
      </c>
      <c r="C270" s="2">
        <v>33</v>
      </c>
      <c r="D270" s="2">
        <v>3851</v>
      </c>
      <c r="E270" s="2">
        <f>SUM($B$2:B270)</f>
        <v>100680</v>
      </c>
      <c r="F270" s="2">
        <f>SUM($D$2:D270)</f>
        <v>81783</v>
      </c>
      <c r="G270" s="2">
        <f>SUM($C$2:C270)</f>
        <v>927</v>
      </c>
      <c r="H270" s="2">
        <f t="shared" si="4"/>
        <v>17970</v>
      </c>
    </row>
    <row r="271" spans="1:8" x14ac:dyDescent="0.35">
      <c r="A271" s="3">
        <v>44157</v>
      </c>
      <c r="B271" s="2">
        <v>4048</v>
      </c>
      <c r="C271" s="2">
        <v>49</v>
      </c>
      <c r="D271" s="2">
        <v>3856</v>
      </c>
      <c r="E271" s="2">
        <f>SUM($B$2:B271)</f>
        <v>104728</v>
      </c>
      <c r="F271" s="2">
        <f>SUM($D$2:D271)</f>
        <v>85639</v>
      </c>
      <c r="G271" s="2">
        <f>SUM($C$2:C271)</f>
        <v>976</v>
      </c>
      <c r="H271" s="2">
        <f t="shared" si="4"/>
        <v>18113</v>
      </c>
    </row>
    <row r="272" spans="1:8" x14ac:dyDescent="0.35">
      <c r="A272" s="3">
        <v>44158</v>
      </c>
      <c r="B272" s="2">
        <v>3958</v>
      </c>
      <c r="C272" s="2">
        <v>36</v>
      </c>
      <c r="D272" s="2">
        <v>3531</v>
      </c>
      <c r="E272" s="2">
        <f>SUM($B$2:B272)</f>
        <v>108686</v>
      </c>
      <c r="F272" s="2">
        <f>SUM($D$2:D272)</f>
        <v>89170</v>
      </c>
      <c r="G272" s="2">
        <f>SUM($C$2:C272)</f>
        <v>1012</v>
      </c>
      <c r="H272" s="2">
        <f t="shared" si="4"/>
        <v>18504</v>
      </c>
    </row>
    <row r="273" spans="1:8" x14ac:dyDescent="0.35">
      <c r="A273" s="3">
        <v>44159</v>
      </c>
      <c r="B273" s="2">
        <v>3128</v>
      </c>
      <c r="C273" s="2">
        <v>39</v>
      </c>
      <c r="D273" s="2">
        <v>3045</v>
      </c>
      <c r="E273" s="2">
        <f>SUM($B$2:B273)</f>
        <v>111814</v>
      </c>
      <c r="F273" s="2">
        <f>SUM($D$2:D273)</f>
        <v>92215</v>
      </c>
      <c r="G273" s="2">
        <f>SUM($C$2:C273)</f>
        <v>1051</v>
      </c>
      <c r="H273" s="2">
        <f t="shared" si="4"/>
        <v>18548</v>
      </c>
    </row>
    <row r="274" spans="1:8" x14ac:dyDescent="0.35">
      <c r="A274" s="3">
        <v>44160</v>
      </c>
      <c r="B274" s="2">
        <v>3071</v>
      </c>
      <c r="C274" s="2">
        <v>34</v>
      </c>
      <c r="D274" s="2">
        <v>3366</v>
      </c>
      <c r="E274" s="2">
        <f>SUM($B$2:B274)</f>
        <v>114885</v>
      </c>
      <c r="F274" s="2">
        <f>SUM($D$2:D274)</f>
        <v>95581</v>
      </c>
      <c r="G274" s="2">
        <f>SUM($C$2:C274)</f>
        <v>1085</v>
      </c>
      <c r="H274" s="2">
        <f t="shared" si="4"/>
        <v>18219</v>
      </c>
    </row>
    <row r="275" spans="1:8" x14ac:dyDescent="0.35">
      <c r="A275" s="3">
        <v>44161</v>
      </c>
      <c r="B275" s="2">
        <v>3801</v>
      </c>
      <c r="C275" s="2">
        <v>39</v>
      </c>
      <c r="D275" s="2">
        <v>3200</v>
      </c>
      <c r="E275" s="2">
        <f>SUM($B$2:B275)</f>
        <v>118686</v>
      </c>
      <c r="F275" s="2">
        <f>SUM($D$2:D275)</f>
        <v>98781</v>
      </c>
      <c r="G275" s="2">
        <f>SUM($C$2:C275)</f>
        <v>1124</v>
      </c>
      <c r="H275" s="2">
        <f t="shared" si="4"/>
        <v>18781</v>
      </c>
    </row>
    <row r="276" spans="1:8" x14ac:dyDescent="0.35">
      <c r="A276" s="3">
        <v>44162</v>
      </c>
      <c r="B276" s="2">
        <v>4780</v>
      </c>
      <c r="C276" s="2">
        <v>37</v>
      </c>
      <c r="D276" s="2">
        <v>3489</v>
      </c>
      <c r="E276" s="2">
        <f>SUM($B$2:B276)</f>
        <v>123466</v>
      </c>
      <c r="F276" s="2">
        <f>SUM($D$2:D276)</f>
        <v>102270</v>
      </c>
      <c r="G276" s="2">
        <f>SUM($C$2:C276)</f>
        <v>1161</v>
      </c>
      <c r="H276" s="2">
        <f t="shared" si="4"/>
        <v>20035</v>
      </c>
    </row>
    <row r="277" spans="1:8" x14ac:dyDescent="0.35">
      <c r="A277" s="3">
        <v>44163</v>
      </c>
      <c r="B277" s="2">
        <v>4472</v>
      </c>
      <c r="C277" s="2">
        <v>34</v>
      </c>
      <c r="D277" s="2">
        <v>4058</v>
      </c>
      <c r="E277" s="2">
        <f>SUM($B$2:B277)</f>
        <v>127938</v>
      </c>
      <c r="F277" s="2">
        <f>SUM($D$2:D277)</f>
        <v>106328</v>
      </c>
      <c r="G277" s="2">
        <f>SUM($C$2:C277)</f>
        <v>1195</v>
      </c>
      <c r="H277" s="2">
        <f t="shared" si="4"/>
        <v>20415</v>
      </c>
    </row>
    <row r="278" spans="1:8" x14ac:dyDescent="0.35">
      <c r="A278" s="3">
        <v>44164</v>
      </c>
      <c r="B278" s="2">
        <v>4426</v>
      </c>
      <c r="C278" s="2">
        <v>35</v>
      </c>
      <c r="D278" s="2">
        <v>3721</v>
      </c>
      <c r="E278" s="2">
        <f>SUM($B$2:B278)</f>
        <v>132364</v>
      </c>
      <c r="F278" s="2">
        <f>SUM($D$2:D278)</f>
        <v>110049</v>
      </c>
      <c r="G278" s="2">
        <f>SUM($C$2:C278)</f>
        <v>1230</v>
      </c>
      <c r="H278" s="2">
        <f t="shared" si="4"/>
        <v>21085</v>
      </c>
    </row>
    <row r="279" spans="1:8" x14ac:dyDescent="0.35">
      <c r="A279" s="3">
        <v>44165</v>
      </c>
      <c r="B279" s="2">
        <v>3216</v>
      </c>
      <c r="C279" s="2">
        <v>37</v>
      </c>
      <c r="D279" s="2">
        <v>3937</v>
      </c>
      <c r="E279" s="2">
        <f>SUM($B$2:B279)</f>
        <v>135580</v>
      </c>
      <c r="F279" s="2">
        <f>SUM($D$2:D279)</f>
        <v>113986</v>
      </c>
      <c r="G279" s="2">
        <f>SUM($C$2:C279)</f>
        <v>1267</v>
      </c>
      <c r="H279" s="2">
        <f t="shared" si="4"/>
        <v>20327</v>
      </c>
    </row>
    <row r="280" spans="1:8" x14ac:dyDescent="0.35">
      <c r="A280" s="3">
        <v>44166</v>
      </c>
      <c r="B280" s="2">
        <v>3759</v>
      </c>
      <c r="C280" s="2">
        <v>36</v>
      </c>
      <c r="D280" s="2">
        <v>3574</v>
      </c>
      <c r="E280" s="2">
        <f>SUM($B$2:B280)</f>
        <v>139339</v>
      </c>
      <c r="F280" s="2">
        <f>SUM($D$2:D280)</f>
        <v>117560</v>
      </c>
      <c r="G280" s="2">
        <f>SUM($C$2:C280)</f>
        <v>1303</v>
      </c>
      <c r="H280" s="2">
        <f t="shared" si="4"/>
        <v>20476</v>
      </c>
    </row>
    <row r="281" spans="1:8" x14ac:dyDescent="0.35">
      <c r="A281" s="3">
        <v>44167</v>
      </c>
      <c r="B281" s="2">
        <v>4033</v>
      </c>
      <c r="C281" s="2">
        <v>39</v>
      </c>
      <c r="D281" s="2">
        <v>4061</v>
      </c>
      <c r="E281" s="2">
        <f>SUM($B$2:B281)</f>
        <v>143372</v>
      </c>
      <c r="F281" s="2">
        <f>SUM($D$2:D281)</f>
        <v>121621</v>
      </c>
      <c r="G281" s="2">
        <f>SUM($C$2:C281)</f>
        <v>1342</v>
      </c>
      <c r="H281" s="2">
        <f t="shared" si="4"/>
        <v>20409</v>
      </c>
    </row>
    <row r="282" spans="1:8" x14ac:dyDescent="0.35">
      <c r="A282" s="3">
        <v>44168</v>
      </c>
      <c r="B282" s="2">
        <v>4260</v>
      </c>
      <c r="C282" s="2">
        <v>45</v>
      </c>
      <c r="D282" s="2">
        <v>2947</v>
      </c>
      <c r="E282" s="2">
        <f>SUM($B$2:B282)</f>
        <v>147632</v>
      </c>
      <c r="F282" s="2">
        <f>SUM($D$2:D282)</f>
        <v>124568</v>
      </c>
      <c r="G282" s="2">
        <f>SUM($C$2:C282)</f>
        <v>1387</v>
      </c>
      <c r="H282" s="2">
        <f t="shared" si="4"/>
        <v>21677</v>
      </c>
    </row>
    <row r="283" spans="1:8" x14ac:dyDescent="0.35">
      <c r="A283" s="3">
        <v>44169</v>
      </c>
      <c r="B283" s="2">
        <v>5068</v>
      </c>
      <c r="C283" s="2">
        <v>38</v>
      </c>
      <c r="D283" s="2">
        <v>2336</v>
      </c>
      <c r="E283" s="2">
        <f>SUM($B$2:B283)</f>
        <v>152700</v>
      </c>
      <c r="F283" s="2">
        <f>SUM($D$2:D283)</f>
        <v>126904</v>
      </c>
      <c r="G283" s="2">
        <f>SUM($C$2:C283)</f>
        <v>1425</v>
      </c>
      <c r="H283" s="2">
        <f t="shared" si="4"/>
        <v>24371</v>
      </c>
    </row>
    <row r="284" spans="1:8" x14ac:dyDescent="0.35">
      <c r="A284" s="3">
        <v>44170</v>
      </c>
      <c r="B284" s="2">
        <v>5450</v>
      </c>
      <c r="C284" s="2">
        <v>37</v>
      </c>
      <c r="D284" s="2">
        <v>2306</v>
      </c>
      <c r="E284" s="2">
        <f>SUM($B$2:B284)</f>
        <v>158150</v>
      </c>
      <c r="F284" s="2">
        <f>SUM($D$2:D284)</f>
        <v>129210</v>
      </c>
      <c r="G284" s="2">
        <f>SUM($C$2:C284)</f>
        <v>1462</v>
      </c>
      <c r="H284" s="2">
        <f t="shared" si="4"/>
        <v>27478</v>
      </c>
    </row>
    <row r="285" spans="1:8" x14ac:dyDescent="0.35">
      <c r="A285" s="3">
        <v>44171</v>
      </c>
      <c r="B285" s="2">
        <v>4321</v>
      </c>
      <c r="C285" s="2">
        <v>42</v>
      </c>
      <c r="D285" s="2">
        <v>4301</v>
      </c>
      <c r="E285" s="2">
        <f>SUM($B$2:B285)</f>
        <v>162471</v>
      </c>
      <c r="F285" s="2">
        <f>SUM($D$2:D285)</f>
        <v>133511</v>
      </c>
      <c r="G285" s="2">
        <f>SUM($C$2:C285)</f>
        <v>1504</v>
      </c>
      <c r="H285" s="2">
        <f t="shared" si="4"/>
        <v>27456</v>
      </c>
    </row>
    <row r="286" spans="1:8" x14ac:dyDescent="0.35">
      <c r="A286" s="3">
        <v>44172</v>
      </c>
      <c r="B286" s="2">
        <v>2501</v>
      </c>
      <c r="C286" s="2">
        <v>36</v>
      </c>
      <c r="D286" s="2">
        <v>3988</v>
      </c>
      <c r="E286" s="2">
        <f>SUM($B$2:B286)</f>
        <v>164972</v>
      </c>
      <c r="F286" s="2">
        <f>SUM($D$2:D286)</f>
        <v>137499</v>
      </c>
      <c r="G286" s="2">
        <f>SUM($C$2:C286)</f>
        <v>1540</v>
      </c>
      <c r="H286" s="2">
        <f t="shared" si="4"/>
        <v>25933</v>
      </c>
    </row>
    <row r="287" spans="1:8" x14ac:dyDescent="0.35">
      <c r="A287" s="3">
        <v>44173</v>
      </c>
      <c r="B287" s="2">
        <v>4673</v>
      </c>
      <c r="C287" s="2">
        <v>36</v>
      </c>
      <c r="D287" s="2">
        <v>3893</v>
      </c>
      <c r="E287" s="2">
        <f>SUM($B$2:B287)</f>
        <v>169645</v>
      </c>
      <c r="F287" s="2">
        <f>SUM($D$2:D287)</f>
        <v>141392</v>
      </c>
      <c r="G287" s="2">
        <f>SUM($C$2:C287)</f>
        <v>1576</v>
      </c>
      <c r="H287" s="2">
        <f t="shared" si="4"/>
        <v>26677</v>
      </c>
    </row>
    <row r="288" spans="1:8" x14ac:dyDescent="0.35">
      <c r="A288" s="3">
        <v>44174</v>
      </c>
      <c r="B288" s="2">
        <v>4734</v>
      </c>
      <c r="C288" s="2">
        <v>38</v>
      </c>
      <c r="D288" s="2">
        <v>3895</v>
      </c>
      <c r="E288" s="2">
        <f>SUM($B$2:B288)</f>
        <v>174379</v>
      </c>
      <c r="F288" s="2">
        <f>SUM($D$2:D288)</f>
        <v>145287</v>
      </c>
      <c r="G288" s="2">
        <f>SUM($C$2:C288)</f>
        <v>1614</v>
      </c>
      <c r="H288" s="2">
        <f t="shared" si="4"/>
        <v>27478</v>
      </c>
    </row>
    <row r="289" spans="1:8" x14ac:dyDescent="0.35">
      <c r="A289" s="3">
        <v>44175</v>
      </c>
      <c r="B289" s="2">
        <v>4570</v>
      </c>
      <c r="C289" s="2">
        <v>43</v>
      </c>
      <c r="D289" s="2">
        <v>3045</v>
      </c>
      <c r="E289" s="2">
        <f>SUM($B$2:B289)</f>
        <v>178949</v>
      </c>
      <c r="F289" s="2">
        <f>SUM($D$2:D289)</f>
        <v>148332</v>
      </c>
      <c r="G289" s="2">
        <f>SUM($C$2:C289)</f>
        <v>1657</v>
      </c>
      <c r="H289" s="2">
        <f t="shared" si="4"/>
        <v>28960</v>
      </c>
    </row>
    <row r="290" spans="1:8" x14ac:dyDescent="0.35">
      <c r="A290" s="3">
        <v>44176</v>
      </c>
      <c r="B290" s="2">
        <v>4146</v>
      </c>
      <c r="C290" s="2">
        <v>37</v>
      </c>
      <c r="D290" s="2">
        <v>2129</v>
      </c>
      <c r="E290" s="2">
        <f>SUM($B$2:B290)</f>
        <v>183095</v>
      </c>
      <c r="F290" s="2">
        <f>SUM($D$2:D290)</f>
        <v>150461</v>
      </c>
      <c r="G290" s="2">
        <f>SUM($C$2:C290)</f>
        <v>1694</v>
      </c>
      <c r="H290" s="2">
        <f t="shared" si="4"/>
        <v>30940</v>
      </c>
    </row>
    <row r="291" spans="1:8" x14ac:dyDescent="0.35">
      <c r="A291" s="3">
        <v>44177</v>
      </c>
      <c r="B291" s="2">
        <v>3907</v>
      </c>
      <c r="C291" s="2">
        <v>50</v>
      </c>
      <c r="D291" s="2">
        <v>3780</v>
      </c>
      <c r="E291" s="2">
        <f>SUM($B$2:B291)</f>
        <v>187002</v>
      </c>
      <c r="F291" s="2">
        <f>SUM($D$2:D291)</f>
        <v>154241</v>
      </c>
      <c r="G291" s="2">
        <f>SUM($C$2:C291)</f>
        <v>1744</v>
      </c>
      <c r="H291" s="2">
        <f t="shared" si="4"/>
        <v>31017</v>
      </c>
    </row>
    <row r="292" spans="1:8" x14ac:dyDescent="0.35">
      <c r="A292" s="3">
        <v>44178</v>
      </c>
      <c r="B292" s="2">
        <v>2720</v>
      </c>
      <c r="C292" s="2">
        <v>46</v>
      </c>
      <c r="D292" s="2">
        <v>3942</v>
      </c>
      <c r="E292" s="2">
        <f>SUM($B$2:B292)</f>
        <v>189722</v>
      </c>
      <c r="F292" s="2">
        <f>SUM($D$2:D292)</f>
        <v>158183</v>
      </c>
      <c r="G292" s="2">
        <f>SUM($C$2:C292)</f>
        <v>1790</v>
      </c>
      <c r="H292" s="2">
        <f t="shared" si="4"/>
        <v>29749</v>
      </c>
    </row>
    <row r="293" spans="1:8" x14ac:dyDescent="0.35">
      <c r="A293" s="3">
        <v>44179</v>
      </c>
      <c r="B293" s="2">
        <v>1337</v>
      </c>
      <c r="C293" s="2">
        <v>49</v>
      </c>
      <c r="D293" s="2">
        <v>3498</v>
      </c>
      <c r="E293" s="2">
        <f>SUM($B$2:B293)</f>
        <v>191059</v>
      </c>
      <c r="F293" s="2">
        <f>SUM($D$2:D293)</f>
        <v>161681</v>
      </c>
      <c r="G293" s="2">
        <f>SUM($C$2:C293)</f>
        <v>1839</v>
      </c>
      <c r="H293" s="2">
        <f t="shared" si="4"/>
        <v>27539</v>
      </c>
    </row>
    <row r="294" spans="1:8" x14ac:dyDescent="0.35">
      <c r="A294" s="3">
        <v>44180</v>
      </c>
      <c r="B294" s="2">
        <v>3837</v>
      </c>
      <c r="C294" s="2">
        <v>44</v>
      </c>
      <c r="D294" s="2">
        <v>3105</v>
      </c>
      <c r="E294" s="2">
        <f>SUM($B$2:B294)</f>
        <v>194896</v>
      </c>
      <c r="F294" s="2">
        <f>SUM($D$2:D294)</f>
        <v>164786</v>
      </c>
      <c r="G294" s="2">
        <f>SUM($C$2:C294)</f>
        <v>1883</v>
      </c>
      <c r="H294" s="2">
        <f t="shared" si="4"/>
        <v>28227</v>
      </c>
    </row>
    <row r="295" spans="1:8" x14ac:dyDescent="0.35">
      <c r="A295" s="3">
        <v>44181</v>
      </c>
      <c r="B295" s="2">
        <v>3487</v>
      </c>
      <c r="C295" s="2">
        <v>39</v>
      </c>
      <c r="D295" s="2">
        <v>2495</v>
      </c>
      <c r="E295" s="2">
        <f>SUM($B$2:B295)</f>
        <v>198383</v>
      </c>
      <c r="F295" s="2">
        <f>SUM($D$2:D295)</f>
        <v>167281</v>
      </c>
      <c r="G295" s="2">
        <f>SUM($C$2:C295)</f>
        <v>1922</v>
      </c>
      <c r="H295" s="2">
        <f t="shared" si="4"/>
        <v>29180</v>
      </c>
    </row>
    <row r="296" spans="1:8" x14ac:dyDescent="0.35">
      <c r="A296" s="3">
        <v>44182</v>
      </c>
      <c r="B296" s="2">
        <v>2985</v>
      </c>
      <c r="C296" s="2">
        <v>31</v>
      </c>
      <c r="D296" s="2">
        <v>2001</v>
      </c>
      <c r="E296" s="2">
        <f>SUM($B$2:B296)</f>
        <v>201368</v>
      </c>
      <c r="F296" s="2">
        <f>SUM($D$2:D296)</f>
        <v>169282</v>
      </c>
      <c r="G296" s="2">
        <f>SUM($C$2:C296)</f>
        <v>1953</v>
      </c>
      <c r="H296" s="2">
        <f t="shared" si="4"/>
        <v>30133</v>
      </c>
    </row>
    <row r="297" spans="1:8" x14ac:dyDescent="0.35">
      <c r="A297" s="3">
        <v>44183</v>
      </c>
      <c r="B297" s="2">
        <v>2635</v>
      </c>
      <c r="C297" s="2">
        <v>49</v>
      </c>
      <c r="D297" s="2">
        <v>2244</v>
      </c>
      <c r="E297" s="2">
        <f>SUM($B$2:B297)</f>
        <v>204003</v>
      </c>
      <c r="F297" s="2">
        <f>SUM($D$2:D297)</f>
        <v>171526</v>
      </c>
      <c r="G297" s="2">
        <f>SUM($C$2:C297)</f>
        <v>2002</v>
      </c>
      <c r="H297" s="2">
        <f t="shared" si="4"/>
        <v>30475</v>
      </c>
    </row>
    <row r="298" spans="1:8" x14ac:dyDescent="0.35">
      <c r="A298" s="3">
        <v>44184</v>
      </c>
      <c r="B298" s="2">
        <v>2904</v>
      </c>
      <c r="C298" s="2">
        <v>53</v>
      </c>
      <c r="D298" s="2">
        <v>4316</v>
      </c>
      <c r="E298" s="2">
        <f>SUM($B$2:B298)</f>
        <v>206907</v>
      </c>
      <c r="F298" s="2">
        <f>SUM($D$2:D298)</f>
        <v>175842</v>
      </c>
      <c r="G298" s="2">
        <f>SUM($C$2:C298)</f>
        <v>2055</v>
      </c>
      <c r="H298" s="2">
        <f t="shared" si="4"/>
        <v>29010</v>
      </c>
    </row>
    <row r="299" spans="1:8" x14ac:dyDescent="0.35">
      <c r="A299" s="3">
        <v>44185</v>
      </c>
      <c r="B299" s="2">
        <v>1731</v>
      </c>
      <c r="C299" s="2">
        <v>39</v>
      </c>
      <c r="D299" s="2">
        <v>4599</v>
      </c>
      <c r="E299" s="2">
        <f>SUM($B$2:B299)</f>
        <v>208638</v>
      </c>
      <c r="F299" s="2">
        <f>SUM($D$2:D299)</f>
        <v>180441</v>
      </c>
      <c r="G299" s="2">
        <f>SUM($C$2:C299)</f>
        <v>2094</v>
      </c>
      <c r="H299" s="2">
        <f t="shared" si="4"/>
        <v>26103</v>
      </c>
    </row>
    <row r="300" spans="1:8" x14ac:dyDescent="0.35">
      <c r="A300" s="3">
        <v>44186</v>
      </c>
      <c r="B300" s="2">
        <v>824</v>
      </c>
      <c r="C300" s="2">
        <v>46</v>
      </c>
      <c r="D300" s="2">
        <v>4227</v>
      </c>
      <c r="E300" s="2">
        <f>SUM($B$2:B300)</f>
        <v>209462</v>
      </c>
      <c r="F300" s="2">
        <f>SUM($D$2:D300)</f>
        <v>184668</v>
      </c>
      <c r="G300" s="2">
        <f>SUM($C$2:C300)</f>
        <v>2140</v>
      </c>
      <c r="H300" s="2">
        <f t="shared" si="4"/>
        <v>22654</v>
      </c>
    </row>
    <row r="301" spans="1:8" x14ac:dyDescent="0.35">
      <c r="A301" s="3">
        <v>44187</v>
      </c>
      <c r="B301" s="2">
        <v>3064</v>
      </c>
      <c r="C301" s="2">
        <v>42</v>
      </c>
      <c r="D301" s="2">
        <v>3740</v>
      </c>
      <c r="E301" s="2">
        <f>SUM($B$2:B301)</f>
        <v>212526</v>
      </c>
      <c r="F301" s="2">
        <f>SUM($D$2:D301)</f>
        <v>188408</v>
      </c>
      <c r="G301" s="2">
        <f>SUM($C$2:C301)</f>
        <v>2182</v>
      </c>
      <c r="H301" s="2">
        <f t="shared" si="4"/>
        <v>21936</v>
      </c>
    </row>
    <row r="302" spans="1:8" x14ac:dyDescent="0.35">
      <c r="A302" s="3">
        <v>44188</v>
      </c>
      <c r="B302" s="2">
        <v>2345</v>
      </c>
      <c r="C302" s="2">
        <v>51</v>
      </c>
      <c r="D302" s="2">
        <v>3560</v>
      </c>
      <c r="E302" s="2">
        <f>SUM($B$2:B302)</f>
        <v>214871</v>
      </c>
      <c r="F302" s="2">
        <f>SUM($D$2:D302)</f>
        <v>191968</v>
      </c>
      <c r="G302" s="2">
        <f>SUM($C$2:C302)</f>
        <v>2233</v>
      </c>
      <c r="H302" s="2">
        <f t="shared" si="4"/>
        <v>20670</v>
      </c>
    </row>
    <row r="303" spans="1:8" x14ac:dyDescent="0.35">
      <c r="A303" s="3">
        <v>44189</v>
      </c>
      <c r="B303" s="2">
        <v>1972</v>
      </c>
      <c r="C303" s="2">
        <v>43</v>
      </c>
      <c r="D303" s="2">
        <v>2737</v>
      </c>
      <c r="E303" s="2">
        <f>SUM($B$2:B303)</f>
        <v>216843</v>
      </c>
      <c r="F303" s="2">
        <f>SUM($D$2:D303)</f>
        <v>194705</v>
      </c>
      <c r="G303" s="2">
        <f>SUM($C$2:C303)</f>
        <v>2276</v>
      </c>
      <c r="H303" s="2">
        <f t="shared" si="4"/>
        <v>19862</v>
      </c>
    </row>
    <row r="304" spans="1:8" x14ac:dyDescent="0.35">
      <c r="A304" s="3">
        <v>44190</v>
      </c>
      <c r="B304" s="2">
        <v>1881</v>
      </c>
      <c r="C304" s="2">
        <v>37</v>
      </c>
      <c r="D304" s="2">
        <v>1515</v>
      </c>
      <c r="E304" s="2">
        <f>SUM($B$2:B304)</f>
        <v>218724</v>
      </c>
      <c r="F304" s="2">
        <f>SUM($D$2:D304)</f>
        <v>196220</v>
      </c>
      <c r="G304" s="2">
        <f>SUM($C$2:C304)</f>
        <v>2313</v>
      </c>
      <c r="H304" s="2">
        <f t="shared" si="4"/>
        <v>20191</v>
      </c>
    </row>
    <row r="305" spans="1:8" x14ac:dyDescent="0.35">
      <c r="A305" s="3">
        <v>44191</v>
      </c>
      <c r="B305" s="2">
        <v>1784</v>
      </c>
      <c r="C305" s="2">
        <v>39</v>
      </c>
      <c r="D305" s="2">
        <v>4119</v>
      </c>
      <c r="E305" s="2">
        <f>SUM($B$2:B305)</f>
        <v>220508</v>
      </c>
      <c r="F305" s="2">
        <f>SUM($D$2:D305)</f>
        <v>200339</v>
      </c>
      <c r="G305" s="2">
        <f>SUM($C$2:C305)</f>
        <v>2352</v>
      </c>
      <c r="H305" s="2">
        <f t="shared" si="4"/>
        <v>17817</v>
      </c>
    </row>
    <row r="306" spans="1:8" x14ac:dyDescent="0.35">
      <c r="A306" s="3">
        <v>44192</v>
      </c>
      <c r="B306" s="2">
        <v>1097</v>
      </c>
      <c r="C306" s="2">
        <v>25</v>
      </c>
      <c r="D306" s="2">
        <v>2377</v>
      </c>
      <c r="E306" s="2">
        <f>SUM($B$2:B306)</f>
        <v>221605</v>
      </c>
      <c r="F306" s="2">
        <f>SUM($D$2:D306)</f>
        <v>202716</v>
      </c>
      <c r="G306" s="2">
        <f>SUM($C$2:C306)</f>
        <v>2377</v>
      </c>
      <c r="H306" s="2">
        <f t="shared" si="4"/>
        <v>16512</v>
      </c>
    </row>
    <row r="307" spans="1:8" x14ac:dyDescent="0.35">
      <c r="A307" s="3">
        <v>44193</v>
      </c>
      <c r="B307" s="2">
        <v>538</v>
      </c>
      <c r="C307" s="2">
        <v>41</v>
      </c>
      <c r="D307" s="2">
        <v>2766</v>
      </c>
      <c r="E307" s="2">
        <f>SUM($B$2:B307)</f>
        <v>222143</v>
      </c>
      <c r="F307" s="2">
        <f>SUM($D$2:D307)</f>
        <v>205482</v>
      </c>
      <c r="G307" s="2">
        <f>SUM($C$2:C307)</f>
        <v>2418</v>
      </c>
      <c r="H307" s="2">
        <f t="shared" si="4"/>
        <v>14243</v>
      </c>
    </row>
    <row r="308" spans="1:8" x14ac:dyDescent="0.35">
      <c r="A308" s="3">
        <v>44194</v>
      </c>
      <c r="B308" s="2">
        <v>2012</v>
      </c>
      <c r="C308" s="2">
        <v>25</v>
      </c>
      <c r="D308" s="2">
        <v>2638</v>
      </c>
      <c r="E308" s="2">
        <f>SUM($B$2:B308)</f>
        <v>224155</v>
      </c>
      <c r="F308" s="2">
        <f>SUM($D$2:D308)</f>
        <v>208120</v>
      </c>
      <c r="G308" s="2">
        <f>SUM($C$2:C308)</f>
        <v>2443</v>
      </c>
      <c r="H308" s="2">
        <f t="shared" si="4"/>
        <v>13592</v>
      </c>
    </row>
    <row r="309" spans="1:8" x14ac:dyDescent="0.35">
      <c r="A309" s="3">
        <v>44195</v>
      </c>
      <c r="B309" s="2">
        <v>1738</v>
      </c>
      <c r="C309" s="2">
        <v>38</v>
      </c>
      <c r="D309" s="2">
        <v>1494</v>
      </c>
      <c r="E309" s="2">
        <f>SUM($B$2:B309)</f>
        <v>225893</v>
      </c>
      <c r="F309" s="2">
        <f>SUM($D$2:D309)</f>
        <v>209614</v>
      </c>
      <c r="G309" s="2">
        <f>SUM($C$2:C309)</f>
        <v>2481</v>
      </c>
      <c r="H309" s="2">
        <f t="shared" si="4"/>
        <v>13798</v>
      </c>
    </row>
    <row r="310" spans="1:8" x14ac:dyDescent="0.35">
      <c r="A310" s="3">
        <v>44196</v>
      </c>
      <c r="B310" s="2">
        <v>1527</v>
      </c>
      <c r="C310" s="2">
        <v>24</v>
      </c>
      <c r="D310" s="2">
        <v>1282</v>
      </c>
      <c r="E310" s="2">
        <f>SUM($B$2:B310)</f>
        <v>227420</v>
      </c>
      <c r="F310" s="2">
        <f>SUM($D$2:D310)</f>
        <v>210896</v>
      </c>
      <c r="G310" s="2">
        <f>SUM($C$2:C310)</f>
        <v>2505</v>
      </c>
      <c r="H310" s="2">
        <f t="shared" si="4"/>
        <v>14019</v>
      </c>
    </row>
    <row r="311" spans="1:8" x14ac:dyDescent="0.35">
      <c r="A311" s="3">
        <v>44197</v>
      </c>
      <c r="B311" s="2">
        <v>990</v>
      </c>
      <c r="C311" s="2">
        <v>23</v>
      </c>
      <c r="D311" s="2">
        <v>3265</v>
      </c>
      <c r="E311" s="2">
        <f>SUM($B$2:B311)</f>
        <v>228410</v>
      </c>
      <c r="F311" s="2">
        <f>SUM($D$2:D311)</f>
        <v>214161</v>
      </c>
      <c r="G311" s="2">
        <f>SUM($C$2:C311)</f>
        <v>2528</v>
      </c>
      <c r="H311" s="2">
        <f t="shared" si="4"/>
        <v>11721</v>
      </c>
    </row>
    <row r="312" spans="1:8" x14ac:dyDescent="0.35">
      <c r="A312" s="3">
        <v>44198</v>
      </c>
      <c r="B312" s="2">
        <v>342</v>
      </c>
      <c r="C312" s="2">
        <v>44</v>
      </c>
      <c r="D312" s="2">
        <v>2981</v>
      </c>
      <c r="E312" s="2">
        <f>SUM($B$2:B312)</f>
        <v>228752</v>
      </c>
      <c r="F312" s="2">
        <f>SUM($D$2:D312)</f>
        <v>217142</v>
      </c>
      <c r="G312" s="2">
        <f>SUM($C$2:C312)</f>
        <v>2572</v>
      </c>
      <c r="H312" s="2">
        <f t="shared" si="4"/>
        <v>9038</v>
      </c>
    </row>
    <row r="313" spans="1:8" x14ac:dyDescent="0.35">
      <c r="A313" s="3">
        <v>44199</v>
      </c>
      <c r="B313" s="2">
        <v>417</v>
      </c>
      <c r="C313" s="2">
        <v>31</v>
      </c>
      <c r="D313" s="2">
        <v>2469</v>
      </c>
      <c r="E313" s="2">
        <f>SUM($B$2:B313)</f>
        <v>229169</v>
      </c>
      <c r="F313" s="2">
        <f>SUM($D$2:D313)</f>
        <v>219611</v>
      </c>
      <c r="G313" s="2">
        <f>SUM($C$2:C313)</f>
        <v>2603</v>
      </c>
      <c r="H313" s="2">
        <f t="shared" si="4"/>
        <v>6955</v>
      </c>
    </row>
    <row r="314" spans="1:8" x14ac:dyDescent="0.35">
      <c r="A314" s="3">
        <v>44200</v>
      </c>
      <c r="B314" s="2">
        <v>594</v>
      </c>
      <c r="C314" s="2">
        <v>25</v>
      </c>
      <c r="D314" s="2">
        <v>1963</v>
      </c>
      <c r="E314" s="2">
        <f>SUM($B$2:B314)</f>
        <v>229763</v>
      </c>
      <c r="F314" s="2">
        <f>SUM($D$2:D314)</f>
        <v>221574</v>
      </c>
      <c r="G314" s="2">
        <f>SUM($C$2:C314)</f>
        <v>2628</v>
      </c>
      <c r="H314" s="2">
        <f t="shared" si="4"/>
        <v>5561</v>
      </c>
    </row>
    <row r="315" spans="1:8" x14ac:dyDescent="0.35">
      <c r="A315" s="3">
        <v>44201</v>
      </c>
      <c r="B315" s="2">
        <v>2316</v>
      </c>
      <c r="C315" s="2">
        <v>18</v>
      </c>
      <c r="D315" s="2">
        <v>382</v>
      </c>
      <c r="E315" s="2">
        <f>SUM($B$2:B315)</f>
        <v>232079</v>
      </c>
      <c r="F315" s="2">
        <f>SUM($D$2:D315)</f>
        <v>221956</v>
      </c>
      <c r="G315" s="2">
        <f>SUM($C$2:C315)</f>
        <v>2646</v>
      </c>
      <c r="H315" s="2">
        <f t="shared" si="4"/>
        <v>7477</v>
      </c>
    </row>
    <row r="316" spans="1:8" x14ac:dyDescent="0.35">
      <c r="A316" s="3">
        <v>44202</v>
      </c>
      <c r="B316" s="2">
        <v>1800</v>
      </c>
      <c r="C316" s="2">
        <v>20</v>
      </c>
      <c r="D316" s="2">
        <v>489</v>
      </c>
      <c r="E316" s="2">
        <f>SUM($B$2:B316)</f>
        <v>233879</v>
      </c>
      <c r="F316" s="2">
        <f>SUM($D$2:D316)</f>
        <v>222445</v>
      </c>
      <c r="G316" s="2">
        <f>SUM($C$2:C316)</f>
        <v>2666</v>
      </c>
      <c r="H316" s="2">
        <f t="shared" si="4"/>
        <v>8768</v>
      </c>
    </row>
    <row r="317" spans="1:8" x14ac:dyDescent="0.35">
      <c r="A317" s="3">
        <v>44203</v>
      </c>
      <c r="B317" s="2">
        <v>1612</v>
      </c>
      <c r="C317" s="2">
        <v>28</v>
      </c>
      <c r="D317" s="2">
        <v>419</v>
      </c>
      <c r="E317" s="2">
        <f>SUM($B$2:B317)</f>
        <v>235491</v>
      </c>
      <c r="F317" s="2">
        <f>SUM($D$2:D317)</f>
        <v>222864</v>
      </c>
      <c r="G317" s="2">
        <f>SUM($C$2:C317)</f>
        <v>2694</v>
      </c>
      <c r="H317" s="2">
        <f t="shared" si="4"/>
        <v>9933</v>
      </c>
    </row>
    <row r="318" spans="1:8" x14ac:dyDescent="0.35">
      <c r="A318" s="3">
        <v>44204</v>
      </c>
      <c r="B318" s="2">
        <v>537</v>
      </c>
      <c r="C318" s="2">
        <v>34</v>
      </c>
      <c r="D318" s="2">
        <v>494</v>
      </c>
      <c r="E318" s="2">
        <f>SUM($B$2:B318)</f>
        <v>236028</v>
      </c>
      <c r="F318" s="2">
        <f>SUM($D$2:D318)</f>
        <v>223358</v>
      </c>
      <c r="G318" s="2">
        <f>SUM($C$2:C318)</f>
        <v>2728</v>
      </c>
      <c r="H318" s="2">
        <f t="shared" si="4"/>
        <v>9942</v>
      </c>
    </row>
    <row r="319" spans="1:8" x14ac:dyDescent="0.35">
      <c r="A319" s="3">
        <v>44205</v>
      </c>
      <c r="B319" s="2">
        <v>2058</v>
      </c>
      <c r="C319" s="2">
        <v>22</v>
      </c>
      <c r="D319" s="2">
        <v>529</v>
      </c>
      <c r="E319" s="2">
        <f>SUM($B$2:B319)</f>
        <v>238086</v>
      </c>
      <c r="F319" s="2">
        <f>SUM($D$2:D319)</f>
        <v>223887</v>
      </c>
      <c r="G319" s="2">
        <f>SUM($C$2:C319)</f>
        <v>2750</v>
      </c>
      <c r="H319" s="2">
        <f t="shared" si="4"/>
        <v>11449</v>
      </c>
    </row>
    <row r="320" spans="1:8" x14ac:dyDescent="0.35">
      <c r="A320" s="3">
        <v>44206</v>
      </c>
      <c r="B320" s="2">
        <v>1143</v>
      </c>
      <c r="C320" s="2">
        <v>23</v>
      </c>
      <c r="D320" s="2">
        <v>617</v>
      </c>
      <c r="E320" s="2">
        <f>SUM($B$2:B320)</f>
        <v>239229</v>
      </c>
      <c r="F320" s="2">
        <f>SUM($D$2:D320)</f>
        <v>224504</v>
      </c>
      <c r="G320" s="2">
        <f>SUM($C$2:C320)</f>
        <v>2773</v>
      </c>
      <c r="H320" s="2">
        <f t="shared" si="4"/>
        <v>11952</v>
      </c>
    </row>
    <row r="321" spans="1:8" x14ac:dyDescent="0.35">
      <c r="A321" s="3">
        <v>44207</v>
      </c>
      <c r="B321" s="2">
        <v>551</v>
      </c>
      <c r="C321" s="2">
        <v>23</v>
      </c>
      <c r="D321" s="2">
        <v>880</v>
      </c>
      <c r="E321" s="2">
        <f>SUM($B$2:B321)</f>
        <v>239780</v>
      </c>
      <c r="F321" s="2">
        <f>SUM($D$2:D321)</f>
        <v>225384</v>
      </c>
      <c r="G321" s="2">
        <f>SUM($C$2:C321)</f>
        <v>2796</v>
      </c>
      <c r="H321" s="2">
        <f t="shared" si="4"/>
        <v>11600</v>
      </c>
    </row>
    <row r="322" spans="1:8" x14ac:dyDescent="0.35">
      <c r="A322" s="3">
        <v>44208</v>
      </c>
      <c r="B322" s="2">
        <v>1857</v>
      </c>
      <c r="C322" s="2">
        <v>24</v>
      </c>
      <c r="D322" s="2">
        <v>993</v>
      </c>
      <c r="E322" s="2">
        <f>SUM($B$2:B322)</f>
        <v>241637</v>
      </c>
      <c r="F322" s="2">
        <f>SUM($D$2:D322)</f>
        <v>226377</v>
      </c>
      <c r="G322" s="2">
        <f>SUM($C$2:C322)</f>
        <v>2820</v>
      </c>
      <c r="H322" s="2">
        <f t="shared" si="4"/>
        <v>12440</v>
      </c>
    </row>
    <row r="323" spans="1:8" x14ac:dyDescent="0.35">
      <c r="A323" s="3">
        <v>44209</v>
      </c>
      <c r="B323" s="2">
        <v>1618</v>
      </c>
      <c r="C323" s="2">
        <v>26</v>
      </c>
      <c r="D323" s="2">
        <v>403</v>
      </c>
      <c r="E323" s="2">
        <f>SUM($B$2:B323)</f>
        <v>243255</v>
      </c>
      <c r="F323" s="2">
        <f>SUM($D$2:D323)</f>
        <v>226780</v>
      </c>
      <c r="G323" s="2">
        <f>SUM($C$2:C323)</f>
        <v>2846</v>
      </c>
      <c r="H323" s="2">
        <f t="shared" si="4"/>
        <v>13629</v>
      </c>
    </row>
    <row r="324" spans="1:8" x14ac:dyDescent="0.35">
      <c r="A324" s="3">
        <v>44210</v>
      </c>
      <c r="B324" s="2">
        <v>1357</v>
      </c>
      <c r="C324" s="2">
        <v>21</v>
      </c>
      <c r="D324" s="2">
        <v>748</v>
      </c>
      <c r="E324" s="2">
        <f>SUM($B$2:B324)</f>
        <v>244612</v>
      </c>
      <c r="F324" s="2">
        <f>SUM($D$2:D324)</f>
        <v>227528</v>
      </c>
      <c r="G324" s="2">
        <f>SUM($C$2:C324)</f>
        <v>2867</v>
      </c>
      <c r="H324" s="2">
        <f t="shared" si="4"/>
        <v>14217</v>
      </c>
    </row>
    <row r="325" spans="1:8" x14ac:dyDescent="0.35">
      <c r="A325" s="3">
        <v>44211</v>
      </c>
      <c r="B325" s="2">
        <v>1177</v>
      </c>
      <c r="C325" s="2">
        <v>26</v>
      </c>
      <c r="D325" s="2">
        <v>837</v>
      </c>
      <c r="E325" s="2">
        <f>SUM($B$2:B325)</f>
        <v>245789</v>
      </c>
      <c r="F325" s="2">
        <f>SUM($D$2:D325)</f>
        <v>228365</v>
      </c>
      <c r="G325" s="2">
        <f>SUM($C$2:C325)</f>
        <v>2893</v>
      </c>
      <c r="H325" s="2">
        <f t="shared" si="4"/>
        <v>14531</v>
      </c>
    </row>
    <row r="326" spans="1:8" x14ac:dyDescent="0.35">
      <c r="A326" s="3">
        <v>44212</v>
      </c>
      <c r="B326" s="2">
        <v>1236</v>
      </c>
      <c r="C326" s="2">
        <v>23</v>
      </c>
      <c r="D326" s="2">
        <v>2189</v>
      </c>
      <c r="E326" s="2">
        <f>SUM($B$2:B326)</f>
        <v>247025</v>
      </c>
      <c r="F326" s="2">
        <f>SUM($D$2:D326)</f>
        <v>230554</v>
      </c>
      <c r="G326" s="2">
        <f>SUM($C$2:C326)</f>
        <v>2916</v>
      </c>
      <c r="H326" s="2">
        <f t="shared" si="4"/>
        <v>13555</v>
      </c>
    </row>
    <row r="327" spans="1:8" x14ac:dyDescent="0.35">
      <c r="A327" s="3">
        <v>44213</v>
      </c>
      <c r="B327" s="2">
        <v>780</v>
      </c>
      <c r="C327" s="2">
        <v>17</v>
      </c>
      <c r="D327" s="2">
        <v>1608</v>
      </c>
      <c r="E327" s="2">
        <f>SUM($B$2:B327)</f>
        <v>247805</v>
      </c>
      <c r="F327" s="2">
        <f>SUM($D$2:D327)</f>
        <v>232162</v>
      </c>
      <c r="G327" s="2">
        <f>SUM($C$2:C327)</f>
        <v>2933</v>
      </c>
      <c r="H327" s="2">
        <f t="shared" si="4"/>
        <v>12710</v>
      </c>
    </row>
    <row r="328" spans="1:8" x14ac:dyDescent="0.35">
      <c r="A328" s="3">
        <v>44214</v>
      </c>
      <c r="B328" s="2">
        <v>110</v>
      </c>
      <c r="C328" s="2">
        <v>25</v>
      </c>
      <c r="D328" s="2">
        <v>1643</v>
      </c>
      <c r="E328" s="2">
        <f>SUM($B$2:B328)</f>
        <v>247915</v>
      </c>
      <c r="F328" s="2">
        <f>SUM($D$2:D328)</f>
        <v>233805</v>
      </c>
      <c r="G328" s="2">
        <f>SUM($C$2:C328)</f>
        <v>2958</v>
      </c>
      <c r="H328" s="2">
        <f t="shared" si="4"/>
        <v>11152</v>
      </c>
    </row>
    <row r="329" spans="1:8" x14ac:dyDescent="0.35">
      <c r="A329" s="3">
        <v>44215</v>
      </c>
      <c r="B329" s="2">
        <v>1550</v>
      </c>
      <c r="C329" s="2">
        <v>15</v>
      </c>
      <c r="D329" s="2">
        <v>494</v>
      </c>
      <c r="E329" s="2">
        <f>SUM($B$2:B329)</f>
        <v>249465</v>
      </c>
      <c r="F329" s="2">
        <f>SUM($D$2:D329)</f>
        <v>234299</v>
      </c>
      <c r="G329" s="2">
        <f>SUM($C$2:C329)</f>
        <v>2973</v>
      </c>
      <c r="H329" s="2">
        <f t="shared" si="4"/>
        <v>12193</v>
      </c>
    </row>
    <row r="330" spans="1:8" x14ac:dyDescent="0.35">
      <c r="A330" s="3">
        <v>44216</v>
      </c>
      <c r="B330" s="2">
        <v>469</v>
      </c>
      <c r="C330" s="2">
        <v>14</v>
      </c>
      <c r="D330" s="2">
        <v>1792</v>
      </c>
      <c r="E330" s="2">
        <f>SUM($B$2:B330)</f>
        <v>249934</v>
      </c>
      <c r="F330" s="2">
        <f>SUM($D$2:D330)</f>
        <v>236091</v>
      </c>
      <c r="G330" s="2">
        <f>SUM($C$2:C330)</f>
        <v>2987</v>
      </c>
      <c r="H330" s="2">
        <f t="shared" si="4"/>
        <v>10856</v>
      </c>
    </row>
    <row r="331" spans="1:8" x14ac:dyDescent="0.35">
      <c r="A331" s="3">
        <v>44217</v>
      </c>
      <c r="B331" s="2">
        <v>1137</v>
      </c>
      <c r="C331" s="2">
        <v>11</v>
      </c>
      <c r="D331" s="2">
        <v>1179</v>
      </c>
      <c r="E331" s="2">
        <f>SUM($B$2:B331)</f>
        <v>251071</v>
      </c>
      <c r="F331" s="2">
        <f>SUM($D$2:D331)</f>
        <v>237270</v>
      </c>
      <c r="G331" s="2">
        <f>SUM($C$2:C331)</f>
        <v>2998</v>
      </c>
      <c r="H331" s="2">
        <f t="shared" si="4"/>
        <v>10803</v>
      </c>
    </row>
    <row r="332" spans="1:8" x14ac:dyDescent="0.35">
      <c r="A332" s="3">
        <v>44218</v>
      </c>
      <c r="B332" s="2">
        <v>903</v>
      </c>
      <c r="C332" s="2">
        <v>24</v>
      </c>
      <c r="D332" s="2">
        <v>636</v>
      </c>
      <c r="E332" s="2">
        <f>SUM($B$2:B332)</f>
        <v>251974</v>
      </c>
      <c r="F332" s="2">
        <f>SUM($D$2:D332)</f>
        <v>237906</v>
      </c>
      <c r="G332" s="2">
        <f>SUM($C$2:C332)</f>
        <v>3022</v>
      </c>
      <c r="H332" s="2">
        <f t="shared" si="4"/>
        <v>11046</v>
      </c>
    </row>
    <row r="333" spans="1:8" x14ac:dyDescent="0.35">
      <c r="A333" s="3">
        <v>44219</v>
      </c>
      <c r="B333" s="2">
        <v>998</v>
      </c>
      <c r="C333" s="2">
        <v>16</v>
      </c>
      <c r="D333" s="2">
        <v>1892</v>
      </c>
      <c r="E333" s="2">
        <f>SUM($B$2:B333)</f>
        <v>252972</v>
      </c>
      <c r="F333" s="2">
        <f>SUM($D$2:D333)</f>
        <v>239798</v>
      </c>
      <c r="G333" s="2">
        <f>SUM($C$2:C333)</f>
        <v>3038</v>
      </c>
      <c r="H333" s="2">
        <f t="shared" si="4"/>
        <v>10136</v>
      </c>
    </row>
    <row r="334" spans="1:8" x14ac:dyDescent="0.35">
      <c r="A334" s="3">
        <v>44220</v>
      </c>
      <c r="B334" s="2">
        <v>546</v>
      </c>
      <c r="C334" s="2">
        <v>17</v>
      </c>
      <c r="D334" s="2">
        <v>1456</v>
      </c>
      <c r="E334" s="2">
        <f>SUM($B$2:B334)</f>
        <v>253518</v>
      </c>
      <c r="F334" s="2">
        <f>SUM($D$2:D334)</f>
        <v>241254</v>
      </c>
      <c r="G334" s="2">
        <f>SUM($C$2:C334)</f>
        <v>3055</v>
      </c>
      <c r="H334" s="2">
        <f t="shared" si="4"/>
        <v>9209</v>
      </c>
    </row>
    <row r="335" spans="1:8" x14ac:dyDescent="0.35">
      <c r="A335" s="3">
        <v>44221</v>
      </c>
      <c r="B335" s="2">
        <v>298</v>
      </c>
      <c r="C335" s="2">
        <v>16</v>
      </c>
      <c r="D335" s="2">
        <v>1311</v>
      </c>
      <c r="E335" s="2">
        <f>SUM($B$2:B335)</f>
        <v>253816</v>
      </c>
      <c r="F335" s="2">
        <f>SUM($D$2:D335)</f>
        <v>242565</v>
      </c>
      <c r="G335" s="2">
        <f>SUM($C$2:C335)</f>
        <v>3071</v>
      </c>
      <c r="H335" s="2">
        <f t="shared" si="4"/>
        <v>8180</v>
      </c>
    </row>
    <row r="336" spans="1:8" x14ac:dyDescent="0.35">
      <c r="A336" s="3">
        <v>44222</v>
      </c>
      <c r="B336" s="2">
        <v>1006</v>
      </c>
      <c r="C336" s="2">
        <v>25</v>
      </c>
      <c r="D336" s="2">
        <v>1050</v>
      </c>
      <c r="E336" s="2">
        <f>SUM($B$2:B336)</f>
        <v>254822</v>
      </c>
      <c r="F336" s="2">
        <f>SUM($D$2:D336)+831</f>
        <v>244446</v>
      </c>
      <c r="G336" s="2">
        <f>SUM($C$2:C336)</f>
        <v>3096</v>
      </c>
      <c r="H336" s="2">
        <f t="shared" si="4"/>
        <v>7280</v>
      </c>
    </row>
    <row r="337" spans="1:8" x14ac:dyDescent="0.35">
      <c r="A337" s="3">
        <v>44223</v>
      </c>
      <c r="B337" s="2">
        <v>742</v>
      </c>
      <c r="C337" s="2">
        <v>12</v>
      </c>
      <c r="D337" s="2">
        <v>1081</v>
      </c>
      <c r="E337" s="2">
        <f>SUM($B$2:B337)</f>
        <v>255564</v>
      </c>
      <c r="F337" s="2">
        <f>SUM($D$2:D337)+831</f>
        <v>245527</v>
      </c>
      <c r="G337" s="2">
        <f>SUM($C$2:C337)</f>
        <v>3108</v>
      </c>
      <c r="H337" s="2">
        <f t="shared" si="4"/>
        <v>6929</v>
      </c>
    </row>
    <row r="338" spans="1:8" x14ac:dyDescent="0.35">
      <c r="A338" s="3">
        <v>44224</v>
      </c>
      <c r="B338" s="2">
        <v>723</v>
      </c>
      <c r="C338" s="2">
        <v>19</v>
      </c>
      <c r="D338" s="2">
        <v>932</v>
      </c>
      <c r="E338" s="2">
        <f>SUM($B$2:B338)</f>
        <v>256287</v>
      </c>
      <c r="F338" s="2">
        <f>SUM($D$2:D338)+831</f>
        <v>246459</v>
      </c>
      <c r="G338" s="2">
        <f>SUM($C$2:C338)</f>
        <v>3127</v>
      </c>
      <c r="H338" s="2">
        <f t="shared" si="4"/>
        <v>6701</v>
      </c>
    </row>
    <row r="339" spans="1:8" x14ac:dyDescent="0.35">
      <c r="A339" s="3">
        <v>44225</v>
      </c>
      <c r="B339" s="2">
        <v>669</v>
      </c>
      <c r="C339" s="2">
        <v>21</v>
      </c>
      <c r="D339" s="2">
        <v>637</v>
      </c>
      <c r="E339" s="2">
        <f>SUM($B$2:B339)</f>
        <v>256956</v>
      </c>
      <c r="F339" s="2">
        <f>SUM($D$2:D339)+831</f>
        <v>247096</v>
      </c>
      <c r="G339" s="2">
        <f>SUM($C$2:C339)</f>
        <v>3148</v>
      </c>
      <c r="H339" s="2">
        <f t="shared" si="4"/>
        <v>6712</v>
      </c>
    </row>
    <row r="340" spans="1:8" x14ac:dyDescent="0.35">
      <c r="A340" s="3">
        <v>44226</v>
      </c>
      <c r="B340" s="2">
        <v>776</v>
      </c>
      <c r="C340" s="2">
        <v>11</v>
      </c>
      <c r="D340" s="2">
        <v>1441</v>
      </c>
      <c r="E340" s="2">
        <f>SUM($B$2:B340)</f>
        <v>257732</v>
      </c>
      <c r="F340" s="2">
        <f>SUM($D$2:D340)+831</f>
        <v>248537</v>
      </c>
      <c r="G340" s="2">
        <f>SUM($C$2:C340)</f>
        <v>3159</v>
      </c>
      <c r="H340" s="2">
        <f t="shared" si="4"/>
        <v>6036</v>
      </c>
    </row>
    <row r="341" spans="1:8" x14ac:dyDescent="0.35">
      <c r="A341" s="3">
        <v>44227</v>
      </c>
      <c r="B341" s="2">
        <v>479</v>
      </c>
      <c r="C341" s="2">
        <v>19</v>
      </c>
      <c r="D341" s="2">
        <v>491</v>
      </c>
      <c r="E341" s="2">
        <f>SUM($B$2:B341)</f>
        <v>258211</v>
      </c>
      <c r="F341" s="2">
        <f>SUM($D$2:D341)+831</f>
        <v>249028</v>
      </c>
      <c r="G341" s="2">
        <f>SUM($C$2:C341)</f>
        <v>3178</v>
      </c>
      <c r="H341" s="2">
        <f t="shared" si="4"/>
        <v>6005</v>
      </c>
    </row>
    <row r="342" spans="1:8" x14ac:dyDescent="0.35">
      <c r="A342" s="3">
        <v>44228</v>
      </c>
      <c r="B342" s="2">
        <v>240</v>
      </c>
      <c r="C342" s="2">
        <v>16</v>
      </c>
      <c r="D342" s="2">
        <v>681</v>
      </c>
      <c r="E342" s="2">
        <f>SUM($B$2:B342)</f>
        <v>258451</v>
      </c>
      <c r="F342" s="2">
        <f>SUM($D$2:D342)+831</f>
        <v>249709</v>
      </c>
      <c r="G342" s="2">
        <f>SUM($C$2:C342)</f>
        <v>3194</v>
      </c>
      <c r="H342" s="2">
        <f t="shared" si="4"/>
        <v>5548</v>
      </c>
    </row>
    <row r="343" spans="1:8" x14ac:dyDescent="0.35">
      <c r="A343" s="3">
        <v>44229</v>
      </c>
      <c r="B343" s="2">
        <v>858</v>
      </c>
      <c r="C343" s="2">
        <v>14</v>
      </c>
      <c r="D343" s="2">
        <v>580</v>
      </c>
      <c r="E343" s="2">
        <f>SUM($B$2:B343)</f>
        <v>259309</v>
      </c>
      <c r="F343" s="2">
        <f>SUM($D$2:D343)+831</f>
        <v>250289</v>
      </c>
      <c r="G343" s="2">
        <f>SUM($C$2:C343)</f>
        <v>3208</v>
      </c>
      <c r="H343" s="2">
        <f t="shared" si="4"/>
        <v>5812</v>
      </c>
    </row>
    <row r="344" spans="1:8" x14ac:dyDescent="0.35">
      <c r="A344" s="3">
        <v>44230</v>
      </c>
      <c r="B344" s="2">
        <v>688</v>
      </c>
      <c r="C344" s="2">
        <v>13</v>
      </c>
      <c r="D344" s="2">
        <v>788</v>
      </c>
      <c r="E344" s="2">
        <f>SUM($B$2:B344)</f>
        <v>259997</v>
      </c>
      <c r="F344" s="2">
        <f>SUM($D$2:D344)+831</f>
        <v>251077</v>
      </c>
      <c r="G344" s="2">
        <f>SUM($C$2:C344)</f>
        <v>3221</v>
      </c>
      <c r="H344" s="2">
        <f t="shared" si="4"/>
        <v>5699</v>
      </c>
    </row>
    <row r="345" spans="1:8" x14ac:dyDescent="0.35">
      <c r="A345" s="3">
        <v>44231</v>
      </c>
      <c r="B345" s="2">
        <v>583</v>
      </c>
      <c r="C345" s="2">
        <v>19</v>
      </c>
      <c r="D345" s="2">
        <v>671</v>
      </c>
      <c r="E345" s="2">
        <f>SUM($B$2:B345)</f>
        <v>260580</v>
      </c>
      <c r="F345" s="2">
        <f>SUM($D$2:D345)+831</f>
        <v>251748</v>
      </c>
      <c r="G345" s="2">
        <f>SUM($C$2:C345)</f>
        <v>3240</v>
      </c>
      <c r="H345" s="2">
        <f t="shared" si="4"/>
        <v>5592</v>
      </c>
    </row>
    <row r="346" spans="1:8" x14ac:dyDescent="0.35">
      <c r="A346" s="3">
        <v>44232</v>
      </c>
      <c r="B346" s="2">
        <v>538</v>
      </c>
      <c r="C346" s="2">
        <v>18</v>
      </c>
      <c r="D346" s="2">
        <v>498</v>
      </c>
      <c r="E346" s="2">
        <f>SUM($B$2:B346)</f>
        <v>261118</v>
      </c>
      <c r="F346" s="2">
        <f>SUM($D$2:D346)+831</f>
        <v>252246</v>
      </c>
      <c r="G346" s="2">
        <f>SUM($C$2:C346)</f>
        <v>3258</v>
      </c>
      <c r="H346" s="2">
        <f t="shared" si="4"/>
        <v>5614</v>
      </c>
    </row>
    <row r="347" spans="1:8" x14ac:dyDescent="0.35">
      <c r="A347" s="3">
        <v>44233</v>
      </c>
      <c r="B347" s="2">
        <v>602</v>
      </c>
      <c r="C347" s="2">
        <v>11</v>
      </c>
      <c r="D347" s="2">
        <v>569</v>
      </c>
      <c r="E347" s="2">
        <f>SUM($B$2:B347)</f>
        <v>261720</v>
      </c>
      <c r="F347" s="2">
        <f>SUM($D$2:D347)+831</f>
        <v>252815</v>
      </c>
      <c r="G347" s="2">
        <f>SUM($C$2:C347)</f>
        <v>3269</v>
      </c>
      <c r="H347" s="2">
        <f t="shared" si="4"/>
        <v>5636</v>
      </c>
    </row>
    <row r="348" spans="1:8" x14ac:dyDescent="0.35">
      <c r="A348" s="3">
        <v>44234</v>
      </c>
      <c r="B348" s="2">
        <v>404</v>
      </c>
      <c r="C348" s="2">
        <v>14</v>
      </c>
      <c r="D348" s="2">
        <v>799</v>
      </c>
      <c r="E348" s="2">
        <f>SUM($B$2:B348)</f>
        <v>262124</v>
      </c>
      <c r="F348" s="2">
        <f>SUM($D$2:D348)+831</f>
        <v>253614</v>
      </c>
      <c r="G348" s="2">
        <f>SUM($C$2:C348)</f>
        <v>3283</v>
      </c>
      <c r="H348" s="2">
        <f t="shared" si="4"/>
        <v>5227</v>
      </c>
    </row>
    <row r="349" spans="1:8" x14ac:dyDescent="0.35">
      <c r="A349" s="3">
        <v>44235</v>
      </c>
      <c r="B349" s="2">
        <v>204</v>
      </c>
      <c r="C349" s="2">
        <v>15</v>
      </c>
      <c r="D349" s="2">
        <v>736</v>
      </c>
      <c r="E349" s="2">
        <f>SUM($B$2:B349)</f>
        <v>262328</v>
      </c>
      <c r="F349" s="2">
        <f>SUM($D$2:D349)+831</f>
        <v>254350</v>
      </c>
      <c r="G349" s="2">
        <f>SUM($C$2:C349)</f>
        <v>3298</v>
      </c>
      <c r="H349" s="2">
        <f t="shared" si="4"/>
        <v>4680</v>
      </c>
    </row>
    <row r="350" spans="1:8" x14ac:dyDescent="0.35">
      <c r="A350" s="3">
        <v>44236</v>
      </c>
      <c r="B350" s="2">
        <v>829</v>
      </c>
      <c r="C350" s="2">
        <v>8</v>
      </c>
      <c r="D350" s="2">
        <v>566</v>
      </c>
      <c r="E350" s="2">
        <f>SUM($B$2:B350)</f>
        <v>263157</v>
      </c>
      <c r="F350" s="2">
        <f>SUM($D$2:D350)+831</f>
        <v>254916</v>
      </c>
      <c r="G350" s="2">
        <f>SUM($C$2:C350)</f>
        <v>3306</v>
      </c>
      <c r="H350" s="2">
        <f t="shared" si="4"/>
        <v>4935</v>
      </c>
    </row>
    <row r="351" spans="1:8" x14ac:dyDescent="0.35">
      <c r="A351" s="3">
        <v>44237</v>
      </c>
      <c r="B351" s="2">
        <v>544</v>
      </c>
      <c r="C351" s="2">
        <v>5</v>
      </c>
      <c r="D351" s="2">
        <v>469</v>
      </c>
      <c r="E351" s="2">
        <f>SUM($B$2:B351)</f>
        <v>263701</v>
      </c>
      <c r="F351" s="2">
        <f>SUM($D$2:D351)+831</f>
        <v>255385</v>
      </c>
      <c r="G351" s="2">
        <f>SUM($C$2:C351)</f>
        <v>3311</v>
      </c>
      <c r="H351" s="2">
        <f t="shared" si="4"/>
        <v>5005</v>
      </c>
    </row>
    <row r="352" spans="1:8" x14ac:dyDescent="0.35">
      <c r="A352" s="3">
        <v>44238</v>
      </c>
      <c r="B352" s="2">
        <v>557</v>
      </c>
      <c r="C352" s="2">
        <v>10</v>
      </c>
      <c r="D352" s="2">
        <v>639</v>
      </c>
      <c r="E352" s="2">
        <f>SUM($B$2:B352)</f>
        <v>264258</v>
      </c>
      <c r="F352" s="2">
        <f>SUM($D$2:D352)+831</f>
        <v>256024</v>
      </c>
      <c r="G352" s="2">
        <f>SUM($C$2:C352)</f>
        <v>3321</v>
      </c>
      <c r="H352" s="2">
        <f t="shared" si="4"/>
        <v>4913</v>
      </c>
    </row>
    <row r="353" spans="1:8" x14ac:dyDescent="0.35">
      <c r="A353" s="3">
        <v>44239</v>
      </c>
      <c r="B353" s="2">
        <v>507</v>
      </c>
      <c r="C353" s="2">
        <v>15</v>
      </c>
      <c r="D353" s="2">
        <v>660</v>
      </c>
      <c r="E353" s="2">
        <f>SUM($B$2:B353)</f>
        <v>264765</v>
      </c>
      <c r="F353" s="2">
        <f>SUM($D$2:D353)+831</f>
        <v>256684</v>
      </c>
      <c r="G353" s="2">
        <f>SUM($C$2:C353)</f>
        <v>3336</v>
      </c>
      <c r="H353" s="2">
        <f t="shared" si="4"/>
        <v>4745</v>
      </c>
    </row>
    <row r="354" spans="1:8" x14ac:dyDescent="0.35">
      <c r="A354" s="3">
        <v>44240</v>
      </c>
      <c r="B354" s="2">
        <v>535</v>
      </c>
      <c r="C354" s="2">
        <v>7</v>
      </c>
      <c r="D354" s="2">
        <v>757</v>
      </c>
      <c r="E354" s="2">
        <f>SUM($B$2:B354)</f>
        <v>265300</v>
      </c>
      <c r="F354" s="2">
        <f>SUM($D$2:D354)+831</f>
        <v>257441</v>
      </c>
      <c r="G354" s="2">
        <f>SUM($C$2:C354)</f>
        <v>3343</v>
      </c>
      <c r="H354" s="2">
        <f t="shared" si="4"/>
        <v>4516</v>
      </c>
    </row>
    <row r="355" spans="1:8" x14ac:dyDescent="0.35">
      <c r="A355" s="3">
        <v>44241</v>
      </c>
      <c r="B355" s="2">
        <v>357</v>
      </c>
      <c r="C355" s="2">
        <v>9</v>
      </c>
      <c r="D355" s="2">
        <v>652</v>
      </c>
      <c r="E355" s="2">
        <f>SUM($B$2:B355)</f>
        <v>265657</v>
      </c>
      <c r="F355" s="2">
        <f>SUM($D$2:D355)+831</f>
        <v>258093</v>
      </c>
      <c r="G355" s="2">
        <f>SUM($C$2:C355)</f>
        <v>3352</v>
      </c>
      <c r="H355" s="2">
        <f t="shared" si="4"/>
        <v>4212</v>
      </c>
    </row>
    <row r="356" spans="1:8" x14ac:dyDescent="0.35">
      <c r="A356" s="3">
        <v>44242</v>
      </c>
      <c r="B356" s="2">
        <v>165</v>
      </c>
      <c r="C356" s="2">
        <v>11</v>
      </c>
      <c r="D356" s="2">
        <v>639</v>
      </c>
      <c r="E356" s="2">
        <f>SUM($B$2:B356)</f>
        <v>265822</v>
      </c>
      <c r="F356" s="2">
        <f>SUM($D$2:D356)+831</f>
        <v>258732</v>
      </c>
      <c r="G356" s="2">
        <f>SUM($C$2:C356)</f>
        <v>3363</v>
      </c>
      <c r="H356" s="2">
        <f t="shared" si="4"/>
        <v>3727</v>
      </c>
    </row>
    <row r="357" spans="1:8" x14ac:dyDescent="0.35">
      <c r="A357" s="3">
        <v>44243</v>
      </c>
      <c r="B357" s="2">
        <v>740</v>
      </c>
      <c r="C357" s="2">
        <v>14</v>
      </c>
      <c r="D357" s="2">
        <v>496</v>
      </c>
      <c r="E357" s="2">
        <f>SUM($B$2:B357)</f>
        <v>266562</v>
      </c>
      <c r="F357" s="2">
        <f>SUM($D$2:D357)+831</f>
        <v>259228</v>
      </c>
      <c r="G357" s="2">
        <f>SUM($C$2:C357)</f>
        <v>3377</v>
      </c>
      <c r="H357" s="2">
        <f t="shared" si="4"/>
        <v>3957</v>
      </c>
    </row>
    <row r="358" spans="1:8" x14ac:dyDescent="0.35">
      <c r="A358" s="3">
        <v>44244</v>
      </c>
      <c r="B358" s="2">
        <v>486</v>
      </c>
      <c r="C358" s="2">
        <v>13</v>
      </c>
      <c r="D358" s="2">
        <v>499</v>
      </c>
      <c r="E358" s="2">
        <f>SUM($B$2:B358)</f>
        <v>267048</v>
      </c>
      <c r="F358" s="2">
        <f>SUM($D$2:D358)+831</f>
        <v>259727</v>
      </c>
      <c r="G358" s="2">
        <f>SUM($C$2:C358)</f>
        <v>3390</v>
      </c>
      <c r="H358" s="2">
        <f t="shared" si="4"/>
        <v>3931</v>
      </c>
    </row>
    <row r="359" spans="1:8" x14ac:dyDescent="0.35">
      <c r="A359" s="3">
        <v>44245</v>
      </c>
      <c r="B359" s="2">
        <v>365</v>
      </c>
      <c r="C359" s="2">
        <v>9</v>
      </c>
      <c r="D359" s="2">
        <v>539</v>
      </c>
      <c r="E359" s="2">
        <f>SUM($B$2:B359)</f>
        <v>267413</v>
      </c>
      <c r="F359" s="2">
        <f>SUM($D$2:D359)+831</f>
        <v>260266</v>
      </c>
      <c r="G359" s="2">
        <f>SUM($C$2:C359)</f>
        <v>3399</v>
      </c>
      <c r="H359" s="2">
        <f t="shared" si="4"/>
        <v>3748</v>
      </c>
    </row>
    <row r="360" spans="1:8" x14ac:dyDescent="0.35">
      <c r="A360" s="3">
        <v>44246</v>
      </c>
      <c r="B360" s="2">
        <v>388</v>
      </c>
      <c r="C360" s="2">
        <v>7</v>
      </c>
      <c r="D360" s="2">
        <v>331</v>
      </c>
      <c r="E360" s="2">
        <f>SUM($B$2:B360)</f>
        <v>267801</v>
      </c>
      <c r="F360" s="2">
        <f>SUM($D$2:D360)+831</f>
        <v>260597</v>
      </c>
      <c r="G360" s="2">
        <f>SUM($C$2:C360)</f>
        <v>3406</v>
      </c>
      <c r="H360" s="2">
        <f t="shared" si="4"/>
        <v>3798</v>
      </c>
    </row>
    <row r="361" spans="1:8" x14ac:dyDescent="0.35">
      <c r="A361" s="3">
        <v>44247</v>
      </c>
      <c r="B361" s="2">
        <v>396</v>
      </c>
      <c r="C361" s="2">
        <v>19</v>
      </c>
      <c r="D361" s="2">
        <v>469</v>
      </c>
      <c r="E361" s="2">
        <f>SUM($B$2:B361)</f>
        <v>268197</v>
      </c>
      <c r="F361" s="2">
        <f>SUM($D$2:D361)+831</f>
        <v>261066</v>
      </c>
      <c r="G361" s="2">
        <f>SUM($C$2:C361)</f>
        <v>3425</v>
      </c>
      <c r="H361" s="2">
        <f t="shared" si="4"/>
        <v>3706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6CCE-82D8-4276-AB45-30D11CE15D9A}">
  <dimension ref="A1:P161"/>
  <sheetViews>
    <sheetView workbookViewId="0">
      <pane ySplit="1" topLeftCell="A146" activePane="bottomLeft" state="frozen"/>
      <selection pane="bottomLeft" activeCell="H161" sqref="H161"/>
    </sheetView>
  </sheetViews>
  <sheetFormatPr defaultRowHeight="14.5" x14ac:dyDescent="0.35"/>
  <cols>
    <col min="1" max="1" width="10.453125" bestFit="1" customWidth="1"/>
    <col min="2" max="2" width="6.26953125" bestFit="1" customWidth="1"/>
    <col min="3" max="3" width="5.54296875" bestFit="1" customWidth="1"/>
    <col min="4" max="4" width="6.81640625" bestFit="1" customWidth="1"/>
    <col min="8" max="8" width="5.36328125" bestFit="1" customWidth="1"/>
    <col min="9" max="9" width="6.90625" bestFit="1" customWidth="1"/>
  </cols>
  <sheetData>
    <row r="1" spans="1:16" x14ac:dyDescent="0.35">
      <c r="A1" s="2" t="s">
        <v>0</v>
      </c>
      <c r="B1" s="2" t="s">
        <v>24</v>
      </c>
      <c r="C1" s="2" t="s">
        <v>11</v>
      </c>
      <c r="D1" s="2" t="s">
        <v>12</v>
      </c>
      <c r="E1" s="2" t="s">
        <v>33</v>
      </c>
      <c r="F1" s="2" t="s">
        <v>41</v>
      </c>
      <c r="G1" s="2" t="s">
        <v>42</v>
      </c>
      <c r="H1" s="2" t="s">
        <v>16</v>
      </c>
      <c r="I1" s="2" t="s">
        <v>17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22</v>
      </c>
      <c r="P1" s="2" t="s">
        <v>23</v>
      </c>
    </row>
    <row r="2" spans="1:16" x14ac:dyDescent="0.35">
      <c r="A2" s="3">
        <v>44088</v>
      </c>
      <c r="B2" s="2">
        <v>109</v>
      </c>
      <c r="C2" s="2">
        <v>17</v>
      </c>
      <c r="D2" s="2">
        <v>4</v>
      </c>
      <c r="E2" s="2">
        <v>0</v>
      </c>
      <c r="F2" s="2">
        <v>0</v>
      </c>
      <c r="G2" s="2">
        <v>6</v>
      </c>
      <c r="H2" s="2"/>
      <c r="I2" s="2"/>
      <c r="J2" s="2"/>
      <c r="K2" s="2"/>
      <c r="L2" s="2"/>
      <c r="M2" s="2"/>
      <c r="N2" s="2"/>
      <c r="O2" s="2">
        <f t="shared" ref="O2:O24" si="0">P2-SUM(B2:L2)</f>
        <v>29</v>
      </c>
      <c r="P2" s="2">
        <v>165</v>
      </c>
    </row>
    <row r="3" spans="1:16" x14ac:dyDescent="0.35">
      <c r="A3" s="3">
        <v>44089</v>
      </c>
      <c r="B3" s="2">
        <v>124</v>
      </c>
      <c r="C3" s="2">
        <v>20</v>
      </c>
      <c r="D3" s="2">
        <v>13</v>
      </c>
      <c r="E3" s="2">
        <v>0</v>
      </c>
      <c r="F3" s="2">
        <v>0</v>
      </c>
      <c r="G3" s="2">
        <v>0</v>
      </c>
      <c r="H3" s="2"/>
      <c r="I3" s="2"/>
      <c r="J3" s="2"/>
      <c r="K3" s="2"/>
      <c r="L3" s="2"/>
      <c r="M3" s="2"/>
      <c r="N3" s="2"/>
      <c r="O3" s="2">
        <f t="shared" si="0"/>
        <v>13</v>
      </c>
      <c r="P3" s="2">
        <v>170</v>
      </c>
    </row>
    <row r="4" spans="1:16" x14ac:dyDescent="0.35">
      <c r="A4" s="3">
        <v>44090</v>
      </c>
      <c r="B4" s="2">
        <v>144</v>
      </c>
      <c r="C4" s="2">
        <v>29</v>
      </c>
      <c r="D4" s="2">
        <v>7</v>
      </c>
      <c r="E4" s="2">
        <v>0</v>
      </c>
      <c r="F4" s="2">
        <v>0</v>
      </c>
      <c r="G4" s="2">
        <v>0</v>
      </c>
      <c r="H4" s="2"/>
      <c r="I4" s="2"/>
      <c r="J4" s="2"/>
      <c r="K4" s="2"/>
      <c r="L4" s="2"/>
      <c r="M4" s="2"/>
      <c r="N4" s="2"/>
      <c r="O4" s="2">
        <f t="shared" si="0"/>
        <v>16</v>
      </c>
      <c r="P4" s="2">
        <v>196</v>
      </c>
    </row>
    <row r="5" spans="1:16" x14ac:dyDescent="0.35">
      <c r="A5" s="3">
        <v>44091</v>
      </c>
      <c r="B5" s="2">
        <v>126</v>
      </c>
      <c r="C5" s="2">
        <v>15</v>
      </c>
      <c r="D5" s="2">
        <v>16</v>
      </c>
      <c r="E5" s="2">
        <v>7</v>
      </c>
      <c r="F5" s="2">
        <v>0</v>
      </c>
      <c r="G5" s="2">
        <v>0</v>
      </c>
      <c r="H5" s="2"/>
      <c r="I5" s="2"/>
      <c r="J5" s="2"/>
      <c r="K5" s="2"/>
      <c r="L5" s="2"/>
      <c r="M5" s="2"/>
      <c r="N5" s="2"/>
      <c r="O5" s="2">
        <f t="shared" si="0"/>
        <v>15</v>
      </c>
      <c r="P5" s="2">
        <v>179</v>
      </c>
    </row>
    <row r="6" spans="1:16" x14ac:dyDescent="0.35">
      <c r="A6" s="3">
        <v>44092</v>
      </c>
      <c r="B6" s="2">
        <v>129</v>
      </c>
      <c r="C6" s="2">
        <v>34</v>
      </c>
      <c r="D6" s="2">
        <v>11</v>
      </c>
      <c r="E6" s="2">
        <v>0</v>
      </c>
      <c r="F6" s="2">
        <v>0</v>
      </c>
      <c r="G6" s="2">
        <v>4</v>
      </c>
      <c r="H6" s="2"/>
      <c r="I6" s="2"/>
      <c r="J6" s="2"/>
      <c r="K6" s="2"/>
      <c r="L6" s="2"/>
      <c r="M6" s="2"/>
      <c r="N6" s="2"/>
      <c r="O6" s="2">
        <f t="shared" si="0"/>
        <v>4</v>
      </c>
      <c r="P6" s="2">
        <v>182</v>
      </c>
    </row>
    <row r="7" spans="1:16" x14ac:dyDescent="0.35">
      <c r="A7" s="3">
        <v>44093</v>
      </c>
      <c r="B7" s="2">
        <v>116</v>
      </c>
      <c r="C7" s="2">
        <v>30</v>
      </c>
      <c r="D7" s="2">
        <v>15</v>
      </c>
      <c r="E7" s="2">
        <v>11</v>
      </c>
      <c r="F7" s="2">
        <v>3</v>
      </c>
      <c r="G7" s="2">
        <v>2</v>
      </c>
      <c r="H7" s="2"/>
      <c r="I7" s="2"/>
      <c r="J7" s="2"/>
      <c r="K7" s="2"/>
      <c r="L7" s="2"/>
      <c r="M7" s="2"/>
      <c r="N7" s="2"/>
      <c r="O7" s="2">
        <f t="shared" si="0"/>
        <v>10</v>
      </c>
      <c r="P7" s="2">
        <v>187</v>
      </c>
    </row>
    <row r="8" spans="1:16" x14ac:dyDescent="0.35">
      <c r="A8" s="3">
        <v>44094</v>
      </c>
      <c r="B8" s="2">
        <v>128</v>
      </c>
      <c r="C8" s="2">
        <v>30</v>
      </c>
      <c r="D8" s="2">
        <v>19</v>
      </c>
      <c r="E8" s="2">
        <v>6</v>
      </c>
      <c r="F8" s="2">
        <v>1</v>
      </c>
      <c r="G8" s="2">
        <v>5</v>
      </c>
      <c r="H8" s="2"/>
      <c r="I8" s="2"/>
      <c r="J8" s="2"/>
      <c r="K8" s="2"/>
      <c r="L8" s="2"/>
      <c r="M8" s="2"/>
      <c r="N8" s="2"/>
      <c r="O8" s="2">
        <f t="shared" si="0"/>
        <v>7</v>
      </c>
      <c r="P8" s="2">
        <v>196</v>
      </c>
    </row>
    <row r="9" spans="1:16" x14ac:dyDescent="0.35">
      <c r="A9" s="3">
        <v>44095</v>
      </c>
      <c r="B9" s="2">
        <v>92</v>
      </c>
      <c r="C9" s="2">
        <v>31</v>
      </c>
      <c r="D9" s="2">
        <v>53</v>
      </c>
      <c r="E9" s="2">
        <v>8</v>
      </c>
      <c r="F9" s="2">
        <v>0</v>
      </c>
      <c r="G9" s="2">
        <v>0</v>
      </c>
      <c r="H9" s="2"/>
      <c r="I9" s="2"/>
      <c r="J9" s="2"/>
      <c r="K9" s="2"/>
      <c r="L9" s="2"/>
      <c r="M9" s="2"/>
      <c r="N9" s="2"/>
      <c r="O9" s="2">
        <f t="shared" si="0"/>
        <v>9</v>
      </c>
      <c r="P9" s="2">
        <v>193</v>
      </c>
    </row>
    <row r="10" spans="1:16" x14ac:dyDescent="0.35">
      <c r="A10" s="3">
        <v>44096</v>
      </c>
      <c r="B10" s="2">
        <v>137</v>
      </c>
      <c r="C10" s="2">
        <v>47</v>
      </c>
      <c r="D10" s="2">
        <v>26</v>
      </c>
      <c r="E10" s="2">
        <v>6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>
        <f t="shared" si="0"/>
        <v>2</v>
      </c>
      <c r="P10" s="2">
        <v>218</v>
      </c>
    </row>
    <row r="11" spans="1:16" x14ac:dyDescent="0.35">
      <c r="A11" s="3">
        <v>44097</v>
      </c>
      <c r="B11" s="2">
        <v>165</v>
      </c>
      <c r="C11" s="2">
        <v>34</v>
      </c>
      <c r="D11" s="2">
        <v>14</v>
      </c>
      <c r="E11" s="2">
        <v>2</v>
      </c>
      <c r="F11" s="2">
        <v>0</v>
      </c>
      <c r="G11" s="2">
        <v>0</v>
      </c>
      <c r="H11" s="2"/>
      <c r="I11" s="2"/>
      <c r="J11" s="2"/>
      <c r="K11" s="2"/>
      <c r="L11" s="2"/>
      <c r="M11" s="2"/>
      <c r="N11" s="2"/>
      <c r="O11" s="2">
        <f t="shared" si="0"/>
        <v>12</v>
      </c>
      <c r="P11" s="2">
        <v>227</v>
      </c>
    </row>
    <row r="12" spans="1:16" x14ac:dyDescent="0.35">
      <c r="A12" s="3">
        <v>44098</v>
      </c>
      <c r="B12" s="2">
        <v>164</v>
      </c>
      <c r="C12" s="2">
        <v>34</v>
      </c>
      <c r="D12" s="2">
        <v>22</v>
      </c>
      <c r="E12" s="2">
        <v>15</v>
      </c>
      <c r="F12" s="2">
        <v>1</v>
      </c>
      <c r="G12" s="2">
        <v>1</v>
      </c>
      <c r="H12" s="2"/>
      <c r="I12" s="2"/>
      <c r="J12" s="2"/>
      <c r="K12" s="2"/>
      <c r="L12" s="2"/>
      <c r="M12" s="2"/>
      <c r="N12" s="2"/>
      <c r="O12" s="2">
        <f t="shared" si="0"/>
        <v>22</v>
      </c>
      <c r="P12" s="2">
        <v>259</v>
      </c>
    </row>
    <row r="13" spans="1:16" x14ac:dyDescent="0.35">
      <c r="A13" s="3">
        <v>44099</v>
      </c>
      <c r="B13" s="2">
        <v>165</v>
      </c>
      <c r="C13" s="2">
        <v>43</v>
      </c>
      <c r="D13" s="2">
        <v>27</v>
      </c>
      <c r="E13" s="2">
        <v>4</v>
      </c>
      <c r="F13" s="2">
        <v>2</v>
      </c>
      <c r="G13" s="2">
        <v>3</v>
      </c>
      <c r="H13" s="2"/>
      <c r="I13" s="2"/>
      <c r="J13" s="2"/>
      <c r="K13" s="2"/>
      <c r="L13" s="2"/>
      <c r="M13" s="2"/>
      <c r="N13" s="2"/>
      <c r="O13" s="2">
        <f t="shared" si="0"/>
        <v>21</v>
      </c>
      <c r="P13" s="2">
        <v>265</v>
      </c>
    </row>
    <row r="14" spans="1:16" x14ac:dyDescent="0.35">
      <c r="A14" s="3">
        <v>44100</v>
      </c>
      <c r="B14" s="2">
        <v>166</v>
      </c>
      <c r="C14" s="2">
        <v>41</v>
      </c>
      <c r="D14" s="2">
        <v>55</v>
      </c>
      <c r="E14" s="2">
        <v>18</v>
      </c>
      <c r="F14" s="2">
        <v>0</v>
      </c>
      <c r="G14" s="2">
        <v>3</v>
      </c>
      <c r="H14" s="2"/>
      <c r="I14" s="2"/>
      <c r="J14" s="2"/>
      <c r="K14" s="2"/>
      <c r="L14" s="2"/>
      <c r="M14" s="2"/>
      <c r="N14" s="2"/>
      <c r="O14" s="2">
        <f t="shared" si="0"/>
        <v>13</v>
      </c>
      <c r="P14" s="2">
        <v>296</v>
      </c>
    </row>
    <row r="15" spans="1:16" x14ac:dyDescent="0.35">
      <c r="A15" s="3">
        <v>44101</v>
      </c>
      <c r="B15" s="2">
        <v>193</v>
      </c>
      <c r="C15" s="2">
        <v>46</v>
      </c>
      <c r="D15" s="2">
        <v>14</v>
      </c>
      <c r="E15" s="2">
        <v>11</v>
      </c>
      <c r="F15" s="2">
        <v>4</v>
      </c>
      <c r="G15" s="2">
        <v>5</v>
      </c>
      <c r="H15" s="2"/>
      <c r="I15" s="2"/>
      <c r="J15" s="2"/>
      <c r="K15" s="2"/>
      <c r="L15" s="2"/>
      <c r="M15" s="2"/>
      <c r="N15" s="2"/>
      <c r="O15" s="2">
        <f t="shared" si="0"/>
        <v>21</v>
      </c>
      <c r="P15" s="2">
        <v>294</v>
      </c>
    </row>
    <row r="16" spans="1:16" x14ac:dyDescent="0.35">
      <c r="A16" s="3">
        <v>44102</v>
      </c>
      <c r="B16" s="2">
        <v>175</v>
      </c>
      <c r="C16" s="2">
        <v>32</v>
      </c>
      <c r="D16" s="2">
        <v>38</v>
      </c>
      <c r="E16" s="2">
        <v>14</v>
      </c>
      <c r="F16" s="2">
        <v>1</v>
      </c>
      <c r="G16" s="2">
        <v>7</v>
      </c>
      <c r="H16" s="2"/>
      <c r="I16" s="2"/>
      <c r="J16" s="2"/>
      <c r="K16" s="2"/>
      <c r="L16" s="2"/>
      <c r="M16" s="2"/>
      <c r="N16" s="2"/>
      <c r="O16" s="2">
        <f t="shared" si="0"/>
        <v>31</v>
      </c>
      <c r="P16" s="2">
        <v>298</v>
      </c>
    </row>
    <row r="17" spans="1:16" x14ac:dyDescent="0.35">
      <c r="A17" s="3">
        <v>44103</v>
      </c>
      <c r="B17" s="2">
        <v>225</v>
      </c>
      <c r="C17" s="2">
        <v>35</v>
      </c>
      <c r="D17" s="2">
        <v>22</v>
      </c>
      <c r="E17" s="2">
        <v>18</v>
      </c>
      <c r="F17" s="2">
        <v>9</v>
      </c>
      <c r="G17" s="2">
        <v>1</v>
      </c>
      <c r="H17" s="2"/>
      <c r="I17" s="2"/>
      <c r="J17" s="2"/>
      <c r="K17" s="2"/>
      <c r="L17" s="2"/>
      <c r="M17" s="2"/>
      <c r="N17" s="2"/>
      <c r="O17" s="2">
        <f t="shared" si="0"/>
        <v>4</v>
      </c>
      <c r="P17" s="2">
        <v>314</v>
      </c>
    </row>
    <row r="18" spans="1:16" x14ac:dyDescent="0.35">
      <c r="A18" s="3">
        <v>44104</v>
      </c>
      <c r="B18" s="2">
        <v>235</v>
      </c>
      <c r="C18" s="2">
        <v>30</v>
      </c>
      <c r="D18" s="2">
        <v>38</v>
      </c>
      <c r="E18" s="2">
        <v>14</v>
      </c>
      <c r="F18" s="2">
        <v>0</v>
      </c>
      <c r="G18" s="2">
        <v>0</v>
      </c>
      <c r="H18" s="2"/>
      <c r="I18" s="2"/>
      <c r="J18" s="2"/>
      <c r="K18" s="2"/>
      <c r="L18" s="2"/>
      <c r="M18" s="2"/>
      <c r="N18" s="2"/>
      <c r="O18" s="2">
        <f t="shared" si="0"/>
        <v>9</v>
      </c>
      <c r="P18" s="2">
        <v>326</v>
      </c>
    </row>
    <row r="19" spans="1:16" x14ac:dyDescent="0.35">
      <c r="A19" s="3">
        <v>44105</v>
      </c>
      <c r="B19" s="2">
        <v>241</v>
      </c>
      <c r="C19" s="2">
        <v>62</v>
      </c>
      <c r="D19" s="2">
        <v>96</v>
      </c>
      <c r="E19" s="2">
        <v>15</v>
      </c>
      <c r="F19" s="2">
        <v>7</v>
      </c>
      <c r="G19" s="2">
        <v>0</v>
      </c>
      <c r="H19" s="2"/>
      <c r="I19" s="2"/>
      <c r="J19" s="2"/>
      <c r="K19" s="2"/>
      <c r="L19" s="2"/>
      <c r="M19" s="2"/>
      <c r="N19" s="2"/>
      <c r="O19" s="2">
        <f t="shared" si="0"/>
        <v>27</v>
      </c>
      <c r="P19" s="2">
        <v>448</v>
      </c>
    </row>
    <row r="20" spans="1:16" x14ac:dyDescent="0.35">
      <c r="A20" s="3">
        <v>44106</v>
      </c>
      <c r="B20" s="2">
        <v>297</v>
      </c>
      <c r="C20" s="2">
        <v>78</v>
      </c>
      <c r="D20" s="2">
        <v>52</v>
      </c>
      <c r="E20" s="2">
        <v>6</v>
      </c>
      <c r="F20" s="2">
        <v>6</v>
      </c>
      <c r="G20" s="2">
        <v>2</v>
      </c>
      <c r="H20" s="2"/>
      <c r="I20" s="2"/>
      <c r="J20" s="2"/>
      <c r="K20" s="2"/>
      <c r="L20" s="2"/>
      <c r="M20" s="2"/>
      <c r="N20" s="2"/>
      <c r="O20" s="2">
        <f t="shared" si="0"/>
        <v>12</v>
      </c>
      <c r="P20" s="2">
        <v>453</v>
      </c>
    </row>
    <row r="21" spans="1:16" x14ac:dyDescent="0.35">
      <c r="A21" s="3">
        <v>44107</v>
      </c>
      <c r="B21" s="2">
        <v>360</v>
      </c>
      <c r="C21" s="2">
        <v>57</v>
      </c>
      <c r="D21" s="2">
        <v>11</v>
      </c>
      <c r="E21" s="2">
        <v>22</v>
      </c>
      <c r="F21" s="2">
        <v>0</v>
      </c>
      <c r="G21" s="2">
        <v>6</v>
      </c>
      <c r="H21" s="2"/>
      <c r="I21" s="2"/>
      <c r="J21" s="2"/>
      <c r="K21" s="2"/>
      <c r="L21" s="2"/>
      <c r="M21" s="2"/>
      <c r="N21" s="2"/>
      <c r="O21" s="2">
        <f t="shared" si="0"/>
        <v>15</v>
      </c>
      <c r="P21" s="2">
        <v>471</v>
      </c>
    </row>
    <row r="22" spans="1:16" x14ac:dyDescent="0.35">
      <c r="A22" s="3">
        <v>44108</v>
      </c>
      <c r="B22" s="2">
        <v>370</v>
      </c>
      <c r="C22" s="2">
        <v>65</v>
      </c>
      <c r="D22" s="2">
        <v>63</v>
      </c>
      <c r="E22" s="2">
        <v>28</v>
      </c>
      <c r="F22" s="2">
        <v>6</v>
      </c>
      <c r="G22" s="2">
        <v>11</v>
      </c>
      <c r="H22" s="2"/>
      <c r="I22" s="2"/>
      <c r="J22" s="2"/>
      <c r="K22" s="2"/>
      <c r="L22" s="2"/>
      <c r="M22" s="2"/>
      <c r="N22" s="2"/>
      <c r="O22" s="2">
        <f t="shared" si="0"/>
        <v>11</v>
      </c>
      <c r="P22" s="2">
        <v>554</v>
      </c>
    </row>
    <row r="23" spans="1:16" x14ac:dyDescent="0.35">
      <c r="A23" s="3">
        <v>44109</v>
      </c>
      <c r="B23" s="2">
        <v>416</v>
      </c>
      <c r="C23" s="2">
        <v>72</v>
      </c>
      <c r="D23" s="2">
        <v>44</v>
      </c>
      <c r="E23" s="2">
        <v>23</v>
      </c>
      <c r="F23" s="2">
        <v>1</v>
      </c>
      <c r="G23" s="2">
        <v>10</v>
      </c>
      <c r="H23" s="2"/>
      <c r="I23" s="2"/>
      <c r="J23" s="2"/>
      <c r="K23" s="2"/>
      <c r="L23" s="2"/>
      <c r="M23" s="2"/>
      <c r="N23" s="2"/>
      <c r="O23" s="2">
        <f t="shared" si="0"/>
        <v>12</v>
      </c>
      <c r="P23" s="2">
        <v>578</v>
      </c>
    </row>
    <row r="24" spans="1:16" x14ac:dyDescent="0.35">
      <c r="A24" s="3">
        <v>44110</v>
      </c>
      <c r="B24" s="2">
        <v>348</v>
      </c>
      <c r="C24" s="2">
        <v>99</v>
      </c>
      <c r="D24" s="2">
        <v>59</v>
      </c>
      <c r="E24" s="2">
        <v>19</v>
      </c>
      <c r="F24" s="2">
        <v>4</v>
      </c>
      <c r="G24" s="2">
        <v>1</v>
      </c>
      <c r="H24" s="2"/>
      <c r="I24" s="2"/>
      <c r="J24" s="2"/>
      <c r="K24" s="2"/>
      <c r="L24" s="2"/>
      <c r="M24" s="2"/>
      <c r="N24" s="2"/>
      <c r="O24" s="2">
        <f t="shared" si="0"/>
        <v>19</v>
      </c>
      <c r="P24" s="2">
        <v>549</v>
      </c>
    </row>
    <row r="25" spans="1:16" x14ac:dyDescent="0.35">
      <c r="A25" s="3">
        <v>44111</v>
      </c>
      <c r="B25" s="2">
        <v>259</v>
      </c>
      <c r="C25" s="2">
        <v>111</v>
      </c>
      <c r="D25" s="2">
        <v>91</v>
      </c>
      <c r="E25" s="2">
        <v>25</v>
      </c>
      <c r="F25" s="2">
        <v>2</v>
      </c>
      <c r="G25" s="2">
        <v>5</v>
      </c>
      <c r="H25" s="2"/>
      <c r="I25" s="2"/>
      <c r="J25" s="2"/>
      <c r="K25" s="2"/>
      <c r="L25" s="2"/>
      <c r="M25" s="2"/>
      <c r="N25" s="2"/>
      <c r="O25" s="2">
        <f t="shared" ref="O25:O32" si="1">P25-SUM(B25:L25)</f>
        <v>15</v>
      </c>
      <c r="P25" s="2">
        <v>508</v>
      </c>
    </row>
    <row r="26" spans="1:16" x14ac:dyDescent="0.35">
      <c r="A26" s="3">
        <v>44112</v>
      </c>
      <c r="B26" s="2">
        <v>230</v>
      </c>
      <c r="C26" s="2">
        <v>134</v>
      </c>
      <c r="D26" s="2">
        <v>68</v>
      </c>
      <c r="E26" s="2">
        <v>8</v>
      </c>
      <c r="F26" s="2">
        <v>6</v>
      </c>
      <c r="G26" s="2">
        <v>8</v>
      </c>
      <c r="H26" s="2">
        <v>0</v>
      </c>
      <c r="I26" s="2">
        <v>5</v>
      </c>
      <c r="J26" s="2">
        <v>0</v>
      </c>
      <c r="K26" s="2">
        <v>5</v>
      </c>
      <c r="L26" s="2">
        <v>0</v>
      </c>
      <c r="M26" s="2"/>
      <c r="N26" s="2"/>
      <c r="O26" s="2">
        <f t="shared" si="1"/>
        <v>8</v>
      </c>
      <c r="P26" s="2">
        <v>472</v>
      </c>
    </row>
    <row r="27" spans="1:16" x14ac:dyDescent="0.35">
      <c r="A27" s="3">
        <v>44113</v>
      </c>
      <c r="B27" s="2">
        <v>190</v>
      </c>
      <c r="C27" s="2">
        <v>179</v>
      </c>
      <c r="D27" s="2">
        <v>91</v>
      </c>
      <c r="E27" s="2">
        <v>0</v>
      </c>
      <c r="F27" s="2">
        <v>10</v>
      </c>
      <c r="G27" s="2">
        <v>28</v>
      </c>
      <c r="H27" s="2">
        <v>3</v>
      </c>
      <c r="I27" s="2">
        <v>11</v>
      </c>
      <c r="J27" s="2">
        <v>1</v>
      </c>
      <c r="K27" s="2">
        <v>3</v>
      </c>
      <c r="L27" s="2">
        <v>0</v>
      </c>
      <c r="M27" s="2"/>
      <c r="N27" s="2"/>
      <c r="O27" s="2">
        <f t="shared" si="1"/>
        <v>11</v>
      </c>
      <c r="P27" s="2">
        <v>527</v>
      </c>
    </row>
    <row r="28" spans="1:16" x14ac:dyDescent="0.35">
      <c r="A28" s="3">
        <v>44114</v>
      </c>
      <c r="B28" s="2">
        <v>222</v>
      </c>
      <c r="C28" s="2">
        <v>137</v>
      </c>
      <c r="D28" s="2">
        <v>99</v>
      </c>
      <c r="E28" s="2">
        <v>5</v>
      </c>
      <c r="F28" s="2">
        <v>7</v>
      </c>
      <c r="G28" s="2">
        <v>31</v>
      </c>
      <c r="H28" s="2">
        <v>10</v>
      </c>
      <c r="I28" s="2">
        <v>3</v>
      </c>
      <c r="J28" s="2">
        <v>1</v>
      </c>
      <c r="K28" s="2">
        <v>10</v>
      </c>
      <c r="L28" s="2">
        <v>0</v>
      </c>
      <c r="M28" s="2"/>
      <c r="N28" s="2"/>
      <c r="O28" s="2">
        <v>0</v>
      </c>
      <c r="P28" s="2">
        <v>519</v>
      </c>
    </row>
    <row r="29" spans="1:16" x14ac:dyDescent="0.35">
      <c r="A29" s="3">
        <v>44115</v>
      </c>
      <c r="B29" s="2">
        <v>172</v>
      </c>
      <c r="C29" s="2">
        <v>194</v>
      </c>
      <c r="D29" s="2">
        <v>117</v>
      </c>
      <c r="E29" s="2">
        <v>16</v>
      </c>
      <c r="F29" s="2">
        <v>7</v>
      </c>
      <c r="G29" s="2">
        <v>4</v>
      </c>
      <c r="H29" s="2">
        <v>7</v>
      </c>
      <c r="I29" s="2">
        <v>3</v>
      </c>
      <c r="J29" s="2">
        <v>2</v>
      </c>
      <c r="K29" s="2">
        <v>1</v>
      </c>
      <c r="L29" s="2">
        <v>0</v>
      </c>
      <c r="M29" s="2"/>
      <c r="N29" s="2"/>
      <c r="O29" s="2">
        <f t="shared" si="1"/>
        <v>0</v>
      </c>
      <c r="P29" s="2">
        <v>523</v>
      </c>
    </row>
    <row r="30" spans="1:16" x14ac:dyDescent="0.35">
      <c r="A30" s="3">
        <v>44116</v>
      </c>
      <c r="B30" s="2">
        <v>196</v>
      </c>
      <c r="C30" s="2">
        <v>178</v>
      </c>
      <c r="D30" s="2">
        <v>65</v>
      </c>
      <c r="E30" s="2">
        <v>13</v>
      </c>
      <c r="F30" s="2">
        <v>6</v>
      </c>
      <c r="G30" s="2">
        <v>15</v>
      </c>
      <c r="H30" s="2">
        <v>1</v>
      </c>
      <c r="I30" s="2">
        <v>0</v>
      </c>
      <c r="J30" s="2">
        <v>0</v>
      </c>
      <c r="K30" s="2">
        <v>4</v>
      </c>
      <c r="L30" s="2">
        <v>0</v>
      </c>
      <c r="M30" s="2"/>
      <c r="N30" s="2"/>
      <c r="O30" s="2">
        <f t="shared" si="1"/>
        <v>0</v>
      </c>
      <c r="P30" s="2">
        <v>478</v>
      </c>
    </row>
    <row r="31" spans="1:16" x14ac:dyDescent="0.35">
      <c r="A31" s="3">
        <v>44117</v>
      </c>
      <c r="B31" s="2">
        <v>207</v>
      </c>
      <c r="C31" s="2">
        <v>168</v>
      </c>
      <c r="D31" s="2">
        <v>117</v>
      </c>
      <c r="E31" s="2">
        <v>24</v>
      </c>
      <c r="F31" s="2">
        <v>25</v>
      </c>
      <c r="G31" s="2">
        <v>7</v>
      </c>
      <c r="H31" s="2">
        <v>8</v>
      </c>
      <c r="I31" s="2">
        <v>5</v>
      </c>
      <c r="J31" s="2">
        <v>0</v>
      </c>
      <c r="K31" s="2">
        <v>5</v>
      </c>
      <c r="L31" s="2">
        <v>0</v>
      </c>
      <c r="M31" s="2"/>
      <c r="N31" s="2"/>
      <c r="O31" s="2">
        <f t="shared" si="1"/>
        <v>3</v>
      </c>
      <c r="P31" s="2">
        <v>569</v>
      </c>
    </row>
    <row r="32" spans="1:16" x14ac:dyDescent="0.35">
      <c r="A32" s="3">
        <v>44118</v>
      </c>
      <c r="B32" s="2">
        <v>189</v>
      </c>
      <c r="C32" s="2">
        <v>297</v>
      </c>
      <c r="D32" s="2">
        <v>150</v>
      </c>
      <c r="E32" s="2">
        <v>3</v>
      </c>
      <c r="F32" s="2">
        <v>12</v>
      </c>
      <c r="G32" s="2">
        <v>11</v>
      </c>
      <c r="H32" s="2">
        <v>6</v>
      </c>
      <c r="I32" s="2">
        <v>2</v>
      </c>
      <c r="J32" s="2">
        <v>1</v>
      </c>
      <c r="K32" s="2">
        <v>9</v>
      </c>
      <c r="L32" s="2">
        <v>0</v>
      </c>
      <c r="M32" s="2"/>
      <c r="N32" s="2"/>
      <c r="O32" s="2">
        <f t="shared" si="1"/>
        <v>0</v>
      </c>
      <c r="P32" s="2">
        <v>680</v>
      </c>
    </row>
    <row r="33" spans="1:16" x14ac:dyDescent="0.35">
      <c r="A33" s="3">
        <v>44119</v>
      </c>
      <c r="B33" s="2">
        <v>286</v>
      </c>
      <c r="C33" s="2">
        <v>366</v>
      </c>
      <c r="D33" s="2">
        <v>104</v>
      </c>
      <c r="E33" s="2">
        <v>57</v>
      </c>
      <c r="F33" s="2">
        <v>21</v>
      </c>
      <c r="G33" s="2">
        <v>44</v>
      </c>
      <c r="H33" s="2">
        <v>13</v>
      </c>
      <c r="I33" s="2">
        <v>13</v>
      </c>
      <c r="J33" s="2">
        <v>3</v>
      </c>
      <c r="K33" s="2">
        <v>11</v>
      </c>
      <c r="L33" s="2">
        <v>1</v>
      </c>
      <c r="M33" s="2"/>
      <c r="N33" s="2"/>
      <c r="O33" s="2">
        <f t="shared" ref="O33:O56" si="2">P33-SUM(B33:L33)</f>
        <v>0</v>
      </c>
      <c r="P33" s="2">
        <v>919</v>
      </c>
    </row>
    <row r="34" spans="1:16" x14ac:dyDescent="0.35">
      <c r="A34" s="3">
        <v>44120</v>
      </c>
      <c r="B34" s="2">
        <v>342</v>
      </c>
      <c r="C34" s="2">
        <v>277</v>
      </c>
      <c r="D34" s="2">
        <v>198</v>
      </c>
      <c r="E34" s="2">
        <v>22</v>
      </c>
      <c r="F34" s="2">
        <v>12</v>
      </c>
      <c r="G34" s="2">
        <v>3</v>
      </c>
      <c r="H34" s="2">
        <v>11</v>
      </c>
      <c r="I34" s="2">
        <v>7</v>
      </c>
      <c r="J34" s="2">
        <v>3</v>
      </c>
      <c r="K34" s="2">
        <v>10</v>
      </c>
      <c r="L34" s="2">
        <v>2</v>
      </c>
      <c r="M34" s="2"/>
      <c r="N34" s="2"/>
      <c r="O34" s="4">
        <v>0</v>
      </c>
      <c r="P34" s="2">
        <v>886</v>
      </c>
    </row>
    <row r="35" spans="1:16" x14ac:dyDescent="0.35">
      <c r="A35" s="3">
        <v>44121</v>
      </c>
      <c r="B35" s="2">
        <v>226</v>
      </c>
      <c r="C35" s="2">
        <v>397</v>
      </c>
      <c r="D35" s="2">
        <v>232</v>
      </c>
      <c r="E35" s="2">
        <v>27</v>
      </c>
      <c r="F35" s="2">
        <v>14</v>
      </c>
      <c r="G35" s="2">
        <v>20</v>
      </c>
      <c r="H35" s="2">
        <v>6</v>
      </c>
      <c r="I35" s="2">
        <v>13</v>
      </c>
      <c r="J35" s="2">
        <v>8</v>
      </c>
      <c r="K35" s="2">
        <v>15</v>
      </c>
      <c r="L35" s="2">
        <v>0</v>
      </c>
      <c r="M35" s="2"/>
      <c r="N35" s="2"/>
      <c r="O35" s="2">
        <f t="shared" si="2"/>
        <v>0</v>
      </c>
      <c r="P35" s="2">
        <v>958</v>
      </c>
    </row>
    <row r="36" spans="1:16" x14ac:dyDescent="0.35">
      <c r="A36" s="3">
        <v>44122</v>
      </c>
      <c r="B36" s="2">
        <v>343</v>
      </c>
      <c r="C36" s="2">
        <v>471</v>
      </c>
      <c r="D36" s="2">
        <v>211</v>
      </c>
      <c r="E36" s="2">
        <v>45</v>
      </c>
      <c r="F36" s="2">
        <v>37</v>
      </c>
      <c r="G36" s="2">
        <v>39</v>
      </c>
      <c r="H36" s="2">
        <v>18</v>
      </c>
      <c r="I36" s="2">
        <v>11</v>
      </c>
      <c r="J36" s="2">
        <v>14</v>
      </c>
      <c r="K36" s="2">
        <v>13</v>
      </c>
      <c r="L36" s="2">
        <v>0</v>
      </c>
      <c r="M36" s="2"/>
      <c r="N36" s="2"/>
      <c r="O36" s="4">
        <v>0</v>
      </c>
      <c r="P36" s="2">
        <v>1192</v>
      </c>
    </row>
    <row r="37" spans="1:16" x14ac:dyDescent="0.35">
      <c r="A37" s="3">
        <v>44123</v>
      </c>
      <c r="B37" s="2">
        <v>360</v>
      </c>
      <c r="C37" s="2">
        <v>469</v>
      </c>
      <c r="D37" s="2">
        <v>99</v>
      </c>
      <c r="E37" s="2">
        <v>73</v>
      </c>
      <c r="F37" s="2">
        <v>15</v>
      </c>
      <c r="G37" s="2">
        <v>78</v>
      </c>
      <c r="H37" s="2">
        <v>25</v>
      </c>
      <c r="I37" s="2">
        <v>46</v>
      </c>
      <c r="J37" s="2">
        <v>7</v>
      </c>
      <c r="K37" s="2">
        <v>14</v>
      </c>
      <c r="L37" s="2">
        <v>0</v>
      </c>
      <c r="M37" s="2"/>
      <c r="N37" s="2"/>
      <c r="O37" s="2">
        <f t="shared" si="2"/>
        <v>0</v>
      </c>
      <c r="P37" s="2">
        <v>1186</v>
      </c>
    </row>
    <row r="38" spans="1:16" x14ac:dyDescent="0.35">
      <c r="A38" s="3">
        <v>44124</v>
      </c>
      <c r="B38" s="2">
        <v>193</v>
      </c>
      <c r="C38" s="2">
        <v>425</v>
      </c>
      <c r="D38" s="2">
        <v>372</v>
      </c>
      <c r="E38" s="2">
        <v>27</v>
      </c>
      <c r="F38" s="2">
        <v>64</v>
      </c>
      <c r="G38" s="2">
        <v>53</v>
      </c>
      <c r="H38" s="2">
        <v>21</v>
      </c>
      <c r="I38" s="2">
        <v>3</v>
      </c>
      <c r="J38" s="2">
        <v>9</v>
      </c>
      <c r="K38" s="2">
        <v>18</v>
      </c>
      <c r="L38" s="2">
        <v>9</v>
      </c>
      <c r="M38" s="2"/>
      <c r="N38" s="2"/>
      <c r="O38" s="2">
        <f t="shared" si="2"/>
        <v>0</v>
      </c>
      <c r="P38" s="2">
        <v>1194</v>
      </c>
    </row>
    <row r="39" spans="1:16" x14ac:dyDescent="0.35">
      <c r="A39" s="3">
        <v>44125</v>
      </c>
      <c r="B39" s="2">
        <v>369</v>
      </c>
      <c r="C39" s="2">
        <v>445</v>
      </c>
      <c r="D39" s="2">
        <v>295</v>
      </c>
      <c r="E39" s="2">
        <v>66</v>
      </c>
      <c r="F39" s="2">
        <v>23</v>
      </c>
      <c r="G39" s="2">
        <v>76</v>
      </c>
      <c r="H39" s="2">
        <v>15</v>
      </c>
      <c r="I39" s="2">
        <v>20</v>
      </c>
      <c r="J39" s="2">
        <v>18</v>
      </c>
      <c r="K39" s="2">
        <v>23</v>
      </c>
      <c r="L39" s="2">
        <v>1</v>
      </c>
      <c r="M39" s="2"/>
      <c r="N39" s="2"/>
      <c r="O39" s="2">
        <f t="shared" si="2"/>
        <v>0</v>
      </c>
      <c r="P39" s="2">
        <v>1351</v>
      </c>
    </row>
    <row r="40" spans="1:16" x14ac:dyDescent="0.35">
      <c r="A40" s="3">
        <v>44126</v>
      </c>
      <c r="B40" s="2">
        <v>389</v>
      </c>
      <c r="C40" s="2">
        <v>563</v>
      </c>
      <c r="D40" s="2">
        <v>335</v>
      </c>
      <c r="E40" s="2">
        <v>42</v>
      </c>
      <c r="F40" s="2">
        <v>69</v>
      </c>
      <c r="G40" s="2">
        <v>77</v>
      </c>
      <c r="H40" s="2">
        <v>53</v>
      </c>
      <c r="I40" s="2">
        <v>17</v>
      </c>
      <c r="J40" s="2">
        <v>24</v>
      </c>
      <c r="K40" s="2">
        <v>26</v>
      </c>
      <c r="L40" s="2">
        <v>0</v>
      </c>
      <c r="M40" s="2"/>
      <c r="N40" s="2"/>
      <c r="O40" s="2">
        <f t="shared" si="2"/>
        <v>0</v>
      </c>
      <c r="P40" s="2">
        <v>1595</v>
      </c>
    </row>
    <row r="41" spans="1:16" x14ac:dyDescent="0.35">
      <c r="A41" s="3">
        <v>44127</v>
      </c>
      <c r="B41" s="2">
        <v>487</v>
      </c>
      <c r="C41" s="2">
        <v>686</v>
      </c>
      <c r="D41" s="2">
        <v>356</v>
      </c>
      <c r="E41" s="2">
        <v>69</v>
      </c>
      <c r="F41" s="2">
        <v>35</v>
      </c>
      <c r="G41" s="2">
        <v>36</v>
      </c>
      <c r="H41" s="2">
        <v>17</v>
      </c>
      <c r="I41" s="2">
        <v>24</v>
      </c>
      <c r="J41" s="2">
        <v>30</v>
      </c>
      <c r="K41" s="2">
        <v>12</v>
      </c>
      <c r="L41" s="2">
        <v>7</v>
      </c>
      <c r="M41" s="2"/>
      <c r="N41" s="2"/>
      <c r="O41" s="2">
        <f t="shared" si="2"/>
        <v>0</v>
      </c>
      <c r="P41" s="2">
        <v>1759</v>
      </c>
    </row>
    <row r="42" spans="1:16" x14ac:dyDescent="0.35">
      <c r="A42" s="3">
        <v>44128</v>
      </c>
      <c r="B42" s="2">
        <v>320</v>
      </c>
      <c r="C42" s="2">
        <v>1034</v>
      </c>
      <c r="D42" s="2">
        <v>258</v>
      </c>
      <c r="E42" s="2">
        <v>49</v>
      </c>
      <c r="F42" s="2">
        <v>68</v>
      </c>
      <c r="G42" s="2">
        <v>107</v>
      </c>
      <c r="H42" s="2">
        <v>12</v>
      </c>
      <c r="I42" s="2">
        <v>37</v>
      </c>
      <c r="J42" s="2">
        <v>18</v>
      </c>
      <c r="K42" s="2">
        <v>36</v>
      </c>
      <c r="L42" s="2">
        <v>2</v>
      </c>
      <c r="M42" s="2"/>
      <c r="N42" s="2"/>
      <c r="O42" s="2">
        <f t="shared" si="2"/>
        <v>0</v>
      </c>
      <c r="P42" s="2">
        <v>1941</v>
      </c>
    </row>
    <row r="43" spans="1:16" x14ac:dyDescent="0.35">
      <c r="A43" s="3">
        <v>44129</v>
      </c>
      <c r="B43" s="2">
        <v>551</v>
      </c>
      <c r="C43" s="2">
        <v>788</v>
      </c>
      <c r="D43" s="2">
        <v>245</v>
      </c>
      <c r="E43" s="2">
        <v>93</v>
      </c>
      <c r="F43" s="2">
        <v>33</v>
      </c>
      <c r="G43" s="2">
        <v>87</v>
      </c>
      <c r="H43" s="2">
        <v>35</v>
      </c>
      <c r="I43" s="2">
        <v>42</v>
      </c>
      <c r="J43" s="2">
        <v>27</v>
      </c>
      <c r="K43" s="2">
        <v>20</v>
      </c>
      <c r="L43" s="2">
        <v>7</v>
      </c>
      <c r="M43" s="2"/>
      <c r="N43" s="2"/>
      <c r="O43" s="2">
        <f t="shared" si="2"/>
        <v>0</v>
      </c>
      <c r="P43" s="2">
        <v>1928</v>
      </c>
    </row>
    <row r="44" spans="1:16" x14ac:dyDescent="0.35">
      <c r="A44" s="3">
        <v>44130</v>
      </c>
      <c r="B44" s="2">
        <v>296</v>
      </c>
      <c r="C44" s="2">
        <v>913</v>
      </c>
      <c r="D44" s="2">
        <v>337</v>
      </c>
      <c r="E44" s="2">
        <v>90</v>
      </c>
      <c r="F44" s="2">
        <v>54</v>
      </c>
      <c r="G44" s="2">
        <v>89</v>
      </c>
      <c r="H44" s="2">
        <v>32</v>
      </c>
      <c r="I44" s="2">
        <v>13</v>
      </c>
      <c r="J44" s="2">
        <v>11</v>
      </c>
      <c r="K44" s="2">
        <v>30</v>
      </c>
      <c r="L44" s="2">
        <v>7</v>
      </c>
      <c r="M44" s="2"/>
      <c r="N44" s="2"/>
      <c r="O44" s="2">
        <f t="shared" si="2"/>
        <v>0</v>
      </c>
      <c r="P44" s="2">
        <v>1872</v>
      </c>
    </row>
    <row r="45" spans="1:16" x14ac:dyDescent="0.35">
      <c r="A45" s="3">
        <v>44131</v>
      </c>
      <c r="B45" s="2">
        <v>545</v>
      </c>
      <c r="C45" s="2">
        <v>712</v>
      </c>
      <c r="D45" s="2">
        <v>305</v>
      </c>
      <c r="E45" s="2">
        <v>63</v>
      </c>
      <c r="F45" s="2">
        <v>56</v>
      </c>
      <c r="G45" s="2">
        <v>48</v>
      </c>
      <c r="H45" s="2">
        <v>24</v>
      </c>
      <c r="I45" s="2">
        <v>23</v>
      </c>
      <c r="J45" s="2">
        <v>22</v>
      </c>
      <c r="K45" s="2">
        <v>22</v>
      </c>
      <c r="L45" s="2">
        <v>4</v>
      </c>
      <c r="M45" s="2"/>
      <c r="N45" s="2"/>
      <c r="O45" s="2">
        <f t="shared" si="2"/>
        <v>0</v>
      </c>
      <c r="P45" s="2">
        <v>1824</v>
      </c>
    </row>
    <row r="46" spans="1:16" x14ac:dyDescent="0.35">
      <c r="A46" s="3">
        <v>44132</v>
      </c>
      <c r="B46" s="2">
        <v>333</v>
      </c>
      <c r="C46" s="2">
        <v>636</v>
      </c>
      <c r="D46" s="2">
        <v>320</v>
      </c>
      <c r="E46" s="2">
        <v>119</v>
      </c>
      <c r="F46" s="2">
        <v>76</v>
      </c>
      <c r="G46" s="2">
        <v>121</v>
      </c>
      <c r="H46" s="2">
        <v>18</v>
      </c>
      <c r="I46" s="2">
        <v>45</v>
      </c>
      <c r="J46" s="2">
        <v>39</v>
      </c>
      <c r="K46" s="2">
        <v>9</v>
      </c>
      <c r="L46" s="2">
        <v>15</v>
      </c>
      <c r="M46" s="2"/>
      <c r="N46" s="2"/>
      <c r="O46" s="2">
        <f t="shared" si="2"/>
        <v>0</v>
      </c>
      <c r="P46" s="2">
        <v>1731</v>
      </c>
    </row>
    <row r="47" spans="1:16" x14ac:dyDescent="0.35">
      <c r="A47" s="3">
        <v>44133</v>
      </c>
      <c r="B47" s="2">
        <v>437</v>
      </c>
      <c r="C47" s="2">
        <v>445</v>
      </c>
      <c r="D47" s="2">
        <v>388</v>
      </c>
      <c r="E47" s="2">
        <v>151</v>
      </c>
      <c r="F47" s="2">
        <v>125</v>
      </c>
      <c r="G47" s="2">
        <v>32</v>
      </c>
      <c r="H47" s="2">
        <v>35</v>
      </c>
      <c r="I47" s="2">
        <v>40</v>
      </c>
      <c r="J47" s="2">
        <v>44</v>
      </c>
      <c r="K47" s="2">
        <v>12</v>
      </c>
      <c r="L47" s="2">
        <v>0</v>
      </c>
      <c r="M47" s="2"/>
      <c r="N47" s="2"/>
      <c r="O47" s="2">
        <f t="shared" si="2"/>
        <v>0</v>
      </c>
      <c r="P47" s="2">
        <v>1709</v>
      </c>
    </row>
    <row r="48" spans="1:16" x14ac:dyDescent="0.35">
      <c r="A48" s="3">
        <v>44134</v>
      </c>
      <c r="B48" s="2">
        <v>381</v>
      </c>
      <c r="C48" s="2">
        <v>683</v>
      </c>
      <c r="D48" s="2">
        <v>313</v>
      </c>
      <c r="E48" s="2">
        <v>60</v>
      </c>
      <c r="F48" s="2">
        <v>59</v>
      </c>
      <c r="G48" s="2">
        <v>117</v>
      </c>
      <c r="H48" s="2">
        <v>18</v>
      </c>
      <c r="I48" s="2">
        <v>19</v>
      </c>
      <c r="J48" s="2">
        <v>34</v>
      </c>
      <c r="K48" s="2">
        <v>1</v>
      </c>
      <c r="L48" s="2">
        <v>11</v>
      </c>
      <c r="M48" s="2"/>
      <c r="N48" s="2"/>
      <c r="O48" s="2">
        <f t="shared" si="2"/>
        <v>0</v>
      </c>
      <c r="P48" s="2">
        <v>1696</v>
      </c>
    </row>
    <row r="49" spans="1:16" x14ac:dyDescent="0.35">
      <c r="A49" s="3">
        <v>44135</v>
      </c>
      <c r="B49" s="2">
        <v>351</v>
      </c>
      <c r="C49" s="2">
        <v>684</v>
      </c>
      <c r="D49" s="2">
        <v>214</v>
      </c>
      <c r="E49" s="2">
        <v>86</v>
      </c>
      <c r="F49" s="2">
        <v>98</v>
      </c>
      <c r="G49" s="2">
        <v>75</v>
      </c>
      <c r="H49" s="2">
        <v>41</v>
      </c>
      <c r="I49" s="2">
        <v>52</v>
      </c>
      <c r="J49" s="2">
        <v>33</v>
      </c>
      <c r="K49" s="2">
        <v>23</v>
      </c>
      <c r="L49" s="2">
        <v>16</v>
      </c>
      <c r="M49" s="2"/>
      <c r="N49" s="2"/>
      <c r="O49" s="2">
        <f t="shared" si="2"/>
        <v>0</v>
      </c>
      <c r="P49" s="2">
        <v>1673</v>
      </c>
    </row>
    <row r="50" spans="1:16" x14ac:dyDescent="0.35">
      <c r="A50" s="3">
        <v>44136</v>
      </c>
      <c r="B50" s="2">
        <v>369</v>
      </c>
      <c r="C50" s="2">
        <v>532</v>
      </c>
      <c r="D50" s="2">
        <v>392</v>
      </c>
      <c r="E50" s="2">
        <v>187</v>
      </c>
      <c r="F50" s="2">
        <v>62</v>
      </c>
      <c r="G50" s="2">
        <v>86</v>
      </c>
      <c r="H50" s="2">
        <v>29</v>
      </c>
      <c r="I50" s="2">
        <v>57</v>
      </c>
      <c r="J50" s="2">
        <v>56</v>
      </c>
      <c r="K50" s="2">
        <v>0</v>
      </c>
      <c r="L50" s="2">
        <v>21</v>
      </c>
      <c r="M50" s="2"/>
      <c r="N50" s="2"/>
      <c r="O50" s="2">
        <f t="shared" si="2"/>
        <v>0</v>
      </c>
      <c r="P50" s="2">
        <v>1791</v>
      </c>
    </row>
    <row r="51" spans="1:16" x14ac:dyDescent="0.35">
      <c r="A51" s="3">
        <v>44137</v>
      </c>
      <c r="B51" s="2">
        <v>389</v>
      </c>
      <c r="C51" s="2">
        <v>650</v>
      </c>
      <c r="D51" s="2">
        <v>441</v>
      </c>
      <c r="E51" s="2">
        <v>114</v>
      </c>
      <c r="F51" s="2">
        <v>51</v>
      </c>
      <c r="G51" s="2">
        <v>68</v>
      </c>
      <c r="H51" s="2">
        <v>28</v>
      </c>
      <c r="I51" s="2">
        <v>20</v>
      </c>
      <c r="J51" s="2">
        <v>27</v>
      </c>
      <c r="K51" s="2">
        <v>51</v>
      </c>
      <c r="L51" s="2">
        <v>13</v>
      </c>
      <c r="M51" s="2"/>
      <c r="N51" s="2"/>
      <c r="O51" s="2">
        <f t="shared" si="2"/>
        <v>0</v>
      </c>
      <c r="P51" s="2">
        <v>1852</v>
      </c>
    </row>
    <row r="52" spans="1:16" x14ac:dyDescent="0.35">
      <c r="A52" s="3">
        <v>44138</v>
      </c>
      <c r="B52" s="2">
        <v>506</v>
      </c>
      <c r="C52" s="2">
        <v>650</v>
      </c>
      <c r="D52" s="2">
        <v>324</v>
      </c>
      <c r="E52" s="2">
        <v>200</v>
      </c>
      <c r="F52" s="2">
        <v>100</v>
      </c>
      <c r="G52" s="2">
        <v>46</v>
      </c>
      <c r="H52" s="2">
        <v>47</v>
      </c>
      <c r="I52" s="2">
        <v>23</v>
      </c>
      <c r="J52" s="2">
        <v>4</v>
      </c>
      <c r="K52" s="2">
        <v>39</v>
      </c>
      <c r="L52" s="2">
        <v>4</v>
      </c>
      <c r="M52" s="2"/>
      <c r="N52" s="2"/>
      <c r="O52" s="2">
        <f t="shared" si="2"/>
        <v>0</v>
      </c>
      <c r="P52" s="2">
        <v>1943</v>
      </c>
    </row>
    <row r="53" spans="1:16" x14ac:dyDescent="0.35">
      <c r="A53" s="3">
        <v>44139</v>
      </c>
      <c r="B53" s="2">
        <v>387</v>
      </c>
      <c r="C53" s="2">
        <v>989</v>
      </c>
      <c r="D53" s="2">
        <v>387</v>
      </c>
      <c r="E53" s="2">
        <v>97</v>
      </c>
      <c r="F53" s="2">
        <v>133</v>
      </c>
      <c r="G53" s="2">
        <v>166</v>
      </c>
      <c r="H53" s="2">
        <v>27</v>
      </c>
      <c r="I53" s="2">
        <v>47</v>
      </c>
      <c r="J53" s="2">
        <v>29</v>
      </c>
      <c r="K53" s="2">
        <v>33</v>
      </c>
      <c r="L53" s="2">
        <v>0</v>
      </c>
      <c r="M53" s="2"/>
      <c r="N53" s="2"/>
      <c r="O53" s="2">
        <f t="shared" si="2"/>
        <v>0</v>
      </c>
      <c r="P53" s="2">
        <v>2295</v>
      </c>
    </row>
    <row r="54" spans="1:16" x14ac:dyDescent="0.35">
      <c r="A54" s="3">
        <v>44140</v>
      </c>
      <c r="B54" s="2">
        <v>328</v>
      </c>
      <c r="C54" s="2">
        <v>976</v>
      </c>
      <c r="D54" s="2">
        <v>368</v>
      </c>
      <c r="E54" s="2">
        <v>280</v>
      </c>
      <c r="F54" s="2">
        <v>135</v>
      </c>
      <c r="G54" s="2">
        <v>61</v>
      </c>
      <c r="H54" s="2">
        <v>62</v>
      </c>
      <c r="I54" s="2">
        <v>70</v>
      </c>
      <c r="J54" s="2">
        <v>55</v>
      </c>
      <c r="K54" s="2">
        <v>31</v>
      </c>
      <c r="L54" s="2">
        <v>35</v>
      </c>
      <c r="M54" s="2"/>
      <c r="N54" s="2"/>
      <c r="O54" s="2">
        <f t="shared" si="2"/>
        <v>0</v>
      </c>
      <c r="P54" s="2">
        <v>2401</v>
      </c>
    </row>
    <row r="55" spans="1:16" x14ac:dyDescent="0.35">
      <c r="A55" s="3">
        <v>44141</v>
      </c>
      <c r="B55" s="2">
        <v>503</v>
      </c>
      <c r="C55" s="2">
        <v>1044</v>
      </c>
      <c r="D55" s="2">
        <v>526</v>
      </c>
      <c r="E55" s="2">
        <v>117</v>
      </c>
      <c r="F55" s="2">
        <v>177</v>
      </c>
      <c r="G55" s="2">
        <v>207</v>
      </c>
      <c r="H55" s="2">
        <v>89</v>
      </c>
      <c r="I55" s="2">
        <v>36</v>
      </c>
      <c r="J55" s="2">
        <v>25</v>
      </c>
      <c r="K55" s="2">
        <v>43</v>
      </c>
      <c r="L55" s="2">
        <v>8</v>
      </c>
      <c r="M55" s="2"/>
      <c r="N55" s="2"/>
      <c r="O55" s="2">
        <f t="shared" si="2"/>
        <v>0</v>
      </c>
      <c r="P55" s="2">
        <v>2775</v>
      </c>
    </row>
    <row r="56" spans="1:16" x14ac:dyDescent="0.35">
      <c r="A56" s="3">
        <v>44142</v>
      </c>
      <c r="B56" s="2">
        <v>620</v>
      </c>
      <c r="C56" s="2">
        <v>1197</v>
      </c>
      <c r="D56" s="2">
        <v>438</v>
      </c>
      <c r="E56" s="2">
        <v>138</v>
      </c>
      <c r="F56" s="2">
        <v>62</v>
      </c>
      <c r="G56" s="2">
        <v>109</v>
      </c>
      <c r="H56" s="2">
        <v>63</v>
      </c>
      <c r="I56" s="2">
        <v>94</v>
      </c>
      <c r="J56" s="2">
        <v>72</v>
      </c>
      <c r="K56" s="2">
        <v>38</v>
      </c>
      <c r="L56" s="2">
        <v>28</v>
      </c>
      <c r="M56" s="2"/>
      <c r="N56" s="2"/>
      <c r="O56" s="2">
        <f t="shared" si="2"/>
        <v>0</v>
      </c>
      <c r="P56" s="2">
        <v>2859</v>
      </c>
    </row>
    <row r="57" spans="1:16" x14ac:dyDescent="0.35">
      <c r="A57" s="3">
        <v>44143</v>
      </c>
      <c r="B57" s="2">
        <v>461</v>
      </c>
      <c r="C57" s="2">
        <v>1060</v>
      </c>
      <c r="D57" s="2">
        <v>340</v>
      </c>
      <c r="E57" s="2">
        <v>369</v>
      </c>
      <c r="F57" s="2">
        <v>199</v>
      </c>
      <c r="G57" s="2">
        <v>181</v>
      </c>
      <c r="H57" s="2">
        <v>68</v>
      </c>
      <c r="I57" s="2">
        <v>94</v>
      </c>
      <c r="J57" s="2">
        <v>45</v>
      </c>
      <c r="K57" s="2">
        <v>78</v>
      </c>
      <c r="L57" s="2">
        <v>6</v>
      </c>
      <c r="M57" s="2"/>
      <c r="N57" s="2"/>
      <c r="O57" s="2">
        <f t="shared" ref="O57:O161" si="3">P57-SUM(B57:L57)</f>
        <v>0</v>
      </c>
      <c r="P57" s="2">
        <v>2901</v>
      </c>
    </row>
    <row r="58" spans="1:16" x14ac:dyDescent="0.35">
      <c r="A58" s="3">
        <v>44144</v>
      </c>
      <c r="B58" s="2">
        <v>411</v>
      </c>
      <c r="C58" s="2">
        <v>1033</v>
      </c>
      <c r="D58" s="2">
        <v>782</v>
      </c>
      <c r="E58" s="2">
        <v>150</v>
      </c>
      <c r="F58" s="2">
        <v>74</v>
      </c>
      <c r="G58" s="2">
        <v>130</v>
      </c>
      <c r="H58" s="2">
        <v>53</v>
      </c>
      <c r="I58" s="2">
        <v>133</v>
      </c>
      <c r="J58" s="2">
        <v>59</v>
      </c>
      <c r="K58" s="2">
        <v>79</v>
      </c>
      <c r="L58" s="2">
        <v>23</v>
      </c>
      <c r="M58" s="2"/>
      <c r="N58" s="2"/>
      <c r="O58" s="2">
        <f t="shared" si="3"/>
        <v>0</v>
      </c>
      <c r="P58" s="2">
        <v>2927</v>
      </c>
    </row>
    <row r="59" spans="1:16" x14ac:dyDescent="0.35">
      <c r="A59" s="3">
        <v>44145</v>
      </c>
      <c r="B59" s="2">
        <v>653</v>
      </c>
      <c r="C59" s="2">
        <v>1130</v>
      </c>
      <c r="D59" s="2">
        <v>463</v>
      </c>
      <c r="E59" s="2">
        <v>202</v>
      </c>
      <c r="F59" s="2">
        <v>105</v>
      </c>
      <c r="G59" s="2">
        <v>90</v>
      </c>
      <c r="H59" s="2">
        <v>67</v>
      </c>
      <c r="I59" s="2">
        <v>94</v>
      </c>
      <c r="J59" s="2">
        <v>49</v>
      </c>
      <c r="K59" s="2">
        <v>93</v>
      </c>
      <c r="L59" s="2">
        <v>24</v>
      </c>
      <c r="M59" s="2"/>
      <c r="N59" s="2"/>
      <c r="O59" s="2">
        <f t="shared" si="3"/>
        <v>0</v>
      </c>
      <c r="P59" s="2">
        <v>2970</v>
      </c>
    </row>
    <row r="60" spans="1:16" x14ac:dyDescent="0.35">
      <c r="A60" s="3">
        <v>44146</v>
      </c>
      <c r="B60" s="2">
        <v>476</v>
      </c>
      <c r="C60" s="2">
        <v>1056</v>
      </c>
      <c r="D60" s="2">
        <v>469</v>
      </c>
      <c r="E60" s="2">
        <v>294</v>
      </c>
      <c r="F60" s="2">
        <v>134</v>
      </c>
      <c r="G60" s="2">
        <v>201</v>
      </c>
      <c r="H60" s="2">
        <v>76</v>
      </c>
      <c r="I60" s="2">
        <v>69</v>
      </c>
      <c r="J60" s="2">
        <v>92</v>
      </c>
      <c r="K60" s="2">
        <v>19</v>
      </c>
      <c r="L60" s="2">
        <v>25</v>
      </c>
      <c r="M60" s="2"/>
      <c r="N60" s="2"/>
      <c r="O60" s="2">
        <f t="shared" si="3"/>
        <v>0</v>
      </c>
      <c r="P60" s="2">
        <v>2911</v>
      </c>
    </row>
    <row r="61" spans="1:16" x14ac:dyDescent="0.35">
      <c r="A61" s="3">
        <v>44147</v>
      </c>
      <c r="B61" s="2">
        <v>502</v>
      </c>
      <c r="C61" s="2">
        <v>1033</v>
      </c>
      <c r="D61" s="2">
        <v>517</v>
      </c>
      <c r="E61" s="2">
        <v>332</v>
      </c>
      <c r="F61" s="2">
        <v>126</v>
      </c>
      <c r="G61" s="2">
        <v>192</v>
      </c>
      <c r="H61" s="2">
        <v>95</v>
      </c>
      <c r="I61" s="2">
        <v>100</v>
      </c>
      <c r="J61" s="2">
        <v>95</v>
      </c>
      <c r="K61" s="2">
        <v>107</v>
      </c>
      <c r="L61" s="2">
        <v>21</v>
      </c>
      <c r="M61" s="2"/>
      <c r="N61" s="2"/>
      <c r="O61" s="2">
        <f t="shared" si="3"/>
        <v>0</v>
      </c>
      <c r="P61" s="2">
        <v>3120</v>
      </c>
    </row>
    <row r="62" spans="1:16" x14ac:dyDescent="0.35">
      <c r="A62" s="3">
        <v>44148</v>
      </c>
      <c r="B62" s="2">
        <v>448</v>
      </c>
      <c r="C62" s="2">
        <v>1493</v>
      </c>
      <c r="D62" s="2">
        <v>513</v>
      </c>
      <c r="E62" s="2">
        <v>287</v>
      </c>
      <c r="F62" s="2">
        <v>175</v>
      </c>
      <c r="G62" s="2">
        <v>190</v>
      </c>
      <c r="H62" s="2">
        <v>55</v>
      </c>
      <c r="I62" s="2">
        <v>98</v>
      </c>
      <c r="J62" s="2">
        <v>72</v>
      </c>
      <c r="K62" s="2">
        <v>119</v>
      </c>
      <c r="L62" s="2">
        <v>23</v>
      </c>
      <c r="M62" s="2"/>
      <c r="N62" s="2"/>
      <c r="O62" s="2">
        <f t="shared" si="3"/>
        <v>0</v>
      </c>
      <c r="P62" s="2">
        <v>3473</v>
      </c>
    </row>
    <row r="63" spans="1:16" x14ac:dyDescent="0.35">
      <c r="A63" s="3">
        <v>44149</v>
      </c>
      <c r="B63" s="2">
        <v>603</v>
      </c>
      <c r="C63" s="2">
        <v>1232</v>
      </c>
      <c r="D63" s="2">
        <v>619</v>
      </c>
      <c r="E63" s="2">
        <v>397</v>
      </c>
      <c r="F63" s="2">
        <v>140</v>
      </c>
      <c r="G63" s="2">
        <v>122</v>
      </c>
      <c r="H63" s="2">
        <v>94</v>
      </c>
      <c r="I63" s="2">
        <v>102</v>
      </c>
      <c r="J63" s="2">
        <v>76</v>
      </c>
      <c r="K63" s="2">
        <v>97</v>
      </c>
      <c r="L63" s="2">
        <v>22</v>
      </c>
      <c r="M63" s="2"/>
      <c r="N63" s="2"/>
      <c r="O63" s="2">
        <f t="shared" si="3"/>
        <v>0</v>
      </c>
      <c r="P63" s="2">
        <v>3504</v>
      </c>
    </row>
    <row r="64" spans="1:16" x14ac:dyDescent="0.35">
      <c r="A64" s="3">
        <v>44150</v>
      </c>
      <c r="B64" s="2">
        <v>410</v>
      </c>
      <c r="C64" s="2">
        <v>1354</v>
      </c>
      <c r="D64" s="2">
        <v>398</v>
      </c>
      <c r="E64" s="2">
        <v>248</v>
      </c>
      <c r="F64" s="2">
        <v>153</v>
      </c>
      <c r="G64" s="2">
        <v>198</v>
      </c>
      <c r="H64" s="2">
        <v>60</v>
      </c>
      <c r="I64" s="2">
        <v>126</v>
      </c>
      <c r="J64" s="2">
        <v>26</v>
      </c>
      <c r="K64" s="2">
        <v>41</v>
      </c>
      <c r="L64" s="2">
        <v>6</v>
      </c>
      <c r="M64" s="2"/>
      <c r="N64" s="2"/>
      <c r="O64" s="2">
        <f t="shared" si="3"/>
        <v>0</v>
      </c>
      <c r="P64" s="2">
        <v>3020</v>
      </c>
    </row>
    <row r="65" spans="1:16" x14ac:dyDescent="0.35">
      <c r="A65" s="3">
        <v>44151</v>
      </c>
      <c r="B65" s="2">
        <v>516</v>
      </c>
      <c r="C65" s="2">
        <v>1249</v>
      </c>
      <c r="D65" s="2">
        <v>477</v>
      </c>
      <c r="E65" s="2">
        <v>212</v>
      </c>
      <c r="F65" s="2">
        <v>181</v>
      </c>
      <c r="G65" s="2">
        <v>178</v>
      </c>
      <c r="H65" s="2">
        <v>82</v>
      </c>
      <c r="I65" s="2">
        <v>70</v>
      </c>
      <c r="J65" s="2">
        <v>60</v>
      </c>
      <c r="K65" s="2">
        <v>121</v>
      </c>
      <c r="L65" s="2">
        <v>11</v>
      </c>
      <c r="M65" s="2"/>
      <c r="N65" s="2"/>
      <c r="O65" s="2">
        <f t="shared" si="3"/>
        <v>0</v>
      </c>
      <c r="P65" s="2">
        <v>3157</v>
      </c>
    </row>
    <row r="66" spans="1:16" x14ac:dyDescent="0.35">
      <c r="A66" s="3">
        <v>44152</v>
      </c>
      <c r="B66" s="2">
        <v>469</v>
      </c>
      <c r="C66" s="2">
        <v>1202</v>
      </c>
      <c r="D66" s="2">
        <v>302</v>
      </c>
      <c r="E66" s="2">
        <v>355</v>
      </c>
      <c r="F66" s="2">
        <v>173</v>
      </c>
      <c r="G66" s="2">
        <v>259</v>
      </c>
      <c r="H66" s="2">
        <v>61</v>
      </c>
      <c r="I66" s="2">
        <v>117</v>
      </c>
      <c r="J66" s="2">
        <v>65</v>
      </c>
      <c r="K66" s="2">
        <v>86</v>
      </c>
      <c r="L66" s="2">
        <v>28</v>
      </c>
      <c r="M66" s="2"/>
      <c r="N66" s="2"/>
      <c r="O66" s="2">
        <f t="shared" si="3"/>
        <v>0</v>
      </c>
      <c r="P66" s="2">
        <v>3117</v>
      </c>
    </row>
    <row r="67" spans="1:16" x14ac:dyDescent="0.35">
      <c r="A67" s="3">
        <v>44153</v>
      </c>
      <c r="B67" s="2">
        <v>512</v>
      </c>
      <c r="C67" s="2">
        <v>1318</v>
      </c>
      <c r="D67" s="2">
        <v>562</v>
      </c>
      <c r="E67" s="2">
        <v>368</v>
      </c>
      <c r="F67" s="2">
        <v>178</v>
      </c>
      <c r="G67" s="2">
        <v>163</v>
      </c>
      <c r="H67" s="2">
        <v>64</v>
      </c>
      <c r="I67" s="2">
        <v>85</v>
      </c>
      <c r="J67" s="2">
        <v>106</v>
      </c>
      <c r="K67" s="2">
        <v>54</v>
      </c>
      <c r="L67" s="2">
        <v>33</v>
      </c>
      <c r="M67" s="2"/>
      <c r="N67" s="2"/>
      <c r="O67" s="2">
        <f t="shared" si="3"/>
        <v>0</v>
      </c>
      <c r="P67" s="2">
        <v>3443</v>
      </c>
    </row>
    <row r="68" spans="1:16" x14ac:dyDescent="0.35">
      <c r="A68" s="3">
        <v>44154</v>
      </c>
      <c r="B68" s="2">
        <v>664</v>
      </c>
      <c r="C68" s="2">
        <v>1256</v>
      </c>
      <c r="D68" s="2">
        <v>538</v>
      </c>
      <c r="E68" s="2">
        <v>304</v>
      </c>
      <c r="F68" s="2">
        <v>175</v>
      </c>
      <c r="G68" s="2">
        <v>243</v>
      </c>
      <c r="H68" s="2">
        <v>127</v>
      </c>
      <c r="I68" s="2">
        <v>238</v>
      </c>
      <c r="J68" s="2">
        <v>55</v>
      </c>
      <c r="K68" s="2">
        <v>91</v>
      </c>
      <c r="L68" s="2">
        <v>6</v>
      </c>
      <c r="M68" s="2"/>
      <c r="N68" s="2"/>
      <c r="O68" s="2">
        <f t="shared" si="3"/>
        <v>0</v>
      </c>
      <c r="P68" s="2">
        <v>3697</v>
      </c>
    </row>
    <row r="69" spans="1:16" x14ac:dyDescent="0.35">
      <c r="A69" s="3">
        <v>44155</v>
      </c>
      <c r="B69" s="2">
        <v>676</v>
      </c>
      <c r="C69" s="2">
        <v>1443</v>
      </c>
      <c r="D69" s="2">
        <v>541</v>
      </c>
      <c r="E69" s="2">
        <v>363</v>
      </c>
      <c r="F69" s="2">
        <v>165</v>
      </c>
      <c r="G69" s="2">
        <v>183</v>
      </c>
      <c r="H69" s="2">
        <v>52</v>
      </c>
      <c r="I69" s="2">
        <v>130</v>
      </c>
      <c r="J69" s="2">
        <v>95</v>
      </c>
      <c r="K69" s="2">
        <v>96</v>
      </c>
      <c r="L69" s="2">
        <v>24</v>
      </c>
      <c r="M69" s="2"/>
      <c r="N69" s="2"/>
      <c r="O69" s="2">
        <f t="shared" si="3"/>
        <v>0</v>
      </c>
      <c r="P69" s="2">
        <v>3768</v>
      </c>
    </row>
    <row r="70" spans="1:16" x14ac:dyDescent="0.35">
      <c r="A70" s="3">
        <v>44156</v>
      </c>
      <c r="B70" s="2">
        <v>742</v>
      </c>
      <c r="C70" s="2">
        <v>1247</v>
      </c>
      <c r="D70" s="2">
        <v>609</v>
      </c>
      <c r="E70" s="2">
        <v>319</v>
      </c>
      <c r="F70" s="2">
        <v>197</v>
      </c>
      <c r="G70" s="2">
        <v>214</v>
      </c>
      <c r="H70" s="2">
        <v>157</v>
      </c>
      <c r="I70" s="2">
        <v>150</v>
      </c>
      <c r="J70" s="2">
        <v>63</v>
      </c>
      <c r="K70" s="2">
        <v>96</v>
      </c>
      <c r="L70" s="2">
        <v>30</v>
      </c>
      <c r="M70" s="2"/>
      <c r="N70" s="2"/>
      <c r="O70" s="2">
        <f t="shared" si="3"/>
        <v>0</v>
      </c>
      <c r="P70" s="2">
        <v>3824</v>
      </c>
    </row>
    <row r="71" spans="1:16" x14ac:dyDescent="0.35">
      <c r="A71" s="3">
        <v>44157</v>
      </c>
      <c r="B71" s="2">
        <v>447</v>
      </c>
      <c r="C71" s="2">
        <v>1602</v>
      </c>
      <c r="D71" s="2">
        <v>772</v>
      </c>
      <c r="E71" s="2">
        <v>389</v>
      </c>
      <c r="F71" s="2">
        <v>241</v>
      </c>
      <c r="G71" s="2">
        <v>223</v>
      </c>
      <c r="H71" s="2">
        <v>114</v>
      </c>
      <c r="I71" s="2">
        <v>164</v>
      </c>
      <c r="J71" s="2">
        <v>44</v>
      </c>
      <c r="K71" s="2">
        <v>48</v>
      </c>
      <c r="L71" s="2">
        <v>4</v>
      </c>
      <c r="M71" s="2"/>
      <c r="N71" s="2"/>
      <c r="O71" s="2">
        <f t="shared" si="3"/>
        <v>0</v>
      </c>
      <c r="P71" s="2">
        <v>4048</v>
      </c>
    </row>
    <row r="72" spans="1:16" x14ac:dyDescent="0.35">
      <c r="A72" s="3">
        <v>44158</v>
      </c>
      <c r="B72" s="2">
        <v>417</v>
      </c>
      <c r="C72" s="2">
        <v>2157</v>
      </c>
      <c r="D72" s="2">
        <v>537</v>
      </c>
      <c r="E72" s="2">
        <v>159</v>
      </c>
      <c r="F72" s="2">
        <v>137</v>
      </c>
      <c r="G72" s="2">
        <v>190</v>
      </c>
      <c r="H72" s="2">
        <v>78</v>
      </c>
      <c r="I72" s="2">
        <v>140</v>
      </c>
      <c r="J72" s="2">
        <v>40</v>
      </c>
      <c r="K72" s="2">
        <v>89</v>
      </c>
      <c r="L72" s="2">
        <v>14</v>
      </c>
      <c r="M72" s="2"/>
      <c r="N72" s="2"/>
      <c r="O72" s="2">
        <f t="shared" si="3"/>
        <v>0</v>
      </c>
      <c r="P72" s="2">
        <v>3958</v>
      </c>
    </row>
    <row r="73" spans="1:16" x14ac:dyDescent="0.35">
      <c r="A73" s="3">
        <v>44159</v>
      </c>
      <c r="B73" s="2">
        <v>576</v>
      </c>
      <c r="C73" s="2">
        <v>1504</v>
      </c>
      <c r="D73" s="2">
        <v>212</v>
      </c>
      <c r="E73" s="2">
        <v>189</v>
      </c>
      <c r="F73" s="2">
        <v>101</v>
      </c>
      <c r="G73" s="2">
        <v>129</v>
      </c>
      <c r="H73" s="2">
        <v>87</v>
      </c>
      <c r="I73" s="2">
        <v>116</v>
      </c>
      <c r="J73" s="2">
        <v>97</v>
      </c>
      <c r="K73" s="2">
        <v>105</v>
      </c>
      <c r="L73" s="2">
        <v>12</v>
      </c>
      <c r="M73" s="2"/>
      <c r="N73" s="2"/>
      <c r="O73" s="2">
        <f t="shared" si="3"/>
        <v>0</v>
      </c>
      <c r="P73" s="2">
        <v>3128</v>
      </c>
    </row>
    <row r="74" spans="1:16" x14ac:dyDescent="0.35">
      <c r="A74" s="3">
        <v>44160</v>
      </c>
      <c r="B74" s="2">
        <v>523</v>
      </c>
      <c r="C74" s="2">
        <v>1314</v>
      </c>
      <c r="D74" s="2">
        <v>264</v>
      </c>
      <c r="E74" s="2">
        <v>232</v>
      </c>
      <c r="F74" s="2">
        <v>44</v>
      </c>
      <c r="G74" s="2">
        <v>104</v>
      </c>
      <c r="H74" s="2">
        <v>106</v>
      </c>
      <c r="I74" s="2">
        <v>214</v>
      </c>
      <c r="J74" s="2">
        <v>84</v>
      </c>
      <c r="K74" s="2">
        <v>165</v>
      </c>
      <c r="L74" s="2">
        <v>21</v>
      </c>
      <c r="M74" s="2"/>
      <c r="N74" s="2"/>
      <c r="O74" s="2">
        <f t="shared" si="3"/>
        <v>0</v>
      </c>
      <c r="P74" s="2">
        <v>3071</v>
      </c>
    </row>
    <row r="75" spans="1:16" x14ac:dyDescent="0.35">
      <c r="A75" s="3">
        <v>44161</v>
      </c>
      <c r="B75" s="5">
        <v>475</v>
      </c>
      <c r="C75" s="5">
        <v>1293</v>
      </c>
      <c r="D75" s="5">
        <v>793</v>
      </c>
      <c r="E75" s="5">
        <v>371</v>
      </c>
      <c r="F75" s="5">
        <v>232</v>
      </c>
      <c r="G75" s="5">
        <v>270</v>
      </c>
      <c r="H75" s="5">
        <v>80</v>
      </c>
      <c r="I75" s="5">
        <v>129</v>
      </c>
      <c r="J75" s="5">
        <v>62</v>
      </c>
      <c r="K75" s="5">
        <v>70</v>
      </c>
      <c r="L75" s="5">
        <v>26</v>
      </c>
      <c r="M75" s="2"/>
      <c r="N75" s="2"/>
      <c r="O75" s="2">
        <f t="shared" si="3"/>
        <v>0</v>
      </c>
      <c r="P75" s="2">
        <f>total!H275</f>
        <v>3801</v>
      </c>
    </row>
    <row r="76" spans="1:16" x14ac:dyDescent="0.35">
      <c r="A76" s="3">
        <v>44162</v>
      </c>
      <c r="B76" s="2">
        <v>664</v>
      </c>
      <c r="C76" s="2">
        <v>1863</v>
      </c>
      <c r="D76" s="2">
        <v>648</v>
      </c>
      <c r="E76" s="2">
        <v>385</v>
      </c>
      <c r="F76" s="2">
        <v>259</v>
      </c>
      <c r="G76" s="2">
        <v>319</v>
      </c>
      <c r="H76" s="2">
        <v>102</v>
      </c>
      <c r="I76" s="2">
        <v>280</v>
      </c>
      <c r="J76" s="2">
        <v>89</v>
      </c>
      <c r="K76" s="2">
        <v>128</v>
      </c>
      <c r="L76" s="2">
        <v>43</v>
      </c>
      <c r="M76" s="2"/>
      <c r="N76" s="2"/>
      <c r="O76" s="2">
        <f t="shared" si="3"/>
        <v>0</v>
      </c>
      <c r="P76" s="2">
        <v>4780</v>
      </c>
    </row>
    <row r="77" spans="1:16" x14ac:dyDescent="0.35">
      <c r="A77" s="3">
        <v>44163</v>
      </c>
      <c r="B77" s="2">
        <v>683</v>
      </c>
      <c r="C77" s="2">
        <v>1784</v>
      </c>
      <c r="D77" s="2">
        <v>662</v>
      </c>
      <c r="E77" s="2">
        <v>247</v>
      </c>
      <c r="F77" s="2">
        <v>192</v>
      </c>
      <c r="G77" s="2">
        <v>292</v>
      </c>
      <c r="H77" s="2">
        <v>123</v>
      </c>
      <c r="I77" s="2">
        <v>228</v>
      </c>
      <c r="J77" s="2">
        <v>93</v>
      </c>
      <c r="K77" s="2">
        <v>127</v>
      </c>
      <c r="L77" s="2">
        <v>41</v>
      </c>
      <c r="M77" s="2"/>
      <c r="N77" s="2"/>
      <c r="O77" s="2">
        <f t="shared" si="3"/>
        <v>0</v>
      </c>
      <c r="P77" s="2">
        <v>4472</v>
      </c>
    </row>
    <row r="78" spans="1:16" x14ac:dyDescent="0.35">
      <c r="A78" s="3">
        <v>44164</v>
      </c>
      <c r="B78" s="2">
        <v>554</v>
      </c>
      <c r="C78" s="2">
        <v>1802</v>
      </c>
      <c r="D78" s="2">
        <v>637</v>
      </c>
      <c r="E78" s="2">
        <v>400</v>
      </c>
      <c r="F78" s="2">
        <v>258</v>
      </c>
      <c r="G78" s="2">
        <v>268</v>
      </c>
      <c r="H78" s="2">
        <v>119</v>
      </c>
      <c r="I78" s="2">
        <v>219</v>
      </c>
      <c r="J78" s="2">
        <v>50</v>
      </c>
      <c r="K78" s="2">
        <v>108</v>
      </c>
      <c r="L78" s="2">
        <v>11</v>
      </c>
      <c r="M78" s="2"/>
      <c r="N78" s="2"/>
      <c r="O78" s="2">
        <f t="shared" si="3"/>
        <v>0</v>
      </c>
      <c r="P78" s="2">
        <v>4426</v>
      </c>
    </row>
    <row r="79" spans="1:16" x14ac:dyDescent="0.35">
      <c r="A79" s="3">
        <v>44165</v>
      </c>
      <c r="B79" s="5">
        <v>313</v>
      </c>
      <c r="C79" s="5">
        <v>1622</v>
      </c>
      <c r="D79" s="5">
        <v>517</v>
      </c>
      <c r="E79" s="5">
        <v>160</v>
      </c>
      <c r="F79" s="5">
        <v>82</v>
      </c>
      <c r="G79" s="5">
        <v>187</v>
      </c>
      <c r="H79" s="5">
        <v>19</v>
      </c>
      <c r="I79" s="5">
        <v>161</v>
      </c>
      <c r="J79" s="5">
        <v>74</v>
      </c>
      <c r="K79" s="5">
        <v>77</v>
      </c>
      <c r="L79" s="5">
        <v>4</v>
      </c>
      <c r="M79" s="2"/>
      <c r="N79" s="2"/>
      <c r="O79" s="2">
        <f t="shared" si="3"/>
        <v>0</v>
      </c>
      <c r="P79" s="2">
        <v>3216</v>
      </c>
    </row>
    <row r="80" spans="1:16" x14ac:dyDescent="0.35">
      <c r="A80" s="3">
        <v>44166</v>
      </c>
      <c r="B80" s="2">
        <v>623</v>
      </c>
      <c r="C80" s="2">
        <v>1595</v>
      </c>
      <c r="D80" s="2">
        <v>392</v>
      </c>
      <c r="E80" s="2">
        <v>237</v>
      </c>
      <c r="F80" s="2">
        <v>127</v>
      </c>
      <c r="G80" s="2">
        <v>139</v>
      </c>
      <c r="H80" s="2">
        <v>152</v>
      </c>
      <c r="I80" s="2">
        <v>253</v>
      </c>
      <c r="J80" s="2">
        <v>72</v>
      </c>
      <c r="K80" s="2">
        <v>126</v>
      </c>
      <c r="L80" s="2">
        <v>43</v>
      </c>
      <c r="M80" s="2"/>
      <c r="N80" s="2"/>
      <c r="O80" s="2">
        <f t="shared" si="3"/>
        <v>0</v>
      </c>
      <c r="P80" s="2">
        <v>3759</v>
      </c>
    </row>
    <row r="81" spans="1:16" x14ac:dyDescent="0.35">
      <c r="A81" s="3">
        <v>44167</v>
      </c>
      <c r="B81" s="2">
        <v>402</v>
      </c>
      <c r="C81" s="2">
        <v>1705</v>
      </c>
      <c r="D81" s="2">
        <v>624</v>
      </c>
      <c r="E81" s="2">
        <v>273</v>
      </c>
      <c r="F81" s="2">
        <v>281</v>
      </c>
      <c r="G81" s="2">
        <v>286</v>
      </c>
      <c r="H81" s="2">
        <v>84</v>
      </c>
      <c r="I81" s="2">
        <v>239</v>
      </c>
      <c r="J81" s="2">
        <v>68</v>
      </c>
      <c r="K81" s="2">
        <v>62</v>
      </c>
      <c r="L81" s="2">
        <v>9</v>
      </c>
      <c r="M81" s="2"/>
      <c r="N81" s="2"/>
      <c r="O81" s="2">
        <f t="shared" si="3"/>
        <v>0</v>
      </c>
      <c r="P81" s="2">
        <v>4033</v>
      </c>
    </row>
    <row r="82" spans="1:16" x14ac:dyDescent="0.35">
      <c r="A82" s="3">
        <v>44168</v>
      </c>
      <c r="B82" s="2">
        <v>525</v>
      </c>
      <c r="C82" s="2">
        <v>1676</v>
      </c>
      <c r="D82" s="2">
        <v>591</v>
      </c>
      <c r="E82" s="2">
        <v>274</v>
      </c>
      <c r="F82" s="2">
        <v>294</v>
      </c>
      <c r="G82" s="2">
        <v>351</v>
      </c>
      <c r="H82" s="2">
        <v>131</v>
      </c>
      <c r="I82" s="2">
        <v>166</v>
      </c>
      <c r="J82" s="2">
        <v>88</v>
      </c>
      <c r="K82" s="2">
        <v>134</v>
      </c>
      <c r="L82" s="2">
        <v>30</v>
      </c>
      <c r="M82" s="2"/>
      <c r="N82" s="2"/>
      <c r="O82" s="2">
        <f t="shared" si="3"/>
        <v>0</v>
      </c>
      <c r="P82" s="2">
        <v>4260</v>
      </c>
    </row>
    <row r="83" spans="1:16" x14ac:dyDescent="0.35">
      <c r="A83" s="3">
        <v>44169</v>
      </c>
      <c r="B83" s="2">
        <v>483</v>
      </c>
      <c r="C83" s="2">
        <v>1959</v>
      </c>
      <c r="D83" s="2">
        <v>980</v>
      </c>
      <c r="E83" s="2">
        <v>408</v>
      </c>
      <c r="F83" s="2">
        <v>222</v>
      </c>
      <c r="G83" s="2">
        <v>296</v>
      </c>
      <c r="H83" s="2">
        <v>122</v>
      </c>
      <c r="I83" s="2">
        <v>335</v>
      </c>
      <c r="J83" s="2">
        <v>114</v>
      </c>
      <c r="K83" s="2">
        <v>130</v>
      </c>
      <c r="L83" s="2">
        <v>19</v>
      </c>
      <c r="M83" s="2"/>
      <c r="N83" s="2"/>
      <c r="O83" s="2">
        <f t="shared" si="3"/>
        <v>0</v>
      </c>
      <c r="P83" s="2">
        <v>5068</v>
      </c>
    </row>
    <row r="84" spans="1:16" x14ac:dyDescent="0.35">
      <c r="A84" s="3">
        <v>44170</v>
      </c>
      <c r="B84" s="2">
        <v>453</v>
      </c>
      <c r="C84" s="2">
        <v>2053</v>
      </c>
      <c r="D84" s="2">
        <v>931</v>
      </c>
      <c r="E84" s="2">
        <v>434</v>
      </c>
      <c r="F84" s="2">
        <v>528</v>
      </c>
      <c r="G84" s="2">
        <v>339</v>
      </c>
      <c r="H84" s="2">
        <v>84</v>
      </c>
      <c r="I84" s="2">
        <v>386</v>
      </c>
      <c r="J84" s="2">
        <v>105</v>
      </c>
      <c r="K84" s="2">
        <v>104</v>
      </c>
      <c r="L84" s="2">
        <v>33</v>
      </c>
      <c r="M84" s="2"/>
      <c r="N84" s="2"/>
      <c r="O84" s="2">
        <f t="shared" si="3"/>
        <v>0</v>
      </c>
      <c r="P84" s="2">
        <v>5450</v>
      </c>
    </row>
    <row r="85" spans="1:16" x14ac:dyDescent="0.35">
      <c r="A85" s="3">
        <v>44171</v>
      </c>
      <c r="B85" s="2">
        <v>491</v>
      </c>
      <c r="C85" s="2">
        <v>1615</v>
      </c>
      <c r="D85" s="2">
        <v>564</v>
      </c>
      <c r="E85" s="2">
        <v>433</v>
      </c>
      <c r="F85" s="2">
        <v>253</v>
      </c>
      <c r="G85" s="2">
        <v>395</v>
      </c>
      <c r="H85" s="2">
        <v>77</v>
      </c>
      <c r="I85" s="2">
        <v>236</v>
      </c>
      <c r="J85" s="2">
        <v>76</v>
      </c>
      <c r="K85" s="2">
        <v>175</v>
      </c>
      <c r="L85" s="2">
        <v>6</v>
      </c>
      <c r="M85" s="2"/>
      <c r="N85" s="2"/>
      <c r="O85" s="2">
        <f t="shared" si="3"/>
        <v>0</v>
      </c>
      <c r="P85" s="2">
        <v>4321</v>
      </c>
    </row>
    <row r="86" spans="1:16" x14ac:dyDescent="0.35">
      <c r="A86" s="3">
        <v>44172</v>
      </c>
      <c r="B86" s="2">
        <v>337</v>
      </c>
      <c r="C86" s="2">
        <v>1060</v>
      </c>
      <c r="D86" s="2">
        <v>397</v>
      </c>
      <c r="E86" s="2">
        <v>177</v>
      </c>
      <c r="F86" s="2">
        <v>108</v>
      </c>
      <c r="G86" s="2">
        <v>175</v>
      </c>
      <c r="H86" s="2">
        <v>32</v>
      </c>
      <c r="I86" s="2">
        <v>80</v>
      </c>
      <c r="J86" s="2">
        <v>45</v>
      </c>
      <c r="K86" s="2">
        <v>90</v>
      </c>
      <c r="L86" s="2">
        <v>0</v>
      </c>
      <c r="M86" s="2"/>
      <c r="N86" s="2"/>
      <c r="O86" s="2">
        <f t="shared" si="3"/>
        <v>0</v>
      </c>
      <c r="P86" s="2">
        <v>2501</v>
      </c>
    </row>
    <row r="87" spans="1:16" x14ac:dyDescent="0.35">
      <c r="A87" s="3">
        <v>44173</v>
      </c>
      <c r="B87" s="2">
        <v>339</v>
      </c>
      <c r="C87" s="2">
        <v>1729</v>
      </c>
      <c r="D87" s="2">
        <v>673</v>
      </c>
      <c r="E87" s="2">
        <v>388</v>
      </c>
      <c r="F87" s="2">
        <v>354</v>
      </c>
      <c r="G87" s="2">
        <v>419</v>
      </c>
      <c r="H87" s="2">
        <v>126</v>
      </c>
      <c r="I87" s="2">
        <v>384</v>
      </c>
      <c r="J87" s="2">
        <v>111</v>
      </c>
      <c r="K87" s="2">
        <v>109</v>
      </c>
      <c r="L87" s="2">
        <v>41</v>
      </c>
      <c r="M87" s="2"/>
      <c r="N87" s="2"/>
      <c r="O87" s="2">
        <f t="shared" si="3"/>
        <v>0</v>
      </c>
      <c r="P87" s="2">
        <v>4673</v>
      </c>
    </row>
    <row r="88" spans="1:16" x14ac:dyDescent="0.35">
      <c r="A88" s="3">
        <v>44174</v>
      </c>
      <c r="B88" s="2">
        <v>489</v>
      </c>
      <c r="C88" s="2">
        <v>1637</v>
      </c>
      <c r="D88" s="2">
        <v>823</v>
      </c>
      <c r="E88" s="2">
        <v>372</v>
      </c>
      <c r="F88" s="2">
        <v>381</v>
      </c>
      <c r="G88" s="2">
        <v>377</v>
      </c>
      <c r="H88" s="2">
        <v>93</v>
      </c>
      <c r="I88" s="2">
        <v>328</v>
      </c>
      <c r="J88" s="2">
        <v>73</v>
      </c>
      <c r="K88" s="2">
        <v>143</v>
      </c>
      <c r="L88" s="2">
        <v>18</v>
      </c>
      <c r="M88" s="2"/>
      <c r="N88" s="2"/>
      <c r="O88" s="2">
        <f t="shared" si="3"/>
        <v>0</v>
      </c>
      <c r="P88" s="2">
        <v>4734</v>
      </c>
    </row>
    <row r="89" spans="1:16" x14ac:dyDescent="0.35">
      <c r="A89" s="3">
        <v>44175</v>
      </c>
      <c r="B89" s="2">
        <v>331</v>
      </c>
      <c r="C89" s="2">
        <v>2067</v>
      </c>
      <c r="D89" s="2">
        <v>708</v>
      </c>
      <c r="E89" s="2">
        <v>325</v>
      </c>
      <c r="F89" s="2">
        <v>214</v>
      </c>
      <c r="G89" s="2">
        <v>352</v>
      </c>
      <c r="H89" s="2">
        <v>72</v>
      </c>
      <c r="I89" s="2">
        <v>272</v>
      </c>
      <c r="J89" s="2">
        <v>75</v>
      </c>
      <c r="K89" s="2">
        <v>133</v>
      </c>
      <c r="L89" s="2">
        <v>21</v>
      </c>
      <c r="M89" s="2"/>
      <c r="N89" s="2"/>
      <c r="O89" s="2">
        <f t="shared" si="3"/>
        <v>0</v>
      </c>
      <c r="P89" s="2">
        <v>4570</v>
      </c>
    </row>
    <row r="90" spans="1:16" x14ac:dyDescent="0.35">
      <c r="A90" s="3">
        <v>44176</v>
      </c>
      <c r="B90" s="2">
        <v>313</v>
      </c>
      <c r="C90" s="2">
        <v>1708</v>
      </c>
      <c r="D90" s="2">
        <v>636</v>
      </c>
      <c r="E90" s="2">
        <v>397</v>
      </c>
      <c r="F90" s="2">
        <v>268</v>
      </c>
      <c r="G90" s="2">
        <v>281</v>
      </c>
      <c r="H90" s="2">
        <v>82</v>
      </c>
      <c r="I90" s="2">
        <v>252</v>
      </c>
      <c r="J90" s="2">
        <v>69</v>
      </c>
      <c r="K90" s="2">
        <v>116</v>
      </c>
      <c r="L90" s="2">
        <v>24</v>
      </c>
      <c r="M90" s="2"/>
      <c r="N90" s="2"/>
      <c r="O90" s="2">
        <f t="shared" si="3"/>
        <v>0</v>
      </c>
      <c r="P90" s="2">
        <v>4146</v>
      </c>
    </row>
    <row r="91" spans="1:16" x14ac:dyDescent="0.35">
      <c r="A91" s="3">
        <v>44177</v>
      </c>
      <c r="B91" s="2">
        <v>333</v>
      </c>
      <c r="C91" s="2">
        <v>1588</v>
      </c>
      <c r="D91" s="2">
        <v>599</v>
      </c>
      <c r="E91" s="2">
        <v>299</v>
      </c>
      <c r="F91" s="2">
        <v>263</v>
      </c>
      <c r="G91" s="2">
        <v>263</v>
      </c>
      <c r="H91" s="2">
        <v>114</v>
      </c>
      <c r="I91" s="2">
        <v>243</v>
      </c>
      <c r="J91" s="2">
        <v>94</v>
      </c>
      <c r="K91" s="2">
        <v>83</v>
      </c>
      <c r="L91" s="2">
        <v>28</v>
      </c>
      <c r="M91" s="2"/>
      <c r="N91" s="2"/>
      <c r="O91" s="2">
        <f t="shared" si="3"/>
        <v>0</v>
      </c>
      <c r="P91" s="2">
        <v>3907</v>
      </c>
    </row>
    <row r="92" spans="1:16" x14ac:dyDescent="0.35">
      <c r="A92" s="3">
        <v>44178</v>
      </c>
      <c r="B92" s="2">
        <v>219</v>
      </c>
      <c r="C92" s="2">
        <v>1240</v>
      </c>
      <c r="D92" s="2">
        <v>362</v>
      </c>
      <c r="E92" s="2">
        <v>203</v>
      </c>
      <c r="F92" s="2">
        <v>156</v>
      </c>
      <c r="G92" s="2">
        <v>231</v>
      </c>
      <c r="H92" s="2">
        <v>40</v>
      </c>
      <c r="I92" s="2">
        <v>142</v>
      </c>
      <c r="J92" s="2">
        <v>43</v>
      </c>
      <c r="K92" s="2">
        <v>84</v>
      </c>
      <c r="L92" s="2">
        <v>0</v>
      </c>
      <c r="M92" s="2"/>
      <c r="N92" s="2"/>
      <c r="O92" s="2">
        <f t="shared" si="3"/>
        <v>0</v>
      </c>
      <c r="P92" s="2">
        <v>2720</v>
      </c>
    </row>
    <row r="93" spans="1:16" x14ac:dyDescent="0.35">
      <c r="A93" s="3">
        <v>44179</v>
      </c>
      <c r="B93" s="2">
        <v>212</v>
      </c>
      <c r="C93" s="2">
        <v>571</v>
      </c>
      <c r="D93" s="2">
        <v>147</v>
      </c>
      <c r="E93" s="2">
        <v>74</v>
      </c>
      <c r="F93" s="2">
        <v>48</v>
      </c>
      <c r="G93" s="2">
        <v>168</v>
      </c>
      <c r="H93" s="2">
        <v>16</v>
      </c>
      <c r="I93" s="2">
        <v>41</v>
      </c>
      <c r="J93" s="2">
        <v>18</v>
      </c>
      <c r="K93" s="2">
        <v>41</v>
      </c>
      <c r="L93" s="2">
        <v>1</v>
      </c>
      <c r="M93" s="2"/>
      <c r="N93" s="2"/>
      <c r="O93" s="2">
        <f t="shared" si="3"/>
        <v>0</v>
      </c>
      <c r="P93" s="2">
        <v>1337</v>
      </c>
    </row>
    <row r="94" spans="1:16" x14ac:dyDescent="0.35">
      <c r="A94" s="3">
        <v>44180</v>
      </c>
      <c r="B94" s="2">
        <v>263</v>
      </c>
      <c r="C94" s="2">
        <v>1461</v>
      </c>
      <c r="D94" s="2">
        <v>646</v>
      </c>
      <c r="E94" s="2">
        <v>404</v>
      </c>
      <c r="F94" s="2">
        <v>262</v>
      </c>
      <c r="G94" s="2">
        <v>245</v>
      </c>
      <c r="H94" s="2">
        <v>100</v>
      </c>
      <c r="I94" s="2">
        <v>254</v>
      </c>
      <c r="J94" s="2">
        <v>86</v>
      </c>
      <c r="K94" s="2">
        <v>90</v>
      </c>
      <c r="L94" s="2">
        <v>26</v>
      </c>
      <c r="M94" s="2"/>
      <c r="N94" s="2"/>
      <c r="O94" s="2">
        <f t="shared" si="3"/>
        <v>0</v>
      </c>
      <c r="P94" s="2">
        <v>3837</v>
      </c>
    </row>
    <row r="95" spans="1:16" x14ac:dyDescent="0.35">
      <c r="A95" s="3">
        <v>44181</v>
      </c>
      <c r="B95" s="2">
        <v>280</v>
      </c>
      <c r="C95" s="2">
        <v>1477</v>
      </c>
      <c r="D95" s="2">
        <v>533</v>
      </c>
      <c r="E95" s="2">
        <v>269</v>
      </c>
      <c r="F95" s="2">
        <v>283</v>
      </c>
      <c r="G95" s="2">
        <v>254</v>
      </c>
      <c r="H95" s="2">
        <v>66</v>
      </c>
      <c r="I95" s="2">
        <v>153</v>
      </c>
      <c r="J95" s="2">
        <v>76</v>
      </c>
      <c r="K95" s="2">
        <v>85</v>
      </c>
      <c r="L95" s="2">
        <v>11</v>
      </c>
      <c r="M95" s="2"/>
      <c r="N95" s="2"/>
      <c r="O95" s="2">
        <f t="shared" si="3"/>
        <v>0</v>
      </c>
      <c r="P95" s="2">
        <v>3487</v>
      </c>
    </row>
    <row r="96" spans="1:16" x14ac:dyDescent="0.35">
      <c r="A96" s="3">
        <v>44182</v>
      </c>
      <c r="B96" s="2">
        <v>228</v>
      </c>
      <c r="C96" s="2">
        <v>1282</v>
      </c>
      <c r="D96" s="2">
        <v>489</v>
      </c>
      <c r="E96" s="2">
        <v>227</v>
      </c>
      <c r="F96" s="2">
        <v>160</v>
      </c>
      <c r="G96" s="2">
        <v>229</v>
      </c>
      <c r="H96" s="2">
        <v>64</v>
      </c>
      <c r="I96" s="2">
        <v>145</v>
      </c>
      <c r="J96" s="2">
        <v>55</v>
      </c>
      <c r="K96" s="2">
        <v>87</v>
      </c>
      <c r="L96" s="2">
        <v>15</v>
      </c>
      <c r="M96" s="2"/>
      <c r="N96" s="2"/>
      <c r="O96" s="2">
        <f t="shared" si="3"/>
        <v>0</v>
      </c>
      <c r="P96" s="2">
        <f>total!H296</f>
        <v>2981</v>
      </c>
    </row>
    <row r="97" spans="1:16" x14ac:dyDescent="0.35">
      <c r="A97" s="3">
        <v>44183</v>
      </c>
      <c r="B97" s="2">
        <v>230</v>
      </c>
      <c r="C97" s="2">
        <v>1134</v>
      </c>
      <c r="D97" s="2">
        <v>338</v>
      </c>
      <c r="E97" s="2">
        <v>199</v>
      </c>
      <c r="F97" s="2">
        <v>169</v>
      </c>
      <c r="G97" s="2">
        <v>216</v>
      </c>
      <c r="H97" s="2">
        <v>66</v>
      </c>
      <c r="I97" s="2">
        <v>186</v>
      </c>
      <c r="J97" s="2">
        <v>39</v>
      </c>
      <c r="K97" s="2">
        <v>46</v>
      </c>
      <c r="L97" s="2">
        <v>12</v>
      </c>
      <c r="M97" s="2"/>
      <c r="N97" s="2"/>
      <c r="O97" s="2">
        <f t="shared" si="3"/>
        <v>0</v>
      </c>
      <c r="P97" s="2">
        <v>2635</v>
      </c>
    </row>
    <row r="98" spans="1:16" x14ac:dyDescent="0.35">
      <c r="A98" s="3">
        <v>44184</v>
      </c>
      <c r="B98" s="2">
        <v>197</v>
      </c>
      <c r="C98" s="2">
        <v>1252</v>
      </c>
      <c r="D98" s="2">
        <v>495</v>
      </c>
      <c r="E98" s="2">
        <v>217</v>
      </c>
      <c r="F98" s="2">
        <v>158</v>
      </c>
      <c r="G98" s="2">
        <v>236</v>
      </c>
      <c r="H98" s="2">
        <v>51</v>
      </c>
      <c r="I98" s="2">
        <v>152</v>
      </c>
      <c r="J98" s="2">
        <v>43</v>
      </c>
      <c r="K98" s="2">
        <v>80</v>
      </c>
      <c r="L98" s="2">
        <v>23</v>
      </c>
      <c r="M98" s="2"/>
      <c r="N98" s="2"/>
      <c r="O98" s="2">
        <f t="shared" si="3"/>
        <v>0</v>
      </c>
      <c r="P98" s="2">
        <v>2904</v>
      </c>
    </row>
    <row r="99" spans="1:16" x14ac:dyDescent="0.35">
      <c r="A99" s="3">
        <v>44185</v>
      </c>
      <c r="B99" s="2">
        <v>142</v>
      </c>
      <c r="C99" s="2">
        <v>774</v>
      </c>
      <c r="D99" s="2">
        <v>255</v>
      </c>
      <c r="E99" s="2">
        <v>122</v>
      </c>
      <c r="F99" s="2">
        <v>133</v>
      </c>
      <c r="G99" s="2">
        <v>140</v>
      </c>
      <c r="H99" s="2">
        <v>25</v>
      </c>
      <c r="I99" s="2">
        <v>80</v>
      </c>
      <c r="J99" s="2">
        <v>23</v>
      </c>
      <c r="K99" s="2">
        <v>33</v>
      </c>
      <c r="L99" s="2">
        <v>4</v>
      </c>
      <c r="M99" s="2"/>
      <c r="N99" s="2"/>
      <c r="O99" s="2">
        <f t="shared" si="3"/>
        <v>0</v>
      </c>
      <c r="P99" s="2">
        <v>1731</v>
      </c>
    </row>
    <row r="100" spans="1:16" x14ac:dyDescent="0.35">
      <c r="A100" s="3">
        <v>44186</v>
      </c>
      <c r="B100" s="2">
        <v>84</v>
      </c>
      <c r="C100" s="2">
        <v>333</v>
      </c>
      <c r="D100" s="2">
        <v>111</v>
      </c>
      <c r="E100" s="2">
        <v>41</v>
      </c>
      <c r="F100" s="2">
        <v>78</v>
      </c>
      <c r="G100" s="2">
        <v>67</v>
      </c>
      <c r="H100" s="2">
        <v>23</v>
      </c>
      <c r="I100" s="2">
        <v>35</v>
      </c>
      <c r="J100" s="2">
        <v>17</v>
      </c>
      <c r="K100" s="2">
        <v>35</v>
      </c>
      <c r="L100" s="2">
        <v>0</v>
      </c>
      <c r="M100" s="2"/>
      <c r="N100" s="2"/>
      <c r="O100" s="2">
        <f t="shared" si="3"/>
        <v>0</v>
      </c>
      <c r="P100" s="2">
        <v>824</v>
      </c>
    </row>
    <row r="101" spans="1:16" x14ac:dyDescent="0.35">
      <c r="A101" s="3">
        <v>44187</v>
      </c>
      <c r="B101" s="2">
        <v>191</v>
      </c>
      <c r="C101" s="2">
        <v>1241</v>
      </c>
      <c r="D101" s="2">
        <v>497</v>
      </c>
      <c r="E101" s="2">
        <v>264</v>
      </c>
      <c r="F101" s="2">
        <v>244</v>
      </c>
      <c r="G101" s="2">
        <v>246</v>
      </c>
      <c r="H101" s="2">
        <v>52</v>
      </c>
      <c r="I101" s="2">
        <v>196</v>
      </c>
      <c r="J101" s="2">
        <v>53</v>
      </c>
      <c r="K101" s="2">
        <v>63</v>
      </c>
      <c r="L101" s="2">
        <v>17</v>
      </c>
      <c r="M101" s="2"/>
      <c r="N101" s="2"/>
      <c r="O101" s="2">
        <f t="shared" si="3"/>
        <v>0</v>
      </c>
      <c r="P101" s="2">
        <v>3064</v>
      </c>
    </row>
    <row r="102" spans="1:16" x14ac:dyDescent="0.35">
      <c r="A102" s="3">
        <v>44188</v>
      </c>
      <c r="B102" s="2">
        <v>139</v>
      </c>
      <c r="C102" s="2">
        <v>1017</v>
      </c>
      <c r="D102" s="2">
        <v>429</v>
      </c>
      <c r="E102" s="2">
        <v>146</v>
      </c>
      <c r="F102" s="2">
        <v>192</v>
      </c>
      <c r="G102" s="2">
        <v>157</v>
      </c>
      <c r="H102" s="2">
        <v>16</v>
      </c>
      <c r="I102" s="2">
        <v>158</v>
      </c>
      <c r="J102" s="2">
        <v>34</v>
      </c>
      <c r="K102" s="2">
        <v>43</v>
      </c>
      <c r="L102" s="2">
        <v>14</v>
      </c>
      <c r="M102" s="2"/>
      <c r="N102" s="2"/>
      <c r="O102" s="2">
        <f t="shared" si="3"/>
        <v>0</v>
      </c>
      <c r="P102" s="2">
        <v>2345</v>
      </c>
    </row>
    <row r="103" spans="1:16" x14ac:dyDescent="0.35">
      <c r="A103" s="3">
        <v>44189</v>
      </c>
      <c r="B103" s="2">
        <v>139</v>
      </c>
      <c r="C103" s="2">
        <v>920</v>
      </c>
      <c r="D103" s="2">
        <v>279</v>
      </c>
      <c r="E103" s="2">
        <v>120</v>
      </c>
      <c r="F103" s="2">
        <v>145</v>
      </c>
      <c r="G103" s="2">
        <v>112</v>
      </c>
      <c r="H103" s="2">
        <v>30</v>
      </c>
      <c r="I103" s="2">
        <v>117</v>
      </c>
      <c r="J103" s="2">
        <v>32</v>
      </c>
      <c r="K103" s="2">
        <v>57</v>
      </c>
      <c r="L103" s="2">
        <v>21</v>
      </c>
      <c r="M103" s="2"/>
      <c r="N103" s="2"/>
      <c r="O103" s="2">
        <f t="shared" si="3"/>
        <v>0</v>
      </c>
      <c r="P103" s="2">
        <v>1972</v>
      </c>
    </row>
    <row r="104" spans="1:16" x14ac:dyDescent="0.35">
      <c r="A104" s="3">
        <v>44190</v>
      </c>
      <c r="B104" s="2">
        <v>97</v>
      </c>
      <c r="C104" s="2">
        <v>863</v>
      </c>
      <c r="D104" s="2">
        <v>259</v>
      </c>
      <c r="E104" s="2">
        <v>112</v>
      </c>
      <c r="F104" s="2">
        <v>145</v>
      </c>
      <c r="G104" s="2">
        <v>168</v>
      </c>
      <c r="H104" s="2">
        <v>35</v>
      </c>
      <c r="I104" s="2">
        <v>108</v>
      </c>
      <c r="J104" s="2">
        <v>29</v>
      </c>
      <c r="K104" s="2">
        <v>54</v>
      </c>
      <c r="L104" s="2">
        <v>11</v>
      </c>
      <c r="M104" s="2"/>
      <c r="N104" s="2"/>
      <c r="O104" s="2">
        <f t="shared" si="3"/>
        <v>0</v>
      </c>
      <c r="P104" s="2">
        <v>1881</v>
      </c>
    </row>
    <row r="105" spans="1:16" x14ac:dyDescent="0.35">
      <c r="A105" s="3">
        <v>44191</v>
      </c>
      <c r="B105" s="2">
        <v>121</v>
      </c>
      <c r="C105" s="2">
        <v>801</v>
      </c>
      <c r="D105" s="2">
        <v>281</v>
      </c>
      <c r="E105" s="2">
        <v>140</v>
      </c>
      <c r="F105" s="2">
        <v>119</v>
      </c>
      <c r="G105" s="2">
        <v>101</v>
      </c>
      <c r="H105" s="2">
        <v>40</v>
      </c>
      <c r="I105" s="2">
        <v>110</v>
      </c>
      <c r="J105" s="2">
        <v>31</v>
      </c>
      <c r="K105" s="2">
        <v>30</v>
      </c>
      <c r="L105" s="2">
        <v>10</v>
      </c>
      <c r="M105" s="2"/>
      <c r="N105" s="2"/>
      <c r="O105" s="2">
        <f t="shared" si="3"/>
        <v>0</v>
      </c>
      <c r="P105" s="2">
        <v>1784</v>
      </c>
    </row>
    <row r="106" spans="1:16" x14ac:dyDescent="0.35">
      <c r="A106" s="3">
        <v>44192</v>
      </c>
      <c r="B106" s="2">
        <v>81</v>
      </c>
      <c r="C106" s="2">
        <v>484</v>
      </c>
      <c r="D106" s="2">
        <v>185</v>
      </c>
      <c r="E106" s="2">
        <v>61</v>
      </c>
      <c r="F106" s="2">
        <v>63</v>
      </c>
      <c r="G106" s="2">
        <v>84</v>
      </c>
      <c r="H106" s="2">
        <v>26</v>
      </c>
      <c r="I106" s="2">
        <v>61</v>
      </c>
      <c r="J106" s="2">
        <v>17</v>
      </c>
      <c r="K106" s="2">
        <v>30</v>
      </c>
      <c r="L106" s="2">
        <v>5</v>
      </c>
      <c r="M106" s="2"/>
      <c r="N106" s="2"/>
      <c r="O106" s="2">
        <f t="shared" si="3"/>
        <v>0</v>
      </c>
      <c r="P106" s="2">
        <v>1097</v>
      </c>
    </row>
    <row r="107" spans="1:16" x14ac:dyDescent="0.35">
      <c r="A107" s="3">
        <v>44193</v>
      </c>
      <c r="B107" s="2">
        <v>68</v>
      </c>
      <c r="C107" s="2">
        <v>257</v>
      </c>
      <c r="D107" s="2">
        <v>55</v>
      </c>
      <c r="E107" s="2">
        <v>34</v>
      </c>
      <c r="F107" s="2">
        <v>16</v>
      </c>
      <c r="G107" s="2">
        <v>29</v>
      </c>
      <c r="H107" s="2">
        <v>14</v>
      </c>
      <c r="I107" s="2">
        <v>36</v>
      </c>
      <c r="J107" s="2">
        <v>8</v>
      </c>
      <c r="K107" s="2">
        <v>19</v>
      </c>
      <c r="L107" s="2">
        <v>2</v>
      </c>
      <c r="M107" s="2"/>
      <c r="N107" s="2"/>
      <c r="O107" s="2">
        <f t="shared" si="3"/>
        <v>0</v>
      </c>
      <c r="P107" s="2">
        <v>538</v>
      </c>
    </row>
    <row r="108" spans="1:16" x14ac:dyDescent="0.35">
      <c r="A108" s="3">
        <v>44194</v>
      </c>
      <c r="B108" s="2">
        <v>125</v>
      </c>
      <c r="C108" s="2">
        <v>837</v>
      </c>
      <c r="D108" s="2">
        <v>367</v>
      </c>
      <c r="E108" s="2">
        <v>155</v>
      </c>
      <c r="F108" s="2">
        <v>144</v>
      </c>
      <c r="G108" s="2">
        <v>132</v>
      </c>
      <c r="H108" s="2">
        <v>31</v>
      </c>
      <c r="I108" s="2">
        <v>147</v>
      </c>
      <c r="J108" s="2">
        <v>28</v>
      </c>
      <c r="K108" s="2">
        <v>34</v>
      </c>
      <c r="L108" s="2">
        <v>12</v>
      </c>
      <c r="M108" s="2"/>
      <c r="N108" s="2"/>
      <c r="O108" s="2">
        <f t="shared" si="3"/>
        <v>0</v>
      </c>
      <c r="P108" s="2">
        <v>2012</v>
      </c>
    </row>
    <row r="109" spans="1:16" x14ac:dyDescent="0.35">
      <c r="A109" s="3">
        <v>44195</v>
      </c>
      <c r="B109" s="2">
        <v>115</v>
      </c>
      <c r="C109" s="2">
        <v>743</v>
      </c>
      <c r="D109" s="2">
        <v>301</v>
      </c>
      <c r="E109" s="2">
        <v>138</v>
      </c>
      <c r="F109" s="2">
        <v>100</v>
      </c>
      <c r="G109" s="2">
        <v>123</v>
      </c>
      <c r="H109" s="2">
        <v>46</v>
      </c>
      <c r="I109" s="2">
        <v>107</v>
      </c>
      <c r="J109" s="2">
        <v>25</v>
      </c>
      <c r="K109" s="2">
        <v>32</v>
      </c>
      <c r="L109" s="2">
        <v>8</v>
      </c>
      <c r="M109" s="2"/>
      <c r="N109" s="2"/>
      <c r="O109" s="2">
        <f t="shared" si="3"/>
        <v>0</v>
      </c>
      <c r="P109" s="2">
        <v>1738</v>
      </c>
    </row>
    <row r="110" spans="1:16" x14ac:dyDescent="0.35">
      <c r="A110" s="3">
        <v>44196</v>
      </c>
      <c r="B110" s="2">
        <v>78</v>
      </c>
      <c r="C110" s="2">
        <v>710</v>
      </c>
      <c r="D110" s="2">
        <v>239</v>
      </c>
      <c r="E110" s="2">
        <v>108</v>
      </c>
      <c r="F110" s="2">
        <v>130</v>
      </c>
      <c r="G110" s="2">
        <v>63</v>
      </c>
      <c r="H110" s="2">
        <v>24</v>
      </c>
      <c r="I110" s="2">
        <v>105</v>
      </c>
      <c r="J110" s="2">
        <v>14</v>
      </c>
      <c r="K110" s="2">
        <v>47</v>
      </c>
      <c r="L110" s="2">
        <v>9</v>
      </c>
      <c r="M110" s="2"/>
      <c r="N110" s="2"/>
      <c r="O110" s="2">
        <f t="shared" si="3"/>
        <v>0</v>
      </c>
      <c r="P110" s="2">
        <v>1527</v>
      </c>
    </row>
    <row r="111" spans="1:16" x14ac:dyDescent="0.35">
      <c r="A111" s="3">
        <v>44197</v>
      </c>
      <c r="B111" s="2">
        <v>72</v>
      </c>
      <c r="C111" s="2">
        <v>426</v>
      </c>
      <c r="D111" s="2">
        <v>167</v>
      </c>
      <c r="E111" s="2">
        <v>68</v>
      </c>
      <c r="F111" s="2">
        <v>83</v>
      </c>
      <c r="G111" s="2">
        <v>65</v>
      </c>
      <c r="H111" s="2">
        <v>15</v>
      </c>
      <c r="I111" s="2">
        <v>54</v>
      </c>
      <c r="J111" s="2">
        <v>8</v>
      </c>
      <c r="K111" s="2">
        <v>29</v>
      </c>
      <c r="L111" s="2">
        <v>3</v>
      </c>
      <c r="M111" s="2"/>
      <c r="N111" s="2"/>
      <c r="O111" s="2">
        <f t="shared" si="3"/>
        <v>0</v>
      </c>
      <c r="P111" s="2">
        <v>990</v>
      </c>
    </row>
    <row r="112" spans="1:16" x14ac:dyDescent="0.35">
      <c r="A112" s="3">
        <v>44198</v>
      </c>
      <c r="B112" s="2">
        <v>20</v>
      </c>
      <c r="C112" s="2">
        <v>183</v>
      </c>
      <c r="D112" s="2">
        <v>42</v>
      </c>
      <c r="E112" s="2">
        <v>30</v>
      </c>
      <c r="F112" s="2">
        <v>7</v>
      </c>
      <c r="G112" s="2">
        <v>17</v>
      </c>
      <c r="H112" s="2">
        <v>4</v>
      </c>
      <c r="I112" s="2">
        <v>28</v>
      </c>
      <c r="J112" s="2">
        <v>5</v>
      </c>
      <c r="K112" s="2">
        <v>6</v>
      </c>
      <c r="L112" s="2">
        <v>0</v>
      </c>
      <c r="M112" s="2"/>
      <c r="N112" s="2"/>
      <c r="O112" s="2">
        <f t="shared" si="3"/>
        <v>0</v>
      </c>
      <c r="P112" s="2">
        <v>342</v>
      </c>
    </row>
    <row r="113" spans="1:16" x14ac:dyDescent="0.35">
      <c r="A113" s="3">
        <v>44199</v>
      </c>
      <c r="B113" s="2">
        <v>37</v>
      </c>
      <c r="C113" s="2">
        <v>128</v>
      </c>
      <c r="D113" s="2">
        <v>71</v>
      </c>
      <c r="E113" s="2">
        <v>45</v>
      </c>
      <c r="F113" s="2">
        <v>32</v>
      </c>
      <c r="G113" s="2">
        <v>33</v>
      </c>
      <c r="H113" s="2">
        <v>9</v>
      </c>
      <c r="I113" s="2">
        <v>29</v>
      </c>
      <c r="J113" s="2">
        <v>8</v>
      </c>
      <c r="K113" s="2">
        <v>24</v>
      </c>
      <c r="L113" s="2">
        <v>1</v>
      </c>
      <c r="M113" s="2"/>
      <c r="N113" s="2"/>
      <c r="O113" s="2">
        <f t="shared" si="3"/>
        <v>0</v>
      </c>
      <c r="P113" s="2">
        <v>417</v>
      </c>
    </row>
    <row r="114" spans="1:16" x14ac:dyDescent="0.35">
      <c r="A114" s="3">
        <v>44200</v>
      </c>
      <c r="B114" s="2">
        <v>64</v>
      </c>
      <c r="C114" s="2">
        <v>226</v>
      </c>
      <c r="D114" s="2">
        <v>87</v>
      </c>
      <c r="E114" s="2">
        <v>64</v>
      </c>
      <c r="F114" s="2">
        <v>20</v>
      </c>
      <c r="G114" s="2">
        <v>24</v>
      </c>
      <c r="H114" s="2">
        <v>32</v>
      </c>
      <c r="I114" s="2">
        <v>44</v>
      </c>
      <c r="J114" s="2">
        <v>8</v>
      </c>
      <c r="K114" s="2">
        <v>20</v>
      </c>
      <c r="L114" s="2">
        <v>5</v>
      </c>
      <c r="M114" s="2"/>
      <c r="N114" s="2"/>
      <c r="O114" s="2">
        <f t="shared" si="3"/>
        <v>0</v>
      </c>
      <c r="P114" s="2">
        <v>594</v>
      </c>
    </row>
    <row r="115" spans="1:16" x14ac:dyDescent="0.35">
      <c r="A115" s="3">
        <v>44201</v>
      </c>
      <c r="B115" s="2">
        <v>125</v>
      </c>
      <c r="C115" s="2">
        <v>961</v>
      </c>
      <c r="D115" s="2">
        <v>420</v>
      </c>
      <c r="E115" s="2">
        <v>201</v>
      </c>
      <c r="F115" s="2">
        <v>154</v>
      </c>
      <c r="G115" s="2">
        <v>142</v>
      </c>
      <c r="H115" s="2">
        <v>40</v>
      </c>
      <c r="I115" s="2">
        <v>185</v>
      </c>
      <c r="J115" s="2">
        <v>16</v>
      </c>
      <c r="K115" s="2">
        <v>57</v>
      </c>
      <c r="L115" s="2">
        <v>15</v>
      </c>
      <c r="M115" s="2"/>
      <c r="N115" s="2"/>
      <c r="O115" s="2">
        <f t="shared" si="3"/>
        <v>0</v>
      </c>
      <c r="P115" s="2">
        <v>2316</v>
      </c>
    </row>
    <row r="116" spans="1:16" x14ac:dyDescent="0.35">
      <c r="A116" s="3">
        <v>44202</v>
      </c>
      <c r="B116" s="2">
        <v>119</v>
      </c>
      <c r="C116" s="2">
        <v>735</v>
      </c>
      <c r="D116" s="2">
        <v>331</v>
      </c>
      <c r="E116" s="2">
        <v>151</v>
      </c>
      <c r="F116" s="2">
        <v>103</v>
      </c>
      <c r="G116" s="2">
        <v>128</v>
      </c>
      <c r="H116" s="2">
        <v>43</v>
      </c>
      <c r="I116" s="2">
        <v>116</v>
      </c>
      <c r="J116" s="2">
        <v>35</v>
      </c>
      <c r="K116" s="2">
        <v>22</v>
      </c>
      <c r="L116" s="2">
        <v>17</v>
      </c>
      <c r="M116" s="2"/>
      <c r="N116" s="2"/>
      <c r="O116" s="2">
        <f t="shared" si="3"/>
        <v>0</v>
      </c>
      <c r="P116" s="2">
        <v>1800</v>
      </c>
    </row>
    <row r="117" spans="1:16" x14ac:dyDescent="0.35">
      <c r="A117" s="3">
        <v>44203</v>
      </c>
      <c r="B117" s="2">
        <v>118</v>
      </c>
      <c r="C117" s="2">
        <v>670</v>
      </c>
      <c r="D117" s="2">
        <v>257</v>
      </c>
      <c r="E117" s="2">
        <v>145</v>
      </c>
      <c r="F117" s="2">
        <v>107</v>
      </c>
      <c r="G117" s="2">
        <v>106</v>
      </c>
      <c r="H117" s="2">
        <v>29</v>
      </c>
      <c r="I117" s="2">
        <v>85</v>
      </c>
      <c r="J117" s="2">
        <v>25</v>
      </c>
      <c r="K117" s="2">
        <v>56</v>
      </c>
      <c r="L117" s="2">
        <v>14</v>
      </c>
      <c r="M117" s="2"/>
      <c r="N117" s="2"/>
      <c r="O117" s="2">
        <f t="shared" si="3"/>
        <v>0</v>
      </c>
      <c r="P117" s="2">
        <v>1612</v>
      </c>
    </row>
    <row r="118" spans="1:16" x14ac:dyDescent="0.35">
      <c r="A118" s="3">
        <v>44204</v>
      </c>
      <c r="B118" s="2">
        <v>47</v>
      </c>
      <c r="C118" s="2">
        <v>290</v>
      </c>
      <c r="D118" s="2">
        <v>44</v>
      </c>
      <c r="E118" s="2">
        <v>31</v>
      </c>
      <c r="F118" s="2">
        <v>46</v>
      </c>
      <c r="G118" s="2">
        <v>15</v>
      </c>
      <c r="H118" s="2">
        <v>6</v>
      </c>
      <c r="I118" s="2">
        <v>35</v>
      </c>
      <c r="J118" s="2">
        <v>8</v>
      </c>
      <c r="K118" s="2">
        <v>15</v>
      </c>
      <c r="L118" s="2">
        <v>0</v>
      </c>
      <c r="M118" s="2"/>
      <c r="N118" s="2"/>
      <c r="O118" s="2">
        <f t="shared" si="3"/>
        <v>0</v>
      </c>
      <c r="P118" s="2">
        <v>537</v>
      </c>
    </row>
    <row r="119" spans="1:16" x14ac:dyDescent="0.35">
      <c r="A119" s="3">
        <v>44205</v>
      </c>
      <c r="B119" s="2">
        <v>107</v>
      </c>
      <c r="C119" s="2">
        <v>808</v>
      </c>
      <c r="D119" s="2">
        <v>363</v>
      </c>
      <c r="E119" s="2">
        <v>183</v>
      </c>
      <c r="F119" s="2">
        <v>165</v>
      </c>
      <c r="G119" s="2">
        <v>150</v>
      </c>
      <c r="H119" s="2">
        <v>36</v>
      </c>
      <c r="I119" s="2">
        <v>131</v>
      </c>
      <c r="J119" s="2">
        <v>38</v>
      </c>
      <c r="K119" s="2">
        <v>62</v>
      </c>
      <c r="L119" s="2">
        <v>15</v>
      </c>
      <c r="M119" s="2"/>
      <c r="N119" s="2"/>
      <c r="O119" s="2">
        <f t="shared" si="3"/>
        <v>0</v>
      </c>
      <c r="P119" s="2">
        <v>2058</v>
      </c>
    </row>
    <row r="120" spans="1:16" x14ac:dyDescent="0.35">
      <c r="A120" s="3">
        <v>44206</v>
      </c>
      <c r="B120" s="2">
        <v>88</v>
      </c>
      <c r="C120" s="2">
        <v>488</v>
      </c>
      <c r="D120" s="2">
        <v>143</v>
      </c>
      <c r="E120" s="2">
        <v>138</v>
      </c>
      <c r="F120" s="2">
        <v>64</v>
      </c>
      <c r="G120" s="2">
        <v>73</v>
      </c>
      <c r="H120" s="2">
        <v>23</v>
      </c>
      <c r="I120" s="2">
        <v>58</v>
      </c>
      <c r="J120" s="2">
        <v>16</v>
      </c>
      <c r="K120" s="2">
        <v>51</v>
      </c>
      <c r="L120" s="2">
        <v>1</v>
      </c>
      <c r="M120" s="2"/>
      <c r="N120" s="2"/>
      <c r="O120" s="2">
        <f t="shared" si="3"/>
        <v>0</v>
      </c>
      <c r="P120" s="2">
        <v>1143</v>
      </c>
    </row>
    <row r="121" spans="1:16" x14ac:dyDescent="0.35">
      <c r="A121" s="3">
        <v>44207</v>
      </c>
      <c r="B121" s="2">
        <v>62</v>
      </c>
      <c r="C121" s="2">
        <v>196</v>
      </c>
      <c r="D121" s="2">
        <v>84</v>
      </c>
      <c r="E121" s="2">
        <v>48</v>
      </c>
      <c r="F121" s="2">
        <v>14</v>
      </c>
      <c r="G121" s="2">
        <v>24</v>
      </c>
      <c r="H121" s="2">
        <v>13</v>
      </c>
      <c r="I121" s="2">
        <v>41</v>
      </c>
      <c r="J121" s="2">
        <v>23</v>
      </c>
      <c r="K121" s="2">
        <v>41</v>
      </c>
      <c r="L121" s="2">
        <v>5</v>
      </c>
      <c r="M121" s="2"/>
      <c r="N121" s="2"/>
      <c r="O121" s="2">
        <f t="shared" si="3"/>
        <v>0</v>
      </c>
      <c r="P121" s="2">
        <v>551</v>
      </c>
    </row>
    <row r="122" spans="1:16" x14ac:dyDescent="0.35">
      <c r="A122" s="3">
        <v>44208</v>
      </c>
      <c r="B122" s="2">
        <v>97</v>
      </c>
      <c r="C122" s="2">
        <v>754</v>
      </c>
      <c r="D122" s="2">
        <v>334</v>
      </c>
      <c r="E122" s="2">
        <v>158</v>
      </c>
      <c r="F122" s="2">
        <v>113</v>
      </c>
      <c r="G122" s="2">
        <v>143</v>
      </c>
      <c r="H122" s="2">
        <v>30</v>
      </c>
      <c r="I122" s="2">
        <v>147</v>
      </c>
      <c r="J122" s="2">
        <v>29</v>
      </c>
      <c r="K122" s="2">
        <v>41</v>
      </c>
      <c r="L122" s="2">
        <v>11</v>
      </c>
      <c r="M122" s="2"/>
      <c r="N122" s="2"/>
      <c r="O122" s="2">
        <f t="shared" si="3"/>
        <v>0</v>
      </c>
      <c r="P122" s="2">
        <v>1857</v>
      </c>
    </row>
    <row r="123" spans="1:16" x14ac:dyDescent="0.35">
      <c r="A123" s="3">
        <v>44209</v>
      </c>
      <c r="B123" s="2">
        <v>94</v>
      </c>
      <c r="C123" s="2">
        <v>750</v>
      </c>
      <c r="D123" s="2">
        <v>234</v>
      </c>
      <c r="E123" s="2">
        <v>126</v>
      </c>
      <c r="F123" s="2">
        <v>103</v>
      </c>
      <c r="G123" s="2">
        <v>94</v>
      </c>
      <c r="H123" s="2">
        <v>35</v>
      </c>
      <c r="I123" s="2">
        <v>102</v>
      </c>
      <c r="J123" s="2">
        <v>29</v>
      </c>
      <c r="K123" s="2">
        <v>44</v>
      </c>
      <c r="L123" s="2">
        <v>7</v>
      </c>
      <c r="M123" s="2"/>
      <c r="N123" s="2"/>
      <c r="O123" s="2">
        <f t="shared" si="3"/>
        <v>0</v>
      </c>
      <c r="P123" s="2">
        <v>1618</v>
      </c>
    </row>
    <row r="124" spans="1:16" x14ac:dyDescent="0.35">
      <c r="A124" s="3">
        <v>44210</v>
      </c>
      <c r="B124" s="2">
        <v>112</v>
      </c>
      <c r="C124" s="2">
        <v>561</v>
      </c>
      <c r="D124" s="2">
        <v>196</v>
      </c>
      <c r="E124" s="2">
        <v>131</v>
      </c>
      <c r="F124" s="2">
        <v>111</v>
      </c>
      <c r="G124" s="2">
        <v>69</v>
      </c>
      <c r="H124" s="2">
        <v>18</v>
      </c>
      <c r="I124" s="2">
        <v>84</v>
      </c>
      <c r="J124" s="2">
        <v>26</v>
      </c>
      <c r="K124" s="2">
        <v>41</v>
      </c>
      <c r="L124" s="2">
        <v>8</v>
      </c>
      <c r="M124" s="2"/>
      <c r="N124" s="2"/>
      <c r="O124" s="2">
        <f t="shared" si="3"/>
        <v>0</v>
      </c>
      <c r="P124" s="2">
        <v>1357</v>
      </c>
    </row>
    <row r="125" spans="1:16" x14ac:dyDescent="0.35">
      <c r="A125" s="3">
        <v>44211</v>
      </c>
      <c r="B125" s="2">
        <v>52</v>
      </c>
      <c r="C125" s="2">
        <v>496</v>
      </c>
      <c r="D125" s="2">
        <v>187</v>
      </c>
      <c r="E125" s="2">
        <v>105</v>
      </c>
      <c r="F125" s="2">
        <v>83</v>
      </c>
      <c r="G125" s="2">
        <v>83</v>
      </c>
      <c r="H125" s="2">
        <v>33</v>
      </c>
      <c r="I125" s="2">
        <v>88</v>
      </c>
      <c r="J125" s="2">
        <v>20</v>
      </c>
      <c r="K125" s="2">
        <v>25</v>
      </c>
      <c r="L125" s="2">
        <v>5</v>
      </c>
      <c r="M125" s="2"/>
      <c r="N125" s="2"/>
      <c r="O125" s="2">
        <f t="shared" si="3"/>
        <v>0</v>
      </c>
      <c r="P125" s="2">
        <v>1177</v>
      </c>
    </row>
    <row r="126" spans="1:16" x14ac:dyDescent="0.35">
      <c r="A126" s="3">
        <v>44212</v>
      </c>
      <c r="B126" s="2">
        <v>84</v>
      </c>
      <c r="C126" s="2">
        <v>485</v>
      </c>
      <c r="D126" s="2">
        <v>219</v>
      </c>
      <c r="E126" s="2">
        <v>122</v>
      </c>
      <c r="F126" s="2">
        <v>87</v>
      </c>
      <c r="G126" s="2">
        <v>55</v>
      </c>
      <c r="H126" s="2">
        <v>28</v>
      </c>
      <c r="I126" s="2">
        <v>87</v>
      </c>
      <c r="J126" s="2">
        <v>27</v>
      </c>
      <c r="K126" s="2">
        <v>35</v>
      </c>
      <c r="L126" s="2">
        <v>7</v>
      </c>
      <c r="M126" s="2"/>
      <c r="N126" s="2"/>
      <c r="O126" s="2">
        <f t="shared" si="3"/>
        <v>0</v>
      </c>
      <c r="P126" s="2">
        <v>1236</v>
      </c>
    </row>
    <row r="127" spans="1:16" x14ac:dyDescent="0.35">
      <c r="A127" s="3">
        <v>44213</v>
      </c>
      <c r="B127" s="2">
        <v>51</v>
      </c>
      <c r="C127" s="2">
        <v>332</v>
      </c>
      <c r="D127" s="2">
        <v>100</v>
      </c>
      <c r="E127" s="2">
        <v>73</v>
      </c>
      <c r="F127" s="2">
        <v>72</v>
      </c>
      <c r="G127" s="2">
        <v>46</v>
      </c>
      <c r="H127" s="2">
        <v>14</v>
      </c>
      <c r="I127" s="2">
        <v>58</v>
      </c>
      <c r="J127" s="2">
        <v>12</v>
      </c>
      <c r="K127" s="2">
        <v>17</v>
      </c>
      <c r="L127" s="2">
        <v>5</v>
      </c>
      <c r="M127" s="2"/>
      <c r="N127" s="2"/>
      <c r="O127" s="2">
        <f t="shared" si="3"/>
        <v>0</v>
      </c>
      <c r="P127" s="2">
        <v>780</v>
      </c>
    </row>
    <row r="128" spans="1:16" x14ac:dyDescent="0.35">
      <c r="A128" s="3">
        <v>44214</v>
      </c>
      <c r="B128" s="2">
        <v>13</v>
      </c>
      <c r="C128" s="2">
        <v>72</v>
      </c>
      <c r="D128" s="2">
        <v>5</v>
      </c>
      <c r="E128" s="2">
        <v>4</v>
      </c>
      <c r="F128" s="2">
        <v>0</v>
      </c>
      <c r="G128" s="2">
        <v>4</v>
      </c>
      <c r="H128" s="2">
        <v>5</v>
      </c>
      <c r="I128" s="2">
        <v>5</v>
      </c>
      <c r="J128" s="2">
        <v>2</v>
      </c>
      <c r="K128" s="2">
        <v>0</v>
      </c>
      <c r="L128" s="2">
        <v>0</v>
      </c>
      <c r="M128" s="2"/>
      <c r="N128" s="2"/>
      <c r="O128" s="2">
        <f t="shared" si="3"/>
        <v>0</v>
      </c>
      <c r="P128" s="2">
        <v>110</v>
      </c>
    </row>
    <row r="129" spans="1:16" x14ac:dyDescent="0.35">
      <c r="A129" s="3">
        <v>44215</v>
      </c>
      <c r="B129" s="2">
        <v>58</v>
      </c>
      <c r="C129" s="2">
        <v>647</v>
      </c>
      <c r="D129" s="2">
        <v>249</v>
      </c>
      <c r="E129" s="2">
        <v>145</v>
      </c>
      <c r="F129" s="2">
        <v>95</v>
      </c>
      <c r="G129" s="2">
        <v>93</v>
      </c>
      <c r="H129" s="2">
        <v>53</v>
      </c>
      <c r="I129" s="2">
        <v>106</v>
      </c>
      <c r="J129" s="2">
        <v>49</v>
      </c>
      <c r="K129" s="2">
        <v>41</v>
      </c>
      <c r="L129" s="2">
        <v>14</v>
      </c>
      <c r="M129" s="2"/>
      <c r="N129" s="2"/>
      <c r="O129" s="2">
        <f t="shared" si="3"/>
        <v>0</v>
      </c>
      <c r="P129" s="2">
        <v>1550</v>
      </c>
    </row>
    <row r="130" spans="1:16" x14ac:dyDescent="0.35">
      <c r="A130" s="3">
        <v>44216</v>
      </c>
      <c r="B130" s="2">
        <v>33</v>
      </c>
      <c r="C130" s="2">
        <v>212</v>
      </c>
      <c r="D130" s="2">
        <v>61</v>
      </c>
      <c r="E130" s="2">
        <v>32</v>
      </c>
      <c r="F130" s="2">
        <v>34</v>
      </c>
      <c r="G130" s="2">
        <v>31</v>
      </c>
      <c r="H130" s="2">
        <v>12</v>
      </c>
      <c r="I130" s="2">
        <v>25</v>
      </c>
      <c r="J130" s="2">
        <v>8</v>
      </c>
      <c r="K130" s="2">
        <v>20</v>
      </c>
      <c r="L130" s="2">
        <v>1</v>
      </c>
      <c r="M130" s="2"/>
      <c r="N130" s="2"/>
      <c r="O130" s="2">
        <f t="shared" si="3"/>
        <v>0</v>
      </c>
      <c r="P130" s="2">
        <v>469</v>
      </c>
    </row>
    <row r="131" spans="1:16" x14ac:dyDescent="0.35">
      <c r="A131" s="3">
        <v>44217</v>
      </c>
      <c r="B131" s="2">
        <v>64</v>
      </c>
      <c r="C131" s="2">
        <v>477</v>
      </c>
      <c r="D131" s="2">
        <v>164</v>
      </c>
      <c r="E131" s="2">
        <v>118</v>
      </c>
      <c r="F131" s="2">
        <v>85</v>
      </c>
      <c r="G131" s="2">
        <v>65</v>
      </c>
      <c r="H131" s="2">
        <v>13</v>
      </c>
      <c r="I131" s="2">
        <v>95</v>
      </c>
      <c r="J131" s="2">
        <v>18</v>
      </c>
      <c r="K131" s="2">
        <v>27</v>
      </c>
      <c r="L131" s="2">
        <v>11</v>
      </c>
      <c r="M131" s="2"/>
      <c r="N131" s="2"/>
      <c r="O131" s="2">
        <f t="shared" si="3"/>
        <v>0</v>
      </c>
      <c r="P131" s="2">
        <v>1137</v>
      </c>
    </row>
    <row r="132" spans="1:16" x14ac:dyDescent="0.35">
      <c r="A132" s="3">
        <v>44218</v>
      </c>
      <c r="B132" s="2">
        <v>52</v>
      </c>
      <c r="C132" s="2">
        <v>469</v>
      </c>
      <c r="D132" s="2">
        <v>107</v>
      </c>
      <c r="E132" s="2">
        <v>73</v>
      </c>
      <c r="F132" s="2">
        <v>51</v>
      </c>
      <c r="G132" s="2">
        <v>44</v>
      </c>
      <c r="H132" s="2">
        <v>12</v>
      </c>
      <c r="I132" s="2">
        <v>47</v>
      </c>
      <c r="J132" s="2">
        <v>24</v>
      </c>
      <c r="K132" s="2">
        <v>18</v>
      </c>
      <c r="L132" s="2">
        <v>6</v>
      </c>
      <c r="M132" s="2"/>
      <c r="N132" s="2"/>
      <c r="O132" s="2">
        <f t="shared" si="3"/>
        <v>0</v>
      </c>
      <c r="P132" s="2">
        <v>903</v>
      </c>
    </row>
    <row r="133" spans="1:16" x14ac:dyDescent="0.35">
      <c r="A133" s="3">
        <v>44219</v>
      </c>
      <c r="B133" s="2">
        <v>31</v>
      </c>
      <c r="C133" s="2">
        <v>448</v>
      </c>
      <c r="D133" s="2">
        <v>170</v>
      </c>
      <c r="E133" s="2">
        <v>116</v>
      </c>
      <c r="F133" s="2">
        <v>68</v>
      </c>
      <c r="G133" s="2">
        <v>51</v>
      </c>
      <c r="H133" s="2">
        <v>31</v>
      </c>
      <c r="I133" s="2">
        <v>50</v>
      </c>
      <c r="J133" s="2">
        <v>13</v>
      </c>
      <c r="K133" s="2">
        <v>17</v>
      </c>
      <c r="L133" s="2">
        <v>3</v>
      </c>
      <c r="M133" s="2"/>
      <c r="N133" s="2"/>
      <c r="O133" s="2">
        <f t="shared" si="3"/>
        <v>0</v>
      </c>
      <c r="P133" s="2">
        <v>998</v>
      </c>
    </row>
    <row r="134" spans="1:16" x14ac:dyDescent="0.35">
      <c r="A134" s="3">
        <v>44220</v>
      </c>
      <c r="B134" s="2">
        <v>30</v>
      </c>
      <c r="C134" s="2">
        <v>285</v>
      </c>
      <c r="D134" s="2">
        <v>80</v>
      </c>
      <c r="E134" s="2">
        <v>31</v>
      </c>
      <c r="F134" s="2">
        <v>32</v>
      </c>
      <c r="G134" s="2">
        <v>21</v>
      </c>
      <c r="H134" s="2">
        <v>14</v>
      </c>
      <c r="I134" s="2">
        <v>34</v>
      </c>
      <c r="J134" s="2">
        <v>14</v>
      </c>
      <c r="K134" s="2">
        <v>5</v>
      </c>
      <c r="L134" s="2">
        <v>0</v>
      </c>
      <c r="M134" s="2"/>
      <c r="N134" s="2"/>
      <c r="O134" s="2">
        <f t="shared" si="3"/>
        <v>0</v>
      </c>
      <c r="P134" s="2">
        <v>546</v>
      </c>
    </row>
    <row r="135" spans="1:16" x14ac:dyDescent="0.35">
      <c r="A135" s="3">
        <v>44221</v>
      </c>
      <c r="B135" s="2">
        <v>18</v>
      </c>
      <c r="C135" s="2">
        <v>107</v>
      </c>
      <c r="D135" s="2">
        <v>44</v>
      </c>
      <c r="E135" s="2">
        <v>32</v>
      </c>
      <c r="F135" s="2">
        <v>19</v>
      </c>
      <c r="G135" s="2">
        <v>13</v>
      </c>
      <c r="H135" s="2">
        <v>21</v>
      </c>
      <c r="I135" s="2">
        <v>26</v>
      </c>
      <c r="J135" s="2">
        <v>12</v>
      </c>
      <c r="K135" s="2">
        <v>6</v>
      </c>
      <c r="L135" s="2">
        <v>0</v>
      </c>
      <c r="M135" s="2"/>
      <c r="N135" s="2"/>
      <c r="O135" s="2">
        <f t="shared" si="3"/>
        <v>0</v>
      </c>
      <c r="P135" s="2">
        <v>298</v>
      </c>
    </row>
    <row r="136" spans="1:16" x14ac:dyDescent="0.35">
      <c r="A136" s="3">
        <v>44222</v>
      </c>
      <c r="B136" s="2">
        <v>23</v>
      </c>
      <c r="C136" s="2">
        <v>426</v>
      </c>
      <c r="D136" s="2">
        <v>202</v>
      </c>
      <c r="E136" s="2">
        <v>98</v>
      </c>
      <c r="F136" s="2">
        <v>79</v>
      </c>
      <c r="G136" s="2">
        <v>49</v>
      </c>
      <c r="H136" s="2">
        <v>17</v>
      </c>
      <c r="I136" s="2">
        <v>69</v>
      </c>
      <c r="J136" s="2">
        <v>15</v>
      </c>
      <c r="K136" s="2">
        <v>22</v>
      </c>
      <c r="L136" s="2">
        <v>6</v>
      </c>
      <c r="M136" s="2"/>
      <c r="N136" s="2"/>
      <c r="O136" s="2">
        <f t="shared" si="3"/>
        <v>0</v>
      </c>
      <c r="P136" s="2">
        <v>1006</v>
      </c>
    </row>
    <row r="137" spans="1:16" x14ac:dyDescent="0.35">
      <c r="A137" s="3">
        <v>44223</v>
      </c>
      <c r="B137" s="2">
        <v>33</v>
      </c>
      <c r="C137" s="2">
        <v>340</v>
      </c>
      <c r="D137" s="2">
        <v>89</v>
      </c>
      <c r="E137" s="2">
        <v>70</v>
      </c>
      <c r="F137" s="2">
        <v>49</v>
      </c>
      <c r="G137" s="2">
        <v>31</v>
      </c>
      <c r="H137" s="2">
        <v>21</v>
      </c>
      <c r="I137" s="2">
        <v>75</v>
      </c>
      <c r="J137" s="2">
        <v>12</v>
      </c>
      <c r="K137" s="2">
        <v>20</v>
      </c>
      <c r="L137" s="2">
        <v>2</v>
      </c>
      <c r="M137" s="2"/>
      <c r="N137" s="2"/>
      <c r="O137" s="2">
        <f t="shared" si="3"/>
        <v>0</v>
      </c>
      <c r="P137" s="2">
        <v>742</v>
      </c>
    </row>
    <row r="138" spans="1:16" x14ac:dyDescent="0.35">
      <c r="A138" s="3">
        <v>44224</v>
      </c>
      <c r="B138" s="2">
        <v>33</v>
      </c>
      <c r="C138" s="2">
        <v>321</v>
      </c>
      <c r="D138" s="2">
        <v>121</v>
      </c>
      <c r="E138" s="2">
        <v>78</v>
      </c>
      <c r="F138" s="2">
        <v>52</v>
      </c>
      <c r="G138" s="2">
        <v>27</v>
      </c>
      <c r="H138" s="2">
        <v>9</v>
      </c>
      <c r="I138" s="2">
        <v>42</v>
      </c>
      <c r="J138" s="2">
        <v>23</v>
      </c>
      <c r="K138" s="2">
        <v>16</v>
      </c>
      <c r="L138" s="2">
        <v>1</v>
      </c>
      <c r="M138" s="2"/>
      <c r="N138" s="2"/>
      <c r="O138" s="2">
        <f t="shared" si="3"/>
        <v>0</v>
      </c>
      <c r="P138" s="2">
        <v>723</v>
      </c>
    </row>
    <row r="139" spans="1:16" x14ac:dyDescent="0.35">
      <c r="A139" s="3">
        <v>44225</v>
      </c>
      <c r="B139" s="2">
        <v>40</v>
      </c>
      <c r="C139" s="2">
        <v>285</v>
      </c>
      <c r="D139" s="2">
        <v>119</v>
      </c>
      <c r="E139" s="2">
        <v>79</v>
      </c>
      <c r="F139" s="2">
        <v>23</v>
      </c>
      <c r="G139" s="2">
        <v>41</v>
      </c>
      <c r="H139" s="2">
        <v>16</v>
      </c>
      <c r="I139" s="2">
        <v>49</v>
      </c>
      <c r="J139" s="2">
        <v>10</v>
      </c>
      <c r="K139" s="2">
        <v>6</v>
      </c>
      <c r="L139" s="2">
        <v>1</v>
      </c>
      <c r="M139" s="2"/>
      <c r="N139" s="2"/>
      <c r="O139" s="2">
        <f t="shared" si="3"/>
        <v>0</v>
      </c>
      <c r="P139" s="2">
        <v>669</v>
      </c>
    </row>
    <row r="140" spans="1:16" x14ac:dyDescent="0.35">
      <c r="A140" s="3">
        <v>44226</v>
      </c>
      <c r="B140" s="2">
        <v>44</v>
      </c>
      <c r="C140" s="2">
        <v>253</v>
      </c>
      <c r="D140" s="2">
        <v>139</v>
      </c>
      <c r="E140" s="2">
        <v>72</v>
      </c>
      <c r="F140" s="2">
        <v>41</v>
      </c>
      <c r="G140" s="2">
        <v>29</v>
      </c>
      <c r="H140" s="2">
        <v>14</v>
      </c>
      <c r="I140" s="2">
        <v>47</v>
      </c>
      <c r="J140" s="2">
        <v>20</v>
      </c>
      <c r="K140" s="2">
        <v>14</v>
      </c>
      <c r="L140" s="2">
        <v>3</v>
      </c>
      <c r="M140" s="2"/>
      <c r="N140" s="2"/>
      <c r="O140" s="2">
        <f t="shared" si="3"/>
        <v>0</v>
      </c>
      <c r="P140" s="2">
        <v>676</v>
      </c>
    </row>
    <row r="141" spans="1:16" x14ac:dyDescent="0.35">
      <c r="A141" s="3">
        <v>44227</v>
      </c>
      <c r="B141" s="2">
        <v>25</v>
      </c>
      <c r="C141" s="2">
        <v>191</v>
      </c>
      <c r="D141" s="2">
        <v>90</v>
      </c>
      <c r="E141" s="2">
        <v>44</v>
      </c>
      <c r="F141" s="2">
        <v>28</v>
      </c>
      <c r="G141" s="2">
        <v>27</v>
      </c>
      <c r="H141" s="2">
        <v>24</v>
      </c>
      <c r="I141" s="2">
        <v>31</v>
      </c>
      <c r="J141" s="2">
        <v>8</v>
      </c>
      <c r="K141" s="2">
        <v>10</v>
      </c>
      <c r="L141" s="2">
        <v>1</v>
      </c>
      <c r="M141" s="2"/>
      <c r="N141" s="2"/>
      <c r="O141" s="2">
        <f t="shared" si="3"/>
        <v>0</v>
      </c>
      <c r="P141" s="2">
        <v>479</v>
      </c>
    </row>
    <row r="142" spans="1:16" x14ac:dyDescent="0.35">
      <c r="A142" s="3">
        <v>44228</v>
      </c>
      <c r="B142" s="2">
        <v>15</v>
      </c>
      <c r="C142" s="2">
        <v>86</v>
      </c>
      <c r="D142" s="2">
        <v>37</v>
      </c>
      <c r="E142" s="2">
        <v>28</v>
      </c>
      <c r="F142" s="2">
        <v>21</v>
      </c>
      <c r="G142" s="2">
        <v>19</v>
      </c>
      <c r="H142" s="2">
        <v>3</v>
      </c>
      <c r="I142" s="2">
        <v>17</v>
      </c>
      <c r="J142" s="2">
        <v>8</v>
      </c>
      <c r="K142" s="2">
        <v>6</v>
      </c>
      <c r="L142" s="2">
        <v>0</v>
      </c>
      <c r="M142" s="2"/>
      <c r="N142" s="2"/>
      <c r="O142" s="2">
        <f t="shared" si="3"/>
        <v>0</v>
      </c>
      <c r="P142" s="2">
        <v>240</v>
      </c>
    </row>
    <row r="143" spans="1:16" x14ac:dyDescent="0.35">
      <c r="A143" s="3">
        <v>44229</v>
      </c>
      <c r="B143" s="2">
        <v>53</v>
      </c>
      <c r="C143" s="2">
        <v>339</v>
      </c>
      <c r="D143" s="2">
        <v>158</v>
      </c>
      <c r="E143" s="2">
        <v>85</v>
      </c>
      <c r="F143" s="2">
        <v>50</v>
      </c>
      <c r="G143" s="2">
        <v>49</v>
      </c>
      <c r="H143" s="2">
        <v>38</v>
      </c>
      <c r="I143" s="2">
        <v>44</v>
      </c>
      <c r="J143" s="2">
        <v>15</v>
      </c>
      <c r="K143" s="2">
        <v>21</v>
      </c>
      <c r="L143" s="2">
        <v>6</v>
      </c>
      <c r="M143" s="2"/>
      <c r="N143" s="2"/>
      <c r="O143" s="2">
        <f t="shared" si="3"/>
        <v>0</v>
      </c>
      <c r="P143" s="2">
        <v>858</v>
      </c>
    </row>
    <row r="144" spans="1:16" x14ac:dyDescent="0.35">
      <c r="A144" s="3">
        <v>44230</v>
      </c>
      <c r="B144" s="2">
        <v>23</v>
      </c>
      <c r="C144" s="2">
        <v>295</v>
      </c>
      <c r="D144" s="2">
        <v>126</v>
      </c>
      <c r="E144" s="2">
        <v>69</v>
      </c>
      <c r="F144" s="2">
        <v>45</v>
      </c>
      <c r="G144" s="2">
        <v>31</v>
      </c>
      <c r="H144" s="2">
        <v>32</v>
      </c>
      <c r="I144" s="2">
        <v>50</v>
      </c>
      <c r="J144" s="2">
        <v>7</v>
      </c>
      <c r="K144" s="2">
        <v>7</v>
      </c>
      <c r="L144" s="2">
        <v>3</v>
      </c>
      <c r="M144" s="2"/>
      <c r="N144" s="2"/>
      <c r="O144" s="2">
        <f t="shared" si="3"/>
        <v>0</v>
      </c>
      <c r="P144" s="2">
        <v>688</v>
      </c>
    </row>
    <row r="145" spans="1:16" x14ac:dyDescent="0.35">
      <c r="A145" s="3">
        <v>44231</v>
      </c>
      <c r="B145" s="2">
        <v>34</v>
      </c>
      <c r="C145" s="2">
        <v>243</v>
      </c>
      <c r="D145" s="2">
        <v>98</v>
      </c>
      <c r="E145" s="2">
        <v>58</v>
      </c>
      <c r="F145" s="2">
        <v>31</v>
      </c>
      <c r="G145" s="2">
        <v>46</v>
      </c>
      <c r="H145" s="2">
        <v>10</v>
      </c>
      <c r="I145" s="2">
        <v>48</v>
      </c>
      <c r="J145" s="2">
        <v>9</v>
      </c>
      <c r="K145" s="2">
        <v>2</v>
      </c>
      <c r="L145" s="2">
        <v>4</v>
      </c>
      <c r="M145" s="2"/>
      <c r="N145" s="2"/>
      <c r="O145" s="2">
        <f t="shared" si="3"/>
        <v>0</v>
      </c>
      <c r="P145" s="2">
        <v>583</v>
      </c>
    </row>
    <row r="146" spans="1:16" x14ac:dyDescent="0.35">
      <c r="A146" s="3">
        <v>44232</v>
      </c>
      <c r="B146" s="2">
        <v>25</v>
      </c>
      <c r="C146" s="2">
        <v>227</v>
      </c>
      <c r="D146" s="2">
        <v>83</v>
      </c>
      <c r="E146" s="2">
        <v>60</v>
      </c>
      <c r="F146" s="2">
        <v>44</v>
      </c>
      <c r="G146" s="2">
        <v>35</v>
      </c>
      <c r="H146" s="2">
        <v>16</v>
      </c>
      <c r="I146" s="2">
        <v>31</v>
      </c>
      <c r="J146" s="2">
        <v>6</v>
      </c>
      <c r="K146" s="2">
        <v>9</v>
      </c>
      <c r="L146" s="2">
        <v>2</v>
      </c>
      <c r="M146" s="2"/>
      <c r="N146" s="2"/>
      <c r="O146" s="2">
        <f t="shared" si="3"/>
        <v>0</v>
      </c>
      <c r="P146" s="2">
        <v>538</v>
      </c>
    </row>
    <row r="147" spans="1:16" x14ac:dyDescent="0.35">
      <c r="A147" s="3">
        <v>44233</v>
      </c>
      <c r="B147" s="2">
        <v>30</v>
      </c>
      <c r="C147" s="2">
        <v>246</v>
      </c>
      <c r="D147" s="2">
        <v>101</v>
      </c>
      <c r="E147" s="2">
        <v>77</v>
      </c>
      <c r="F147" s="2">
        <v>21</v>
      </c>
      <c r="G147" s="2">
        <v>16</v>
      </c>
      <c r="H147" s="2">
        <v>30</v>
      </c>
      <c r="I147" s="2">
        <v>54</v>
      </c>
      <c r="J147" s="2">
        <v>10</v>
      </c>
      <c r="K147" s="2">
        <v>10</v>
      </c>
      <c r="L147" s="2">
        <v>7</v>
      </c>
      <c r="M147" s="2"/>
      <c r="N147" s="2"/>
      <c r="O147" s="2">
        <f t="shared" si="3"/>
        <v>0</v>
      </c>
      <c r="P147" s="2">
        <v>602</v>
      </c>
    </row>
    <row r="148" spans="1:16" x14ac:dyDescent="0.35">
      <c r="A148" s="3">
        <v>44234</v>
      </c>
      <c r="B148" s="2">
        <v>7</v>
      </c>
      <c r="C148" s="2">
        <v>188</v>
      </c>
      <c r="D148" s="2">
        <v>73</v>
      </c>
      <c r="E148" s="2">
        <v>26</v>
      </c>
      <c r="F148" s="2">
        <v>30</v>
      </c>
      <c r="G148" s="2">
        <v>10</v>
      </c>
      <c r="H148" s="2">
        <v>26</v>
      </c>
      <c r="I148" s="2">
        <v>33</v>
      </c>
      <c r="J148" s="2">
        <v>7</v>
      </c>
      <c r="K148" s="2">
        <v>1</v>
      </c>
      <c r="L148" s="2">
        <v>3</v>
      </c>
      <c r="M148" s="2"/>
      <c r="N148" s="2"/>
      <c r="O148" s="2">
        <f t="shared" si="3"/>
        <v>0</v>
      </c>
      <c r="P148" s="2">
        <v>404</v>
      </c>
    </row>
    <row r="149" spans="1:16" x14ac:dyDescent="0.35">
      <c r="A149" s="3">
        <v>44235</v>
      </c>
      <c r="B149" s="2">
        <v>11</v>
      </c>
      <c r="C149" s="2">
        <v>86</v>
      </c>
      <c r="D149" s="2">
        <v>32</v>
      </c>
      <c r="E149" s="2">
        <v>14</v>
      </c>
      <c r="F149" s="2">
        <v>13</v>
      </c>
      <c r="G149" s="2">
        <v>16</v>
      </c>
      <c r="H149" s="2">
        <v>18</v>
      </c>
      <c r="I149" s="2">
        <v>8</v>
      </c>
      <c r="J149" s="2">
        <v>3</v>
      </c>
      <c r="K149" s="2">
        <v>3</v>
      </c>
      <c r="L149" s="2">
        <v>0</v>
      </c>
      <c r="M149" s="2"/>
      <c r="N149" s="2"/>
      <c r="O149" s="2">
        <f t="shared" si="3"/>
        <v>0</v>
      </c>
      <c r="P149" s="2">
        <v>204</v>
      </c>
    </row>
    <row r="150" spans="1:16" x14ac:dyDescent="0.35">
      <c r="A150" s="3">
        <v>44236</v>
      </c>
      <c r="B150" s="2">
        <v>37</v>
      </c>
      <c r="C150" s="2">
        <v>314</v>
      </c>
      <c r="D150" s="2">
        <v>150</v>
      </c>
      <c r="E150" s="2">
        <v>95</v>
      </c>
      <c r="F150" s="2">
        <v>63</v>
      </c>
      <c r="G150" s="2">
        <v>37</v>
      </c>
      <c r="H150" s="2">
        <v>43</v>
      </c>
      <c r="I150" s="2">
        <v>73</v>
      </c>
      <c r="J150" s="2">
        <v>7</v>
      </c>
      <c r="K150" s="2">
        <v>9</v>
      </c>
      <c r="L150" s="2">
        <v>1</v>
      </c>
      <c r="M150" s="2"/>
      <c r="N150" s="2"/>
      <c r="O150" s="2">
        <f t="shared" si="3"/>
        <v>0</v>
      </c>
      <c r="P150" s="2">
        <v>829</v>
      </c>
    </row>
    <row r="151" spans="1:16" x14ac:dyDescent="0.35">
      <c r="A151" s="3">
        <v>44237</v>
      </c>
      <c r="B151" s="2">
        <v>29</v>
      </c>
      <c r="C151" s="2">
        <v>226</v>
      </c>
      <c r="D151" s="2">
        <v>78</v>
      </c>
      <c r="E151" s="2">
        <v>57</v>
      </c>
      <c r="F151" s="2">
        <v>43</v>
      </c>
      <c r="G151" s="2">
        <v>23</v>
      </c>
      <c r="H151" s="2">
        <v>26</v>
      </c>
      <c r="I151" s="2">
        <v>38</v>
      </c>
      <c r="J151" s="2">
        <v>13</v>
      </c>
      <c r="K151" s="2">
        <v>6</v>
      </c>
      <c r="L151" s="2">
        <v>5</v>
      </c>
      <c r="M151" s="2"/>
      <c r="N151" s="2"/>
      <c r="O151" s="2">
        <f t="shared" si="3"/>
        <v>0</v>
      </c>
      <c r="P151" s="2">
        <v>544</v>
      </c>
    </row>
    <row r="152" spans="1:16" x14ac:dyDescent="0.35">
      <c r="A152" s="3">
        <v>44238</v>
      </c>
      <c r="B152" s="2">
        <v>21</v>
      </c>
      <c r="C152" s="2">
        <v>209</v>
      </c>
      <c r="D152" s="2">
        <v>113</v>
      </c>
      <c r="E152" s="2">
        <v>24</v>
      </c>
      <c r="F152" s="2">
        <v>63</v>
      </c>
      <c r="G152" s="2">
        <v>43</v>
      </c>
      <c r="H152" s="2">
        <v>33</v>
      </c>
      <c r="I152" s="2">
        <v>33</v>
      </c>
      <c r="J152" s="2">
        <v>10</v>
      </c>
      <c r="K152" s="2">
        <v>7</v>
      </c>
      <c r="L152" s="2">
        <v>1</v>
      </c>
      <c r="M152" s="2"/>
      <c r="N152" s="2"/>
      <c r="O152" s="2">
        <f t="shared" si="3"/>
        <v>0</v>
      </c>
      <c r="P152" s="2">
        <v>557</v>
      </c>
    </row>
    <row r="153" spans="1:16" x14ac:dyDescent="0.35">
      <c r="A153" s="3">
        <v>44239</v>
      </c>
      <c r="B153" s="2">
        <v>19</v>
      </c>
      <c r="C153" s="2">
        <v>191</v>
      </c>
      <c r="D153" s="2">
        <v>108</v>
      </c>
      <c r="E153" s="2">
        <v>46</v>
      </c>
      <c r="F153" s="2">
        <v>40</v>
      </c>
      <c r="G153" s="2">
        <v>26</v>
      </c>
      <c r="H153" s="2">
        <v>20</v>
      </c>
      <c r="I153" s="2">
        <v>40</v>
      </c>
      <c r="J153" s="2">
        <v>9</v>
      </c>
      <c r="K153" s="2">
        <v>5</v>
      </c>
      <c r="L153" s="2">
        <v>3</v>
      </c>
      <c r="M153" s="2"/>
      <c r="N153" s="2"/>
      <c r="O153" s="2">
        <f t="shared" si="3"/>
        <v>0</v>
      </c>
      <c r="P153" s="2">
        <v>507</v>
      </c>
    </row>
    <row r="154" spans="1:16" x14ac:dyDescent="0.35">
      <c r="A154" s="3">
        <v>44240</v>
      </c>
      <c r="B154" s="2">
        <v>28</v>
      </c>
      <c r="C154" s="2">
        <v>201</v>
      </c>
      <c r="D154" s="2">
        <v>101</v>
      </c>
      <c r="E154" s="2">
        <v>42</v>
      </c>
      <c r="F154" s="2">
        <v>40</v>
      </c>
      <c r="G154" s="2">
        <v>36</v>
      </c>
      <c r="H154" s="2">
        <v>32</v>
      </c>
      <c r="I154" s="2">
        <v>36</v>
      </c>
      <c r="J154" s="2">
        <v>6</v>
      </c>
      <c r="K154" s="2">
        <v>10</v>
      </c>
      <c r="L154" s="2">
        <v>3</v>
      </c>
      <c r="O154" s="2">
        <f t="shared" si="3"/>
        <v>0</v>
      </c>
      <c r="P154" s="2">
        <v>535</v>
      </c>
    </row>
    <row r="155" spans="1:16" x14ac:dyDescent="0.35">
      <c r="A155" s="3">
        <v>44241</v>
      </c>
      <c r="B155" s="2">
        <v>19</v>
      </c>
      <c r="C155" s="2">
        <v>150</v>
      </c>
      <c r="D155" s="2">
        <v>49</v>
      </c>
      <c r="E155" s="2">
        <v>27</v>
      </c>
      <c r="F155" s="2">
        <v>27</v>
      </c>
      <c r="G155" s="2">
        <v>20</v>
      </c>
      <c r="H155" s="2">
        <v>35</v>
      </c>
      <c r="I155" s="2">
        <v>19</v>
      </c>
      <c r="J155" s="2">
        <v>9</v>
      </c>
      <c r="K155" s="2">
        <v>2</v>
      </c>
      <c r="L155" s="2">
        <v>0</v>
      </c>
      <c r="O155" s="2">
        <f t="shared" si="3"/>
        <v>0</v>
      </c>
      <c r="P155" s="2">
        <v>357</v>
      </c>
    </row>
    <row r="156" spans="1:16" x14ac:dyDescent="0.35">
      <c r="A156" s="3">
        <v>44242</v>
      </c>
      <c r="B156" s="2">
        <v>10</v>
      </c>
      <c r="C156" s="2">
        <v>57</v>
      </c>
      <c r="D156" s="2">
        <v>31</v>
      </c>
      <c r="E156" s="2">
        <v>14</v>
      </c>
      <c r="F156" s="2">
        <v>6</v>
      </c>
      <c r="G156" s="2">
        <v>6</v>
      </c>
      <c r="H156" s="2">
        <v>13</v>
      </c>
      <c r="I156" s="2">
        <v>17</v>
      </c>
      <c r="J156" s="2">
        <v>9</v>
      </c>
      <c r="K156" s="2">
        <v>2</v>
      </c>
      <c r="L156" s="2">
        <v>0</v>
      </c>
      <c r="O156" s="2">
        <f t="shared" si="3"/>
        <v>0</v>
      </c>
      <c r="P156" s="2">
        <v>165</v>
      </c>
    </row>
    <row r="157" spans="1:16" x14ac:dyDescent="0.35">
      <c r="A157" s="3">
        <v>44243</v>
      </c>
      <c r="B157" s="2">
        <v>32</v>
      </c>
      <c r="C157" s="2">
        <v>328</v>
      </c>
      <c r="D157" s="2">
        <v>138</v>
      </c>
      <c r="E157" s="2">
        <v>41</v>
      </c>
      <c r="F157" s="2">
        <v>69</v>
      </c>
      <c r="G157" s="2">
        <v>25</v>
      </c>
      <c r="H157" s="2">
        <v>55</v>
      </c>
      <c r="I157" s="2">
        <v>33</v>
      </c>
      <c r="J157" s="2">
        <v>7</v>
      </c>
      <c r="K157" s="2">
        <v>9</v>
      </c>
      <c r="L157" s="2">
        <v>3</v>
      </c>
      <c r="O157" s="2">
        <f t="shared" si="3"/>
        <v>0</v>
      </c>
      <c r="P157" s="2">
        <v>740</v>
      </c>
    </row>
    <row r="158" spans="1:16" x14ac:dyDescent="0.35">
      <c r="A158" s="3">
        <v>44244</v>
      </c>
      <c r="B158" s="2">
        <v>32</v>
      </c>
      <c r="C158" s="2">
        <v>194</v>
      </c>
      <c r="D158" s="2">
        <v>49</v>
      </c>
      <c r="E158" s="2">
        <v>34</v>
      </c>
      <c r="F158" s="2">
        <v>36</v>
      </c>
      <c r="G158" s="2">
        <v>14</v>
      </c>
      <c r="H158" s="2">
        <v>37</v>
      </c>
      <c r="I158" s="2">
        <v>74</v>
      </c>
      <c r="J158" s="2">
        <v>4</v>
      </c>
      <c r="K158" s="2">
        <v>8</v>
      </c>
      <c r="L158" s="2">
        <v>4</v>
      </c>
      <c r="O158" s="2">
        <f t="shared" si="3"/>
        <v>0</v>
      </c>
      <c r="P158" s="2">
        <v>486</v>
      </c>
    </row>
    <row r="159" spans="1:16" x14ac:dyDescent="0.35">
      <c r="A159" s="3">
        <v>44245</v>
      </c>
      <c r="B159" s="2">
        <v>11</v>
      </c>
      <c r="C159" s="2">
        <v>138</v>
      </c>
      <c r="D159" s="2">
        <v>66</v>
      </c>
      <c r="E159" s="2">
        <v>13</v>
      </c>
      <c r="F159" s="2">
        <v>40</v>
      </c>
      <c r="G159" s="2">
        <v>23</v>
      </c>
      <c r="H159" s="2">
        <v>39</v>
      </c>
      <c r="I159" s="2">
        <v>23</v>
      </c>
      <c r="J159" s="2">
        <v>6</v>
      </c>
      <c r="K159" s="2">
        <v>4</v>
      </c>
      <c r="L159" s="2">
        <v>2</v>
      </c>
      <c r="O159" s="2">
        <f t="shared" si="3"/>
        <v>0</v>
      </c>
      <c r="P159" s="2">
        <v>365</v>
      </c>
    </row>
    <row r="160" spans="1:16" x14ac:dyDescent="0.35">
      <c r="A160" s="3">
        <v>44246</v>
      </c>
      <c r="B160" s="2">
        <v>10</v>
      </c>
      <c r="C160" s="2">
        <v>182</v>
      </c>
      <c r="D160" s="2">
        <v>52</v>
      </c>
      <c r="E160" s="2">
        <v>27</v>
      </c>
      <c r="F160" s="2">
        <v>29</v>
      </c>
      <c r="G160" s="2">
        <v>21</v>
      </c>
      <c r="H160" s="2">
        <v>25</v>
      </c>
      <c r="I160" s="2">
        <v>25</v>
      </c>
      <c r="J160" s="2">
        <v>4</v>
      </c>
      <c r="K160" s="2">
        <v>6</v>
      </c>
      <c r="L160" s="2">
        <v>7</v>
      </c>
      <c r="O160" s="2">
        <f t="shared" si="3"/>
        <v>0</v>
      </c>
      <c r="P160" s="2">
        <v>388</v>
      </c>
    </row>
    <row r="161" spans="1:16" x14ac:dyDescent="0.35">
      <c r="A161" s="3">
        <v>44247</v>
      </c>
      <c r="B161" s="2">
        <v>8</v>
      </c>
      <c r="C161" s="2">
        <v>170</v>
      </c>
      <c r="D161" s="2">
        <v>59</v>
      </c>
      <c r="E161" s="2">
        <v>27</v>
      </c>
      <c r="F161" s="2">
        <v>41</v>
      </c>
      <c r="G161" s="2">
        <v>11</v>
      </c>
      <c r="H161" s="2">
        <v>25</v>
      </c>
      <c r="I161" s="2">
        <v>32</v>
      </c>
      <c r="J161" s="2">
        <v>8</v>
      </c>
      <c r="K161" s="2">
        <v>9</v>
      </c>
      <c r="L161" s="2">
        <v>6</v>
      </c>
      <c r="O161" s="2">
        <f t="shared" si="3"/>
        <v>0</v>
      </c>
      <c r="P161" s="2">
        <v>396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3AE-931D-477A-A1B1-2033956B6112}">
  <dimension ref="A1:J126"/>
  <sheetViews>
    <sheetView tabSelected="1" workbookViewId="0">
      <pane ySplit="1" topLeftCell="A114" activePane="bottomLeft" state="frozen"/>
      <selection pane="bottomLeft" activeCell="E115" sqref="E115"/>
    </sheetView>
  </sheetViews>
  <sheetFormatPr defaultRowHeight="14.5" x14ac:dyDescent="0.35"/>
  <cols>
    <col min="1" max="1" width="10.453125" style="2" bestFit="1" customWidth="1"/>
    <col min="2" max="2" width="6.6328125" style="2" customWidth="1"/>
    <col min="3" max="3" width="5.36328125" style="2" customWidth="1"/>
    <col min="4" max="4" width="6.81640625" style="2" customWidth="1"/>
    <col min="5" max="5" width="8.7265625" style="2"/>
    <col min="6" max="6" width="5.26953125" style="2" customWidth="1"/>
    <col min="7" max="7" width="8.90625" style="2" customWidth="1"/>
    <col min="8" max="8" width="9.6328125" style="2" customWidth="1"/>
    <col min="9" max="16384" width="8.7265625" style="2"/>
  </cols>
  <sheetData>
    <row r="1" spans="1:8" x14ac:dyDescent="0.35">
      <c r="A1" s="2" t="s">
        <v>0</v>
      </c>
      <c r="B1" s="2" t="s">
        <v>68</v>
      </c>
      <c r="C1" s="2" t="s">
        <v>73</v>
      </c>
      <c r="D1" s="14" t="s">
        <v>67</v>
      </c>
      <c r="E1" s="14" t="s">
        <v>66</v>
      </c>
      <c r="F1" s="14" t="s">
        <v>65</v>
      </c>
      <c r="G1" s="20" t="s">
        <v>70</v>
      </c>
      <c r="H1" s="14" t="s">
        <v>64</v>
      </c>
    </row>
    <row r="2" spans="1:8" x14ac:dyDescent="0.35">
      <c r="A2" s="3">
        <v>44124</v>
      </c>
      <c r="B2" s="2">
        <v>2817</v>
      </c>
      <c r="C2" s="7">
        <f t="shared" ref="C2:C36" si="0">B2/17000*100</f>
        <v>16.570588235294117</v>
      </c>
      <c r="D2" s="15">
        <f>B2/3716900*100000</f>
        <v>75.78896392154752</v>
      </c>
      <c r="E2" s="15">
        <v>10182</v>
      </c>
      <c r="F2" s="15">
        <f>B2/E2*100</f>
        <v>27.666470241602831</v>
      </c>
      <c r="G2" s="15"/>
      <c r="H2" s="15"/>
    </row>
    <row r="3" spans="1:8" x14ac:dyDescent="0.35">
      <c r="A3" s="3">
        <v>44125</v>
      </c>
      <c r="B3" s="2">
        <v>3071</v>
      </c>
      <c r="C3" s="7">
        <f t="shared" si="0"/>
        <v>18.064705882352943</v>
      </c>
      <c r="D3" s="15">
        <f t="shared" ref="D3:D125" si="1">B3/3716900*100000</f>
        <v>82.622615620543996</v>
      </c>
      <c r="E3" s="15">
        <v>11033</v>
      </c>
      <c r="F3" s="15">
        <f t="shared" ref="F3:F58" si="2">B3/E3*100</f>
        <v>27.834677784827338</v>
      </c>
      <c r="G3" s="15">
        <v>372</v>
      </c>
      <c r="H3" s="15">
        <v>78</v>
      </c>
    </row>
    <row r="4" spans="1:8" x14ac:dyDescent="0.35">
      <c r="A4" s="3">
        <v>44126</v>
      </c>
      <c r="B4" s="2">
        <v>3155</v>
      </c>
      <c r="C4" s="7">
        <f t="shared" si="0"/>
        <v>18.558823529411764</v>
      </c>
      <c r="D4" s="15">
        <f t="shared" si="1"/>
        <v>84.882563426511339</v>
      </c>
      <c r="E4" s="15">
        <v>12033</v>
      </c>
      <c r="F4" s="15">
        <f t="shared" si="2"/>
        <v>26.21956286877753</v>
      </c>
      <c r="G4" s="15">
        <v>381</v>
      </c>
      <c r="H4" s="15">
        <v>77</v>
      </c>
    </row>
    <row r="5" spans="1:8" x14ac:dyDescent="0.35">
      <c r="A5" s="3">
        <v>44127</v>
      </c>
      <c r="B5" s="2">
        <v>3234</v>
      </c>
      <c r="C5" s="7">
        <f t="shared" si="0"/>
        <v>19.023529411764706</v>
      </c>
      <c r="D5" s="15">
        <f t="shared" si="1"/>
        <v>87.007990529742528</v>
      </c>
      <c r="E5" s="15">
        <v>14421</v>
      </c>
      <c r="F5" s="15">
        <f t="shared" si="2"/>
        <v>22.425629290617849</v>
      </c>
      <c r="G5" s="15">
        <v>397</v>
      </c>
      <c r="H5" s="15">
        <v>82</v>
      </c>
    </row>
    <row r="6" spans="1:8" x14ac:dyDescent="0.35">
      <c r="A6" s="3">
        <v>44128</v>
      </c>
      <c r="B6" s="2">
        <v>3571</v>
      </c>
      <c r="C6" s="7">
        <f t="shared" si="0"/>
        <v>21.005882352941178</v>
      </c>
      <c r="D6" s="15">
        <f t="shared" si="1"/>
        <v>96.074685894159103</v>
      </c>
      <c r="E6" s="15">
        <v>16121</v>
      </c>
      <c r="F6" s="15">
        <f t="shared" si="2"/>
        <v>22.151231313193971</v>
      </c>
      <c r="G6" s="15">
        <v>427</v>
      </c>
      <c r="H6" s="15">
        <v>97</v>
      </c>
    </row>
    <row r="7" spans="1:8" x14ac:dyDescent="0.35">
      <c r="A7" s="3">
        <v>44129</v>
      </c>
      <c r="B7" s="2">
        <v>3766</v>
      </c>
      <c r="C7" s="7">
        <f t="shared" si="0"/>
        <v>22.152941176470588</v>
      </c>
      <c r="D7" s="15">
        <f t="shared" si="1"/>
        <v>101.32099330086901</v>
      </c>
      <c r="E7" s="15">
        <v>17437</v>
      </c>
      <c r="F7" s="15">
        <f t="shared" si="2"/>
        <v>21.597751906864712</v>
      </c>
      <c r="G7" s="15">
        <v>429</v>
      </c>
      <c r="H7" s="15">
        <v>106</v>
      </c>
    </row>
    <row r="8" spans="1:8" x14ac:dyDescent="0.35">
      <c r="A8" s="3">
        <v>44130</v>
      </c>
      <c r="B8" s="2">
        <v>3832</v>
      </c>
      <c r="C8" s="7">
        <f t="shared" si="0"/>
        <v>22.541176470588233</v>
      </c>
      <c r="D8" s="15">
        <f t="shared" si="1"/>
        <v>103.09666657698619</v>
      </c>
      <c r="E8" s="15">
        <v>17463</v>
      </c>
      <c r="F8" s="15">
        <f t="shared" si="2"/>
        <v>21.943537765561473</v>
      </c>
      <c r="G8" s="15">
        <v>429</v>
      </c>
      <c r="H8" s="15">
        <v>106</v>
      </c>
    </row>
    <row r="9" spans="1:8" x14ac:dyDescent="0.35">
      <c r="A9" s="3">
        <v>44131</v>
      </c>
      <c r="B9" s="2">
        <v>3847</v>
      </c>
      <c r="C9" s="7">
        <f t="shared" si="0"/>
        <v>22.629411764705882</v>
      </c>
      <c r="D9" s="15">
        <f t="shared" si="1"/>
        <v>103.50022868519464</v>
      </c>
      <c r="E9" s="15">
        <v>18718</v>
      </c>
      <c r="F9" s="15">
        <f t="shared" si="2"/>
        <v>20.552409445453574</v>
      </c>
      <c r="G9" s="15">
        <v>482</v>
      </c>
      <c r="H9" s="15">
        <v>105</v>
      </c>
    </row>
    <row r="10" spans="1:8" x14ac:dyDescent="0.35">
      <c r="A10" s="3">
        <v>44132</v>
      </c>
      <c r="B10" s="2">
        <v>4022</v>
      </c>
      <c r="C10" s="7">
        <f t="shared" si="0"/>
        <v>23.658823529411766</v>
      </c>
      <c r="D10" s="15">
        <f t="shared" si="1"/>
        <v>108.20845328095994</v>
      </c>
      <c r="E10" s="15">
        <v>18750</v>
      </c>
      <c r="F10" s="15">
        <f t="shared" si="2"/>
        <v>21.450666666666667</v>
      </c>
      <c r="G10" s="15">
        <v>521</v>
      </c>
      <c r="H10" s="15">
        <v>120</v>
      </c>
    </row>
    <row r="11" spans="1:8" x14ac:dyDescent="0.35">
      <c r="A11" s="3">
        <v>44133</v>
      </c>
      <c r="B11" s="2">
        <v>4209</v>
      </c>
      <c r="C11" s="7">
        <f t="shared" si="0"/>
        <v>24.758823529411764</v>
      </c>
      <c r="D11" s="15">
        <f t="shared" si="1"/>
        <v>113.239527563292</v>
      </c>
      <c r="E11" s="15">
        <v>18364</v>
      </c>
      <c r="F11" s="15">
        <f t="shared" si="2"/>
        <v>22.91984317142235</v>
      </c>
      <c r="G11" s="15">
        <v>511</v>
      </c>
      <c r="H11" s="15">
        <v>128</v>
      </c>
    </row>
    <row r="12" spans="1:8" x14ac:dyDescent="0.35">
      <c r="A12" s="3">
        <v>44134</v>
      </c>
      <c r="B12" s="2">
        <v>4200</v>
      </c>
      <c r="C12" s="7">
        <f t="shared" si="0"/>
        <v>24.705882352941178</v>
      </c>
      <c r="D12" s="15">
        <f t="shared" si="1"/>
        <v>112.99739029836692</v>
      </c>
      <c r="E12" s="15">
        <v>17142</v>
      </c>
      <c r="F12" s="15">
        <f t="shared" si="2"/>
        <v>24.501225061253063</v>
      </c>
      <c r="G12" s="15">
        <v>490</v>
      </c>
      <c r="H12" s="15">
        <v>121</v>
      </c>
    </row>
    <row r="13" spans="1:8" x14ac:dyDescent="0.35">
      <c r="A13" s="3">
        <v>44135</v>
      </c>
      <c r="B13" s="2">
        <v>4136</v>
      </c>
      <c r="C13" s="7">
        <f t="shared" si="0"/>
        <v>24.329411764705881</v>
      </c>
      <c r="D13" s="15">
        <f t="shared" si="1"/>
        <v>111.27552530334418</v>
      </c>
      <c r="E13" s="15">
        <v>15912</v>
      </c>
      <c r="F13" s="15">
        <f t="shared" si="2"/>
        <v>25.992961287078938</v>
      </c>
      <c r="G13" s="15">
        <v>511</v>
      </c>
      <c r="H13" s="15">
        <v>208</v>
      </c>
    </row>
    <row r="14" spans="1:8" x14ac:dyDescent="0.35">
      <c r="A14" s="3">
        <v>44136</v>
      </c>
      <c r="B14" s="2">
        <v>4188</v>
      </c>
      <c r="C14" s="7">
        <f t="shared" si="0"/>
        <v>24.635294117647057</v>
      </c>
      <c r="D14" s="15">
        <f t="shared" si="1"/>
        <v>112.67454061180015</v>
      </c>
      <c r="E14" s="15">
        <v>15262</v>
      </c>
      <c r="F14" s="15">
        <f t="shared" si="2"/>
        <v>27.440702398112961</v>
      </c>
      <c r="G14" s="15">
        <v>503</v>
      </c>
      <c r="H14" s="15">
        <v>223</v>
      </c>
    </row>
    <row r="15" spans="1:8" x14ac:dyDescent="0.35">
      <c r="A15" s="3">
        <v>44137</v>
      </c>
      <c r="B15" s="2">
        <v>4293</v>
      </c>
      <c r="C15" s="7">
        <f t="shared" si="0"/>
        <v>25.252941176470589</v>
      </c>
      <c r="D15" s="15">
        <f t="shared" si="1"/>
        <v>115.49947536925933</v>
      </c>
      <c r="E15" s="15">
        <v>15411</v>
      </c>
      <c r="F15" s="15">
        <f t="shared" si="2"/>
        <v>27.856725715398088</v>
      </c>
      <c r="G15" s="15">
        <v>519</v>
      </c>
      <c r="H15" s="15">
        <v>230</v>
      </c>
    </row>
    <row r="16" spans="1:8" x14ac:dyDescent="0.35">
      <c r="A16" s="3">
        <v>44138</v>
      </c>
      <c r="B16" s="2">
        <v>4253</v>
      </c>
      <c r="C16" s="7">
        <f t="shared" si="0"/>
        <v>25.017647058823528</v>
      </c>
      <c r="D16" s="15">
        <f t="shared" si="1"/>
        <v>114.42330974737011</v>
      </c>
      <c r="E16" s="15">
        <v>15501</v>
      </c>
      <c r="F16" s="15">
        <f t="shared" si="2"/>
        <v>27.436939552286947</v>
      </c>
      <c r="G16" s="15">
        <v>589</v>
      </c>
      <c r="H16" s="15">
        <v>281</v>
      </c>
    </row>
    <row r="17" spans="1:8" x14ac:dyDescent="0.35">
      <c r="A17" s="3">
        <v>44139</v>
      </c>
      <c r="B17" s="2">
        <v>4355</v>
      </c>
      <c r="C17" s="7">
        <f t="shared" si="0"/>
        <v>25.617647058823529</v>
      </c>
      <c r="D17" s="15">
        <f t="shared" si="1"/>
        <v>117.16753208318761</v>
      </c>
      <c r="E17" s="15">
        <v>15240</v>
      </c>
      <c r="F17" s="15">
        <f t="shared" si="2"/>
        <v>28.576115485564301</v>
      </c>
      <c r="G17" s="15">
        <v>569</v>
      </c>
      <c r="H17" s="15">
        <v>238</v>
      </c>
    </row>
    <row r="18" spans="1:8" x14ac:dyDescent="0.35">
      <c r="A18" s="3">
        <v>44140</v>
      </c>
      <c r="B18" s="2">
        <v>4489</v>
      </c>
      <c r="C18" s="16">
        <f t="shared" si="0"/>
        <v>26.40588235294118</v>
      </c>
      <c r="D18" s="17">
        <f t="shared" si="1"/>
        <v>120.77268691651645</v>
      </c>
      <c r="E18" s="17">
        <v>15332</v>
      </c>
      <c r="F18" s="17">
        <f t="shared" si="2"/>
        <v>29.278632924602139</v>
      </c>
      <c r="G18" s="17">
        <v>638</v>
      </c>
      <c r="H18" s="17">
        <v>293</v>
      </c>
    </row>
    <row r="19" spans="1:8" x14ac:dyDescent="0.35">
      <c r="A19" s="3">
        <v>44141</v>
      </c>
      <c r="B19" s="2">
        <v>4618</v>
      </c>
      <c r="C19" s="7">
        <f t="shared" si="0"/>
        <v>27.164705882352941</v>
      </c>
      <c r="D19" s="15">
        <f t="shared" si="1"/>
        <v>124.24332104710915</v>
      </c>
      <c r="E19" s="15">
        <v>14525</v>
      </c>
      <c r="F19" s="15">
        <f t="shared" si="2"/>
        <v>31.793459552495694</v>
      </c>
      <c r="G19" s="15">
        <v>619</v>
      </c>
      <c r="H19" s="15">
        <v>268</v>
      </c>
    </row>
    <row r="20" spans="1:8" x14ac:dyDescent="0.35">
      <c r="A20" s="3">
        <v>44142</v>
      </c>
      <c r="B20" s="2">
        <v>4709</v>
      </c>
      <c r="C20" s="7">
        <f t="shared" si="0"/>
        <v>27.700000000000003</v>
      </c>
      <c r="D20" s="15">
        <f t="shared" si="1"/>
        <v>126.69159783690711</v>
      </c>
      <c r="E20" s="15">
        <v>14551</v>
      </c>
      <c r="F20" s="15">
        <f t="shared" si="2"/>
        <v>32.362036973403889</v>
      </c>
      <c r="G20" s="14">
        <v>585</v>
      </c>
      <c r="H20" s="15">
        <v>345</v>
      </c>
    </row>
    <row r="21" spans="1:8" x14ac:dyDescent="0.35">
      <c r="A21" s="3">
        <v>44143</v>
      </c>
      <c r="B21" s="2">
        <v>4691</v>
      </c>
      <c r="C21" s="7">
        <f t="shared" si="0"/>
        <v>27.594117647058823</v>
      </c>
      <c r="D21" s="15">
        <f t="shared" si="1"/>
        <v>126.20732330705697</v>
      </c>
      <c r="E21" s="15">
        <v>14680</v>
      </c>
      <c r="F21" s="15">
        <f t="shared" si="2"/>
        <v>31.955040871934603</v>
      </c>
      <c r="G21" s="15">
        <v>641</v>
      </c>
      <c r="H21" s="15">
        <v>322</v>
      </c>
    </row>
    <row r="22" spans="1:8" x14ac:dyDescent="0.35">
      <c r="A22" s="3">
        <v>44144</v>
      </c>
      <c r="B22" s="2">
        <v>4780</v>
      </c>
      <c r="C22" s="7">
        <f t="shared" si="0"/>
        <v>28.117647058823529</v>
      </c>
      <c r="D22" s="15">
        <f t="shared" si="1"/>
        <v>128.60179181576044</v>
      </c>
      <c r="E22" s="15">
        <v>15113</v>
      </c>
      <c r="F22" s="15">
        <f t="shared" si="2"/>
        <v>31.628399391252564</v>
      </c>
      <c r="G22" s="15">
        <v>645</v>
      </c>
      <c r="H22" s="15">
        <v>393</v>
      </c>
    </row>
    <row r="23" spans="1:8" x14ac:dyDescent="0.35">
      <c r="A23" s="3">
        <v>44145</v>
      </c>
      <c r="B23" s="2">
        <v>4709</v>
      </c>
      <c r="C23" s="7">
        <f t="shared" si="0"/>
        <v>27.700000000000003</v>
      </c>
      <c r="D23" s="15">
        <f t="shared" si="1"/>
        <v>126.69159783690711</v>
      </c>
      <c r="E23" s="15">
        <v>15713</v>
      </c>
      <c r="F23" s="15">
        <f t="shared" si="2"/>
        <v>29.968815630369754</v>
      </c>
      <c r="G23" s="15">
        <v>656</v>
      </c>
      <c r="H23" s="15">
        <v>265</v>
      </c>
    </row>
    <row r="24" spans="1:8" x14ac:dyDescent="0.35">
      <c r="A24" s="3">
        <v>44146</v>
      </c>
      <c r="B24" s="2">
        <v>4878</v>
      </c>
      <c r="C24" s="7">
        <f t="shared" si="0"/>
        <v>28.694117647058825</v>
      </c>
      <c r="D24" s="15">
        <f t="shared" si="1"/>
        <v>131.238397589389</v>
      </c>
      <c r="E24" s="15">
        <v>16158</v>
      </c>
      <c r="F24" s="15">
        <f t="shared" si="2"/>
        <v>30.189379873746752</v>
      </c>
      <c r="G24" s="15">
        <v>632</v>
      </c>
      <c r="H24" s="15">
        <v>308</v>
      </c>
    </row>
    <row r="25" spans="1:8" x14ac:dyDescent="0.35">
      <c r="A25" s="3">
        <v>44147</v>
      </c>
      <c r="B25" s="2">
        <v>4918</v>
      </c>
      <c r="C25" s="7">
        <f t="shared" si="0"/>
        <v>28.929411764705883</v>
      </c>
      <c r="D25" s="15">
        <f t="shared" si="1"/>
        <v>132.31456321127823</v>
      </c>
      <c r="E25" s="15">
        <v>16887</v>
      </c>
      <c r="F25" s="15">
        <f t="shared" si="2"/>
        <v>29.122994019067921</v>
      </c>
      <c r="G25" s="15">
        <v>652</v>
      </c>
      <c r="H25" s="15">
        <v>329</v>
      </c>
    </row>
    <row r="26" spans="1:8" x14ac:dyDescent="0.35">
      <c r="A26" s="3">
        <v>44148</v>
      </c>
      <c r="B26" s="2">
        <v>4957</v>
      </c>
      <c r="C26" s="7">
        <f t="shared" si="0"/>
        <v>29.158823529411766</v>
      </c>
      <c r="D26" s="15">
        <f t="shared" si="1"/>
        <v>133.3638246926202</v>
      </c>
      <c r="E26" s="15">
        <v>16913</v>
      </c>
      <c r="F26" s="15">
        <f t="shared" si="2"/>
        <v>29.308815703896414</v>
      </c>
      <c r="G26" s="15">
        <v>633</v>
      </c>
      <c r="H26" s="15">
        <v>357</v>
      </c>
    </row>
    <row r="27" spans="1:8" x14ac:dyDescent="0.35">
      <c r="A27" s="3">
        <v>44149</v>
      </c>
      <c r="B27" s="2">
        <v>5355</v>
      </c>
      <c r="C27" s="7">
        <f t="shared" si="0"/>
        <v>31.5</v>
      </c>
      <c r="D27" s="15">
        <f t="shared" si="1"/>
        <v>144.07167263041782</v>
      </c>
      <c r="E27" s="15">
        <v>17007</v>
      </c>
      <c r="F27" s="15">
        <f t="shared" si="2"/>
        <v>31.487034750396898</v>
      </c>
      <c r="G27" s="15">
        <v>749</v>
      </c>
      <c r="H27" s="15">
        <v>340</v>
      </c>
    </row>
    <row r="28" spans="1:8" x14ac:dyDescent="0.35">
      <c r="A28" s="3">
        <v>44150</v>
      </c>
      <c r="B28" s="2">
        <v>5592</v>
      </c>
      <c r="C28" s="7">
        <f t="shared" si="0"/>
        <v>32.89411764705882</v>
      </c>
      <c r="D28" s="15">
        <f t="shared" si="1"/>
        <v>150.44795394011138</v>
      </c>
      <c r="E28" s="15">
        <v>17315</v>
      </c>
      <c r="F28" s="15">
        <f t="shared" si="2"/>
        <v>32.295697372220616</v>
      </c>
      <c r="G28" s="15">
        <v>735</v>
      </c>
      <c r="H28" s="15">
        <v>334</v>
      </c>
    </row>
    <row r="29" spans="1:8" x14ac:dyDescent="0.35">
      <c r="A29" s="3">
        <v>44151</v>
      </c>
      <c r="B29" s="2">
        <v>5658</v>
      </c>
      <c r="C29" s="7">
        <f t="shared" si="0"/>
        <v>33.28235294117647</v>
      </c>
      <c r="D29" s="15">
        <f t="shared" si="1"/>
        <v>152.22362721622858</v>
      </c>
      <c r="E29" s="15">
        <v>16914</v>
      </c>
      <c r="F29" s="15">
        <f t="shared" si="2"/>
        <v>33.451578573962401</v>
      </c>
      <c r="G29" s="15">
        <v>787</v>
      </c>
      <c r="H29" s="15">
        <v>363</v>
      </c>
    </row>
    <row r="30" spans="1:8" x14ac:dyDescent="0.35">
      <c r="A30" s="3">
        <v>44152</v>
      </c>
      <c r="B30" s="2">
        <v>5662</v>
      </c>
      <c r="C30" s="7">
        <f t="shared" si="0"/>
        <v>33.305882352941175</v>
      </c>
      <c r="D30" s="15">
        <f t="shared" si="1"/>
        <v>152.3312437784175</v>
      </c>
      <c r="E30" s="15">
        <v>16811</v>
      </c>
      <c r="F30" s="15">
        <f t="shared" si="2"/>
        <v>33.680328356433286</v>
      </c>
      <c r="G30" s="15">
        <v>740</v>
      </c>
      <c r="H30" s="15">
        <v>332</v>
      </c>
    </row>
    <row r="31" spans="1:8" x14ac:dyDescent="0.35">
      <c r="A31" s="3">
        <v>44153</v>
      </c>
      <c r="B31" s="2">
        <v>5763</v>
      </c>
      <c r="C31" s="7">
        <f t="shared" si="0"/>
        <v>33.900000000000006</v>
      </c>
      <c r="D31" s="15">
        <f t="shared" si="1"/>
        <v>155.04856197368775</v>
      </c>
      <c r="E31" s="15">
        <v>16245</v>
      </c>
      <c r="F31" s="15">
        <f t="shared" si="2"/>
        <v>35.475530932594644</v>
      </c>
      <c r="G31" s="15">
        <v>836</v>
      </c>
      <c r="H31" s="15">
        <v>371</v>
      </c>
    </row>
    <row r="32" spans="1:8" x14ac:dyDescent="0.35">
      <c r="A32" s="3">
        <v>44154</v>
      </c>
      <c r="B32" s="2">
        <v>5833</v>
      </c>
      <c r="C32" s="7">
        <f t="shared" si="0"/>
        <v>34.311764705882354</v>
      </c>
      <c r="D32" s="15">
        <f t="shared" si="1"/>
        <v>156.93185181199388</v>
      </c>
      <c r="E32" s="15">
        <v>17112</v>
      </c>
      <c r="F32" s="15">
        <f t="shared" si="2"/>
        <v>34.087190275829826</v>
      </c>
      <c r="G32" s="15">
        <v>869</v>
      </c>
      <c r="H32" s="15">
        <v>377</v>
      </c>
    </row>
    <row r="33" spans="1:8" x14ac:dyDescent="0.35">
      <c r="A33" s="3">
        <v>44155</v>
      </c>
      <c r="B33" s="2">
        <v>5879</v>
      </c>
      <c r="C33" s="7">
        <f t="shared" si="0"/>
        <v>34.582352941176467</v>
      </c>
      <c r="D33" s="15">
        <f t="shared" si="1"/>
        <v>158.16944227716644</v>
      </c>
      <c r="E33" s="15">
        <v>18008</v>
      </c>
      <c r="F33" s="15">
        <f t="shared" si="2"/>
        <v>32.646601510439801</v>
      </c>
      <c r="G33" s="15">
        <v>838</v>
      </c>
      <c r="H33" s="15">
        <v>410</v>
      </c>
    </row>
    <row r="34" spans="1:8" x14ac:dyDescent="0.35">
      <c r="A34" s="3">
        <v>44156</v>
      </c>
      <c r="B34" s="2">
        <v>5976</v>
      </c>
      <c r="C34" s="7">
        <f t="shared" si="0"/>
        <v>35.152941176470584</v>
      </c>
      <c r="D34" s="15">
        <f t="shared" si="1"/>
        <v>160.77914391024777</v>
      </c>
      <c r="E34" s="15">
        <v>17948</v>
      </c>
      <c r="F34" s="15">
        <f t="shared" si="2"/>
        <v>33.296188990416759</v>
      </c>
      <c r="G34" s="15">
        <v>849</v>
      </c>
      <c r="H34" s="15">
        <v>308</v>
      </c>
    </row>
    <row r="35" spans="1:8" x14ac:dyDescent="0.35">
      <c r="A35" s="3">
        <v>44157</v>
      </c>
      <c r="B35" s="2">
        <v>6189</v>
      </c>
      <c r="C35" s="7">
        <f t="shared" si="0"/>
        <v>36.405882352941177</v>
      </c>
      <c r="D35" s="15">
        <f t="shared" si="1"/>
        <v>166.50972584680784</v>
      </c>
      <c r="E35" s="15">
        <v>17974</v>
      </c>
      <c r="F35" s="15">
        <f t="shared" si="2"/>
        <v>34.433069989985533</v>
      </c>
      <c r="G35" s="15">
        <v>864</v>
      </c>
      <c r="H35" s="15">
        <v>386</v>
      </c>
    </row>
    <row r="36" spans="1:8" x14ac:dyDescent="0.35">
      <c r="A36" s="3">
        <v>44158</v>
      </c>
      <c r="B36" s="2">
        <v>6221</v>
      </c>
      <c r="C36" s="7">
        <f t="shared" si="0"/>
        <v>36.594117647058823</v>
      </c>
      <c r="D36" s="15">
        <f t="shared" si="1"/>
        <v>167.3706583443192</v>
      </c>
      <c r="E36" s="15">
        <v>18482</v>
      </c>
      <c r="F36" s="15">
        <f t="shared" si="2"/>
        <v>33.659777080402556</v>
      </c>
      <c r="G36" s="15">
        <v>881</v>
      </c>
      <c r="H36" s="15">
        <v>330</v>
      </c>
    </row>
    <row r="37" spans="1:8" x14ac:dyDescent="0.35">
      <c r="A37" s="3">
        <v>44159</v>
      </c>
      <c r="B37" s="2">
        <v>6192</v>
      </c>
      <c r="C37" s="7">
        <f t="shared" ref="C37:C125" si="3">B37/17000*100</f>
        <v>36.423529411764704</v>
      </c>
      <c r="D37" s="15">
        <f t="shared" si="1"/>
        <v>166.5904382684495</v>
      </c>
      <c r="E37" s="15">
        <v>18508</v>
      </c>
      <c r="F37" s="15">
        <f t="shared" si="2"/>
        <v>33.455802896044958</v>
      </c>
      <c r="G37" s="15">
        <v>932</v>
      </c>
      <c r="H37" s="15">
        <v>413</v>
      </c>
    </row>
    <row r="38" spans="1:8" x14ac:dyDescent="0.35">
      <c r="A38" s="3">
        <v>44160</v>
      </c>
      <c r="B38" s="2">
        <v>6145</v>
      </c>
      <c r="C38" s="7">
        <f t="shared" si="3"/>
        <v>36.147058823529413</v>
      </c>
      <c r="D38" s="15">
        <f t="shared" si="1"/>
        <v>165.32594366272969</v>
      </c>
      <c r="E38" s="15">
        <v>18197</v>
      </c>
      <c r="F38" s="15">
        <f t="shared" si="2"/>
        <v>33.769302632302029</v>
      </c>
      <c r="G38" s="15">
        <v>886</v>
      </c>
      <c r="H38" s="15">
        <v>324</v>
      </c>
    </row>
    <row r="39" spans="1:8" x14ac:dyDescent="0.35">
      <c r="A39" s="3">
        <v>44161</v>
      </c>
      <c r="B39" s="2">
        <v>6165</v>
      </c>
      <c r="C39" s="7">
        <f t="shared" si="3"/>
        <v>36.264705882352942</v>
      </c>
      <c r="D39" s="15">
        <f t="shared" si="1"/>
        <v>165.8640264736743</v>
      </c>
      <c r="E39" s="15">
        <v>18759</v>
      </c>
      <c r="F39" s="15">
        <f t="shared" si="2"/>
        <v>32.864225171917475</v>
      </c>
      <c r="G39" s="15">
        <v>986</v>
      </c>
      <c r="H39" s="15">
        <v>452</v>
      </c>
    </row>
    <row r="40" spans="1:8" x14ac:dyDescent="0.35">
      <c r="A40" s="3">
        <v>44162</v>
      </c>
      <c r="B40" s="2">
        <v>6251</v>
      </c>
      <c r="C40" s="7">
        <f t="shared" si="3"/>
        <v>36.770588235294113</v>
      </c>
      <c r="D40" s="15">
        <f t="shared" si="1"/>
        <v>168.17778256073609</v>
      </c>
      <c r="E40" s="15">
        <v>20013</v>
      </c>
      <c r="F40" s="15">
        <f t="shared" si="2"/>
        <v>31.23469744665967</v>
      </c>
      <c r="G40" s="15">
        <v>976</v>
      </c>
      <c r="H40" s="15">
        <v>375</v>
      </c>
    </row>
    <row r="41" spans="1:8" x14ac:dyDescent="0.35">
      <c r="A41" s="3">
        <v>44163</v>
      </c>
      <c r="B41" s="2">
        <v>6286</v>
      </c>
      <c r="C41" s="7">
        <f t="shared" si="3"/>
        <v>36.976470588235294</v>
      </c>
      <c r="D41" s="15">
        <f t="shared" si="1"/>
        <v>169.11942747988917</v>
      </c>
      <c r="E41" s="15">
        <v>20039</v>
      </c>
      <c r="F41" s="15">
        <f t="shared" si="2"/>
        <v>31.368830779979039</v>
      </c>
      <c r="G41" s="15">
        <v>942</v>
      </c>
      <c r="H41" s="15">
        <v>421</v>
      </c>
    </row>
    <row r="42" spans="1:8" x14ac:dyDescent="0.35">
      <c r="A42" s="3">
        <v>44164</v>
      </c>
      <c r="B42" s="2">
        <v>6373</v>
      </c>
      <c r="C42" s="7">
        <f t="shared" si="3"/>
        <v>37.488235294117644</v>
      </c>
      <c r="D42" s="15">
        <f t="shared" si="1"/>
        <v>171.46008770749819</v>
      </c>
      <c r="E42" s="15">
        <v>20419</v>
      </c>
      <c r="F42" s="15">
        <f t="shared" si="2"/>
        <v>31.211126891620548</v>
      </c>
      <c r="G42" s="15">
        <v>943</v>
      </c>
      <c r="H42" s="15">
        <v>367</v>
      </c>
    </row>
    <row r="43" spans="1:8" x14ac:dyDescent="0.35">
      <c r="A43" s="3">
        <v>44165</v>
      </c>
      <c r="B43" s="2">
        <v>6383</v>
      </c>
      <c r="C43" s="7">
        <f t="shared" si="3"/>
        <v>37.547058823529412</v>
      </c>
      <c r="D43" s="15">
        <f t="shared" si="1"/>
        <v>171.7291291129705</v>
      </c>
      <c r="E43" s="15">
        <v>21089</v>
      </c>
      <c r="F43" s="15">
        <f t="shared" si="2"/>
        <v>30.266963820000946</v>
      </c>
      <c r="G43" s="15">
        <v>1038</v>
      </c>
      <c r="H43" s="15">
        <v>466</v>
      </c>
    </row>
    <row r="44" spans="1:8" x14ac:dyDescent="0.35">
      <c r="A44" s="3">
        <v>44166</v>
      </c>
      <c r="B44" s="2">
        <v>6366</v>
      </c>
      <c r="C44" s="7">
        <f t="shared" si="3"/>
        <v>37.44705882352941</v>
      </c>
      <c r="D44" s="15">
        <f t="shared" si="1"/>
        <v>171.27175872366757</v>
      </c>
      <c r="E44" s="15">
        <v>20331</v>
      </c>
      <c r="F44" s="15">
        <f t="shared" si="2"/>
        <v>31.31178987752693</v>
      </c>
      <c r="G44" s="15">
        <v>1003</v>
      </c>
      <c r="H44" s="15">
        <v>376</v>
      </c>
    </row>
    <row r="45" spans="1:8" x14ac:dyDescent="0.35">
      <c r="A45" s="3">
        <v>44167</v>
      </c>
      <c r="B45" s="2">
        <v>6397</v>
      </c>
      <c r="C45" s="7">
        <f t="shared" si="3"/>
        <v>37.629411764705885</v>
      </c>
      <c r="D45" s="15">
        <f t="shared" si="1"/>
        <v>172.1057870806317</v>
      </c>
      <c r="E45" s="15">
        <v>20480</v>
      </c>
      <c r="F45" s="15">
        <f t="shared" si="2"/>
        <v>31.235351562500004</v>
      </c>
      <c r="G45" s="15">
        <v>1058</v>
      </c>
      <c r="H45" s="15">
        <v>466</v>
      </c>
    </row>
    <row r="46" spans="1:8" x14ac:dyDescent="0.35">
      <c r="A46" s="3">
        <v>44168</v>
      </c>
      <c r="B46" s="2">
        <v>6561</v>
      </c>
      <c r="C46" s="7">
        <f t="shared" si="3"/>
        <v>38.594117647058823</v>
      </c>
      <c r="D46" s="15">
        <f t="shared" si="1"/>
        <v>176.51806613037746</v>
      </c>
      <c r="E46" s="15">
        <v>20413</v>
      </c>
      <c r="F46" s="15">
        <f t="shared" si="2"/>
        <v>32.141282516043695</v>
      </c>
      <c r="G46" s="15">
        <v>1027</v>
      </c>
      <c r="H46" s="15">
        <v>390</v>
      </c>
    </row>
    <row r="47" spans="1:8" x14ac:dyDescent="0.35">
      <c r="A47" s="3">
        <v>44169</v>
      </c>
      <c r="B47" s="2">
        <v>6671</v>
      </c>
      <c r="C47" s="7">
        <f t="shared" si="3"/>
        <v>39.241176470588236</v>
      </c>
      <c r="D47" s="15">
        <f t="shared" si="1"/>
        <v>179.47752159057279</v>
      </c>
      <c r="E47" s="15">
        <v>21681</v>
      </c>
      <c r="F47" s="15">
        <f t="shared" si="2"/>
        <v>30.768875974355424</v>
      </c>
      <c r="G47" s="15">
        <v>1070</v>
      </c>
      <c r="H47" s="15">
        <v>467</v>
      </c>
    </row>
    <row r="48" spans="1:8" x14ac:dyDescent="0.35">
      <c r="A48" s="3">
        <v>44170</v>
      </c>
      <c r="B48" s="2">
        <v>6778</v>
      </c>
      <c r="C48" s="7">
        <f t="shared" si="3"/>
        <v>39.870588235294122</v>
      </c>
      <c r="D48" s="15">
        <f t="shared" si="1"/>
        <v>182.3562646291264</v>
      </c>
      <c r="E48" s="15">
        <v>24375</v>
      </c>
      <c r="F48" s="15">
        <f t="shared" si="2"/>
        <v>27.807179487179489</v>
      </c>
      <c r="G48" s="15">
        <v>1166</v>
      </c>
      <c r="H48" s="15">
        <v>395</v>
      </c>
    </row>
    <row r="49" spans="1:10" x14ac:dyDescent="0.35">
      <c r="A49" s="3">
        <v>44171</v>
      </c>
      <c r="B49" s="2">
        <v>6897</v>
      </c>
      <c r="C49" s="7">
        <f t="shared" si="3"/>
        <v>40.570588235294117</v>
      </c>
      <c r="D49" s="15">
        <f t="shared" si="1"/>
        <v>185.55785735424681</v>
      </c>
      <c r="E49" s="15">
        <v>27482</v>
      </c>
      <c r="F49" s="15">
        <f t="shared" si="2"/>
        <v>25.096426752055891</v>
      </c>
      <c r="G49" s="15">
        <v>1066</v>
      </c>
      <c r="H49" s="15">
        <v>420</v>
      </c>
      <c r="J49" s="8"/>
    </row>
    <row r="50" spans="1:10" x14ac:dyDescent="0.35">
      <c r="A50" s="3">
        <v>44172</v>
      </c>
      <c r="B50" s="2">
        <v>6963</v>
      </c>
      <c r="C50" s="7">
        <f t="shared" si="3"/>
        <v>40.958823529411767</v>
      </c>
      <c r="D50" s="15">
        <f t="shared" si="1"/>
        <v>187.33353063036401</v>
      </c>
      <c r="E50" s="15">
        <v>27460</v>
      </c>
      <c r="F50" s="15">
        <f t="shared" si="2"/>
        <v>25.356882738528768</v>
      </c>
      <c r="G50" s="15">
        <v>1135</v>
      </c>
      <c r="H50" s="15">
        <v>417</v>
      </c>
    </row>
    <row r="51" spans="1:10" x14ac:dyDescent="0.35">
      <c r="A51" s="3">
        <v>44173</v>
      </c>
      <c r="B51" s="2">
        <v>6829</v>
      </c>
      <c r="C51" s="7">
        <f t="shared" si="3"/>
        <v>40.170588235294119</v>
      </c>
      <c r="D51" s="15">
        <f t="shared" si="1"/>
        <v>183.72837579703517</v>
      </c>
      <c r="E51" s="15">
        <v>25937</v>
      </c>
      <c r="F51" s="15">
        <f t="shared" si="2"/>
        <v>26.329182249296373</v>
      </c>
      <c r="G51" s="15">
        <v>1123</v>
      </c>
      <c r="H51" s="15">
        <v>425</v>
      </c>
    </row>
    <row r="52" spans="1:10" x14ac:dyDescent="0.35">
      <c r="A52" s="3">
        <v>44174</v>
      </c>
      <c r="B52" s="2">
        <v>6900</v>
      </c>
      <c r="C52" s="7">
        <f t="shared" si="3"/>
        <v>40.588235294117645</v>
      </c>
      <c r="D52" s="15">
        <f t="shared" si="1"/>
        <v>185.6385697758885</v>
      </c>
      <c r="E52" s="15">
        <v>26681</v>
      </c>
      <c r="F52" s="15">
        <f t="shared" si="2"/>
        <v>25.861099658933323</v>
      </c>
      <c r="G52" s="15">
        <v>1147</v>
      </c>
      <c r="H52" s="15">
        <v>406</v>
      </c>
    </row>
    <row r="53" spans="1:10" x14ac:dyDescent="0.35">
      <c r="A53" s="3">
        <v>44175</v>
      </c>
      <c r="B53" s="2">
        <v>6918</v>
      </c>
      <c r="C53" s="7">
        <f t="shared" si="3"/>
        <v>40.694117647058825</v>
      </c>
      <c r="D53" s="15">
        <f t="shared" si="1"/>
        <v>186.12284430573865</v>
      </c>
      <c r="E53" s="15">
        <v>27482</v>
      </c>
      <c r="F53" s="15">
        <f t="shared" si="2"/>
        <v>25.172840404628481</v>
      </c>
      <c r="G53" s="15">
        <v>1130</v>
      </c>
      <c r="H53" s="15">
        <v>453</v>
      </c>
    </row>
    <row r="54" spans="1:10" x14ac:dyDescent="0.35">
      <c r="A54" s="3">
        <v>44176</v>
      </c>
      <c r="B54" s="2">
        <v>6881</v>
      </c>
      <c r="C54" s="7">
        <f t="shared" si="3"/>
        <v>40.476470588235294</v>
      </c>
      <c r="D54" s="15">
        <f t="shared" si="1"/>
        <v>185.12739110549111</v>
      </c>
      <c r="E54" s="15">
        <v>28964</v>
      </c>
      <c r="F54" s="15">
        <f t="shared" si="2"/>
        <v>23.757077751691753</v>
      </c>
      <c r="G54" s="15">
        <v>1138</v>
      </c>
      <c r="H54" s="15">
        <v>436</v>
      </c>
    </row>
    <row r="55" spans="1:10" x14ac:dyDescent="0.35">
      <c r="A55" s="3">
        <v>44177</v>
      </c>
      <c r="B55" s="2">
        <v>6817</v>
      </c>
      <c r="C55" s="7">
        <f t="shared" si="3"/>
        <v>40.1</v>
      </c>
      <c r="D55" s="15">
        <f t="shared" si="1"/>
        <v>183.4055261104684</v>
      </c>
      <c r="E55" s="15">
        <v>30944</v>
      </c>
      <c r="F55" s="15">
        <f t="shared" si="2"/>
        <v>22.030118924508791</v>
      </c>
      <c r="G55" s="15">
        <v>1165</v>
      </c>
      <c r="H55" s="15">
        <v>442</v>
      </c>
    </row>
    <row r="56" spans="1:10" x14ac:dyDescent="0.35">
      <c r="A56" s="3">
        <v>44178</v>
      </c>
      <c r="B56" s="2">
        <v>6869</v>
      </c>
      <c r="C56" s="7">
        <f t="shared" si="3"/>
        <v>40.405882352941177</v>
      </c>
      <c r="D56" s="15">
        <f t="shared" si="1"/>
        <v>184.80454141892437</v>
      </c>
      <c r="E56" s="15">
        <v>31021</v>
      </c>
      <c r="F56" s="15">
        <f t="shared" si="2"/>
        <v>22.143064375745464</v>
      </c>
      <c r="G56" s="15">
        <v>1074</v>
      </c>
      <c r="H56" s="15">
        <v>439</v>
      </c>
    </row>
    <row r="57" spans="1:10" x14ac:dyDescent="0.35">
      <c r="A57" s="3">
        <v>44179</v>
      </c>
      <c r="B57" s="2">
        <v>6912</v>
      </c>
      <c r="C57" s="7">
        <f t="shared" si="3"/>
        <v>40.658823529411762</v>
      </c>
      <c r="D57" s="15">
        <f t="shared" si="1"/>
        <v>185.96141946245527</v>
      </c>
      <c r="E57" s="15">
        <v>27517</v>
      </c>
      <c r="F57" s="15">
        <f t="shared" si="2"/>
        <v>25.119017334738526</v>
      </c>
      <c r="G57" s="15">
        <v>1087</v>
      </c>
      <c r="H57" s="15">
        <v>465</v>
      </c>
    </row>
    <row r="58" spans="1:10" x14ac:dyDescent="0.35">
      <c r="A58" s="3">
        <v>44180</v>
      </c>
      <c r="B58" s="2">
        <v>6710</v>
      </c>
      <c r="C58" s="7">
        <f t="shared" si="3"/>
        <v>39.470588235294116</v>
      </c>
      <c r="D58" s="15">
        <f t="shared" si="1"/>
        <v>180.52678307191476</v>
      </c>
      <c r="E58" s="15">
        <v>28205</v>
      </c>
      <c r="F58" s="15">
        <f t="shared" si="2"/>
        <v>23.790108136855167</v>
      </c>
      <c r="G58" s="15">
        <v>1146</v>
      </c>
      <c r="H58" s="15">
        <v>438</v>
      </c>
    </row>
    <row r="59" spans="1:10" x14ac:dyDescent="0.35">
      <c r="A59" s="3">
        <v>44181</v>
      </c>
      <c r="B59" s="2">
        <v>6721</v>
      </c>
      <c r="C59" s="7">
        <f t="shared" si="3"/>
        <v>39.535294117647055</v>
      </c>
      <c r="D59" s="15">
        <f t="shared" si="1"/>
        <v>180.8227286179343</v>
      </c>
      <c r="E59" s="15">
        <v>29158</v>
      </c>
      <c r="F59" s="15">
        <f t="shared" ref="F59:F125" si="4">B59/E59*100</f>
        <v>23.050277796831057</v>
      </c>
      <c r="G59" s="15">
        <v>1103</v>
      </c>
      <c r="H59" s="15">
        <v>431</v>
      </c>
    </row>
    <row r="60" spans="1:10" x14ac:dyDescent="0.35">
      <c r="A60" s="3">
        <v>44182</v>
      </c>
      <c r="B60" s="2">
        <v>6758</v>
      </c>
      <c r="C60" s="7">
        <f t="shared" si="3"/>
        <v>39.752941176470593</v>
      </c>
      <c r="D60" s="15">
        <f t="shared" si="1"/>
        <v>181.81818181818181</v>
      </c>
      <c r="E60" s="14">
        <v>30107</v>
      </c>
      <c r="F60" s="15">
        <f t="shared" si="4"/>
        <v>22.446607101338557</v>
      </c>
      <c r="G60" s="15">
        <v>1130</v>
      </c>
      <c r="H60" s="15">
        <v>430</v>
      </c>
    </row>
    <row r="61" spans="1:10" x14ac:dyDescent="0.35">
      <c r="A61" s="3">
        <v>44183</v>
      </c>
      <c r="B61" s="2">
        <v>6680</v>
      </c>
      <c r="C61" s="7">
        <f t="shared" si="3"/>
        <v>39.294117647058826</v>
      </c>
      <c r="D61" s="15">
        <f t="shared" si="1"/>
        <v>179.71965885549787</v>
      </c>
      <c r="E61" s="14">
        <v>30449</v>
      </c>
      <c r="F61" s="15">
        <f t="shared" si="4"/>
        <v>21.938323097638673</v>
      </c>
      <c r="G61" s="15">
        <v>1148</v>
      </c>
      <c r="H61" s="15">
        <v>427</v>
      </c>
    </row>
    <row r="62" spans="1:10" x14ac:dyDescent="0.35">
      <c r="A62" s="3">
        <v>44184</v>
      </c>
      <c r="B62" s="2">
        <v>6553</v>
      </c>
      <c r="C62" s="7">
        <f t="shared" si="3"/>
        <v>38.547058823529412</v>
      </c>
      <c r="D62" s="15">
        <f t="shared" si="1"/>
        <v>176.30283300599962</v>
      </c>
      <c r="E62" s="15">
        <v>28984</v>
      </c>
      <c r="F62" s="15">
        <f t="shared" si="4"/>
        <v>22.609025669334805</v>
      </c>
      <c r="G62" s="15">
        <v>1136</v>
      </c>
      <c r="H62" s="15">
        <v>417</v>
      </c>
    </row>
    <row r="63" spans="1:10" x14ac:dyDescent="0.35">
      <c r="A63" s="3">
        <v>44185</v>
      </c>
      <c r="B63" s="2">
        <v>6654</v>
      </c>
      <c r="C63" s="7">
        <f t="shared" si="3"/>
        <v>39.141176470588235</v>
      </c>
      <c r="D63" s="15">
        <f t="shared" si="1"/>
        <v>179.02015120126987</v>
      </c>
      <c r="E63" s="15">
        <v>26077</v>
      </c>
      <c r="F63" s="15">
        <f t="shared" si="4"/>
        <v>25.516738888675842</v>
      </c>
      <c r="G63" s="15">
        <v>1104</v>
      </c>
      <c r="H63" s="15">
        <v>417</v>
      </c>
    </row>
    <row r="64" spans="1:10" x14ac:dyDescent="0.35">
      <c r="A64" s="3">
        <v>44186</v>
      </c>
      <c r="B64" s="2">
        <v>6627</v>
      </c>
      <c r="C64" s="7">
        <f t="shared" si="3"/>
        <v>38.982352941176465</v>
      </c>
      <c r="D64" s="15">
        <f t="shared" si="1"/>
        <v>178.29373940649467</v>
      </c>
      <c r="E64" s="15">
        <v>22654</v>
      </c>
      <c r="F64" s="15">
        <f t="shared" si="4"/>
        <v>29.253112033195023</v>
      </c>
      <c r="G64" s="15">
        <v>1094</v>
      </c>
      <c r="H64" s="15">
        <v>430</v>
      </c>
    </row>
    <row r="65" spans="1:8" x14ac:dyDescent="0.35">
      <c r="A65" s="3">
        <v>44187</v>
      </c>
      <c r="B65" s="2">
        <v>6358</v>
      </c>
      <c r="C65" s="7">
        <f t="shared" si="3"/>
        <v>37.4</v>
      </c>
      <c r="D65" s="15">
        <f t="shared" si="1"/>
        <v>171.05652559928973</v>
      </c>
      <c r="E65" s="15">
        <v>21910</v>
      </c>
      <c r="F65" s="15">
        <f t="shared" si="4"/>
        <v>29.018712916476495</v>
      </c>
      <c r="G65" s="15">
        <v>1104</v>
      </c>
      <c r="H65" s="15">
        <v>427</v>
      </c>
    </row>
    <row r="66" spans="1:8" x14ac:dyDescent="0.35">
      <c r="A66" s="3">
        <v>44188</v>
      </c>
      <c r="B66" s="2">
        <v>6270</v>
      </c>
      <c r="C66" s="7">
        <f t="shared" si="3"/>
        <v>36.882352941176471</v>
      </c>
      <c r="D66" s="15">
        <f t="shared" si="1"/>
        <v>168.68896123113348</v>
      </c>
      <c r="E66" s="15">
        <v>20644</v>
      </c>
      <c r="F66" s="15">
        <f t="shared" si="4"/>
        <v>30.372020926177097</v>
      </c>
      <c r="G66" s="15">
        <v>1082</v>
      </c>
      <c r="H66" s="15">
        <v>414</v>
      </c>
    </row>
    <row r="67" spans="1:8" x14ac:dyDescent="0.35">
      <c r="A67" s="3">
        <v>44189</v>
      </c>
      <c r="B67" s="2">
        <v>6149</v>
      </c>
      <c r="C67" s="7">
        <f t="shared" si="3"/>
        <v>36.170588235294119</v>
      </c>
      <c r="D67" s="15">
        <f t="shared" si="1"/>
        <v>165.43356022491861</v>
      </c>
      <c r="E67" s="15">
        <v>19836</v>
      </c>
      <c r="F67" s="15">
        <f t="shared" si="4"/>
        <v>30.999193385763256</v>
      </c>
      <c r="G67" s="15">
        <v>1068</v>
      </c>
      <c r="H67" s="15">
        <v>453</v>
      </c>
    </row>
    <row r="68" spans="1:8" x14ac:dyDescent="0.35">
      <c r="A68" s="3">
        <v>44190</v>
      </c>
      <c r="B68" s="2">
        <v>5969</v>
      </c>
      <c r="C68" s="7">
        <f t="shared" si="3"/>
        <v>35.111764705882351</v>
      </c>
      <c r="D68" s="15">
        <f t="shared" si="1"/>
        <v>160.59081492641718</v>
      </c>
      <c r="E68" s="15">
        <v>20165</v>
      </c>
      <c r="F68" s="15">
        <f t="shared" si="4"/>
        <v>29.600793454004464</v>
      </c>
      <c r="G68" s="15">
        <v>1068</v>
      </c>
      <c r="H68" s="15">
        <v>414</v>
      </c>
    </row>
    <row r="69" spans="1:8" x14ac:dyDescent="0.35">
      <c r="A69" s="3">
        <v>44191</v>
      </c>
      <c r="B69" s="2">
        <v>5701</v>
      </c>
      <c r="C69" s="7">
        <f t="shared" si="3"/>
        <v>33.535294117647055</v>
      </c>
      <c r="D69" s="15">
        <f t="shared" si="1"/>
        <v>153.38050525975947</v>
      </c>
      <c r="E69" s="15">
        <v>17791</v>
      </c>
      <c r="F69" s="15">
        <f t="shared" si="4"/>
        <v>32.044292057782023</v>
      </c>
      <c r="G69" s="15">
        <v>1013</v>
      </c>
      <c r="H69" s="15">
        <v>379</v>
      </c>
    </row>
    <row r="70" spans="1:8" x14ac:dyDescent="0.35">
      <c r="A70" s="3">
        <v>44192</v>
      </c>
      <c r="B70" s="2">
        <v>5677</v>
      </c>
      <c r="C70" s="7">
        <f t="shared" si="3"/>
        <v>33.394117647058827</v>
      </c>
      <c r="D70" s="15">
        <f t="shared" si="1"/>
        <v>152.73480588662596</v>
      </c>
      <c r="E70" s="15">
        <v>15655</v>
      </c>
      <c r="F70" s="15">
        <f t="shared" si="4"/>
        <v>36.263174704567227</v>
      </c>
      <c r="G70" s="15">
        <v>1009</v>
      </c>
      <c r="H70" s="15">
        <v>441</v>
      </c>
    </row>
    <row r="71" spans="1:8" x14ac:dyDescent="0.35">
      <c r="A71" s="3">
        <v>44193</v>
      </c>
      <c r="B71" s="2">
        <v>5624</v>
      </c>
      <c r="C71" s="7">
        <f t="shared" si="3"/>
        <v>33.082352941176467</v>
      </c>
      <c r="D71" s="15">
        <f t="shared" si="1"/>
        <v>151.30888643762276</v>
      </c>
      <c r="E71" s="15">
        <v>14243</v>
      </c>
      <c r="F71" s="15">
        <f t="shared" si="4"/>
        <v>39.486063329354771</v>
      </c>
      <c r="G71" s="15">
        <v>1019</v>
      </c>
      <c r="H71" s="15">
        <v>376</v>
      </c>
    </row>
    <row r="72" spans="1:8" x14ac:dyDescent="0.35">
      <c r="A72" s="3">
        <v>44194</v>
      </c>
      <c r="B72" s="2">
        <v>5480</v>
      </c>
      <c r="C72" s="7">
        <f t="shared" si="3"/>
        <v>32.235294117647058</v>
      </c>
      <c r="D72" s="15">
        <f t="shared" si="1"/>
        <v>147.43469019882158</v>
      </c>
      <c r="E72" s="15">
        <v>13592</v>
      </c>
      <c r="F72" s="15">
        <f t="shared" si="4"/>
        <v>40.317834020011773</v>
      </c>
      <c r="G72" s="15">
        <v>1001</v>
      </c>
      <c r="H72" s="15">
        <v>346</v>
      </c>
    </row>
    <row r="73" spans="1:8" x14ac:dyDescent="0.35">
      <c r="A73" s="3">
        <v>44195</v>
      </c>
      <c r="B73" s="2">
        <v>5480</v>
      </c>
      <c r="C73" s="7">
        <f t="shared" si="3"/>
        <v>32.235294117647058</v>
      </c>
      <c r="D73" s="15">
        <f t="shared" si="1"/>
        <v>147.43469019882158</v>
      </c>
      <c r="E73" s="15">
        <v>13798</v>
      </c>
      <c r="F73" s="15">
        <f t="shared" si="4"/>
        <v>39.715900855196409</v>
      </c>
      <c r="G73" s="15">
        <v>1001</v>
      </c>
      <c r="H73" s="15">
        <v>346</v>
      </c>
    </row>
    <row r="74" spans="1:8" x14ac:dyDescent="0.35">
      <c r="A74" s="3">
        <v>44196</v>
      </c>
      <c r="B74" s="2">
        <v>5104</v>
      </c>
      <c r="C74" s="7">
        <f t="shared" si="3"/>
        <v>30.023529411764706</v>
      </c>
      <c r="D74" s="15">
        <f t="shared" si="1"/>
        <v>137.31873335306304</v>
      </c>
      <c r="E74" s="15">
        <v>13162</v>
      </c>
      <c r="F74" s="15">
        <f t="shared" si="4"/>
        <v>38.77830117003495</v>
      </c>
      <c r="G74" s="15">
        <v>1004</v>
      </c>
      <c r="H74" s="15">
        <v>332</v>
      </c>
    </row>
    <row r="75" spans="1:8" x14ac:dyDescent="0.35">
      <c r="A75" s="3">
        <v>44197</v>
      </c>
      <c r="B75" s="2">
        <v>4664</v>
      </c>
      <c r="C75" s="7">
        <f t="shared" si="3"/>
        <v>27.435294117647057</v>
      </c>
      <c r="D75" s="15">
        <f t="shared" si="1"/>
        <v>125.48091151228175</v>
      </c>
      <c r="E75" s="15">
        <v>10864</v>
      </c>
      <c r="F75" s="15">
        <f t="shared" si="4"/>
        <v>42.930780559646536</v>
      </c>
      <c r="G75" s="15">
        <v>921</v>
      </c>
      <c r="H75" s="15">
        <v>322</v>
      </c>
    </row>
    <row r="76" spans="1:8" x14ac:dyDescent="0.35">
      <c r="A76" s="3">
        <v>44198</v>
      </c>
      <c r="B76" s="2">
        <v>4320</v>
      </c>
      <c r="C76" s="7">
        <f t="shared" si="3"/>
        <v>25.411764705882351</v>
      </c>
      <c r="D76" s="15">
        <f t="shared" si="1"/>
        <v>116.22588716403455</v>
      </c>
      <c r="E76" s="15">
        <v>8181</v>
      </c>
      <c r="F76" s="15">
        <f t="shared" si="4"/>
        <v>52.805280528052798</v>
      </c>
      <c r="G76" s="15">
        <v>912</v>
      </c>
      <c r="H76" s="15">
        <v>300</v>
      </c>
    </row>
    <row r="77" spans="1:8" x14ac:dyDescent="0.35">
      <c r="A77" s="3">
        <v>44199</v>
      </c>
      <c r="B77" s="2">
        <v>4209</v>
      </c>
      <c r="C77" s="7">
        <f t="shared" si="3"/>
        <v>24.758823529411764</v>
      </c>
      <c r="D77" s="15">
        <f t="shared" si="1"/>
        <v>113.239527563292</v>
      </c>
      <c r="E77" s="15">
        <v>6098</v>
      </c>
      <c r="F77" s="15">
        <f t="shared" si="4"/>
        <v>69.022630370613314</v>
      </c>
      <c r="G77" s="15">
        <v>897</v>
      </c>
      <c r="H77" s="15">
        <v>299</v>
      </c>
    </row>
    <row r="78" spans="1:8" x14ac:dyDescent="0.35">
      <c r="A78" s="3">
        <v>44200</v>
      </c>
      <c r="B78" s="2">
        <v>4209</v>
      </c>
      <c r="C78" s="7">
        <f t="shared" si="3"/>
        <v>24.758823529411764</v>
      </c>
      <c r="D78" s="15">
        <f t="shared" si="1"/>
        <v>113.239527563292</v>
      </c>
      <c r="E78" s="15">
        <v>5561</v>
      </c>
      <c r="F78" s="15">
        <f t="shared" si="4"/>
        <v>75.687825930588019</v>
      </c>
      <c r="G78" s="15">
        <v>897</v>
      </c>
      <c r="H78" s="15">
        <v>299</v>
      </c>
    </row>
    <row r="79" spans="1:8" x14ac:dyDescent="0.35">
      <c r="A79" s="3">
        <v>44201</v>
      </c>
      <c r="B79" s="2">
        <v>4012</v>
      </c>
      <c r="C79" s="7">
        <f t="shared" si="3"/>
        <v>23.599999999999998</v>
      </c>
      <c r="D79" s="15">
        <f t="shared" si="1"/>
        <v>107.93941187548764</v>
      </c>
      <c r="E79" s="14">
        <v>6620</v>
      </c>
      <c r="F79" s="15">
        <f t="shared" si="4"/>
        <v>60.604229607250758</v>
      </c>
      <c r="G79" s="15">
        <v>888</v>
      </c>
      <c r="H79" s="15">
        <v>287</v>
      </c>
    </row>
    <row r="80" spans="1:8" x14ac:dyDescent="0.35">
      <c r="A80" s="3">
        <v>44202</v>
      </c>
      <c r="B80" s="2">
        <v>3901</v>
      </c>
      <c r="C80" s="7">
        <f t="shared" si="3"/>
        <v>22.947058823529414</v>
      </c>
      <c r="D80" s="15">
        <f t="shared" si="1"/>
        <v>104.95305227474509</v>
      </c>
      <c r="E80" s="15">
        <v>7911</v>
      </c>
      <c r="F80" s="15">
        <f t="shared" si="4"/>
        <v>49.311085829857163</v>
      </c>
      <c r="G80" s="15">
        <v>863</v>
      </c>
      <c r="H80" s="15">
        <v>279</v>
      </c>
    </row>
    <row r="81" spans="1:8" x14ac:dyDescent="0.35">
      <c r="A81" s="3">
        <v>44203</v>
      </c>
      <c r="B81" s="2">
        <v>3898</v>
      </c>
      <c r="C81" s="7">
        <f t="shared" si="3"/>
        <v>22.929411764705883</v>
      </c>
      <c r="D81" s="15">
        <f t="shared" si="1"/>
        <v>104.8723398531034</v>
      </c>
      <c r="E81" s="15">
        <v>9076</v>
      </c>
      <c r="F81" s="15">
        <f t="shared" si="4"/>
        <v>42.948435434111943</v>
      </c>
      <c r="G81" s="15">
        <v>856</v>
      </c>
      <c r="H81" s="15">
        <v>275</v>
      </c>
    </row>
    <row r="82" spans="1:8" x14ac:dyDescent="0.35">
      <c r="A82" s="3">
        <v>44204</v>
      </c>
      <c r="B82" s="2">
        <v>3867</v>
      </c>
      <c r="C82" s="7">
        <f t="shared" si="3"/>
        <v>22.747058823529411</v>
      </c>
      <c r="D82" s="15">
        <f t="shared" si="1"/>
        <v>104.03831149613926</v>
      </c>
      <c r="E82" s="15">
        <v>9085</v>
      </c>
      <c r="F82" s="15">
        <f t="shared" si="4"/>
        <v>42.564667033571823</v>
      </c>
      <c r="G82" s="15">
        <v>837</v>
      </c>
      <c r="H82" s="15">
        <v>271</v>
      </c>
    </row>
    <row r="83" spans="1:8" x14ac:dyDescent="0.35">
      <c r="A83" s="3">
        <v>44205</v>
      </c>
      <c r="B83" s="2">
        <v>3867</v>
      </c>
      <c r="C83" s="7">
        <f t="shared" si="3"/>
        <v>22.747058823529411</v>
      </c>
      <c r="D83" s="15">
        <f t="shared" si="1"/>
        <v>104.03831149613926</v>
      </c>
      <c r="E83" s="15">
        <v>10592</v>
      </c>
      <c r="F83" s="15">
        <f t="shared" si="4"/>
        <v>36.508685800604226</v>
      </c>
      <c r="G83" s="15">
        <v>847</v>
      </c>
      <c r="H83" s="15">
        <v>265</v>
      </c>
    </row>
    <row r="84" spans="1:8" x14ac:dyDescent="0.35">
      <c r="A84" s="3">
        <v>44206</v>
      </c>
      <c r="B84" s="2">
        <v>3894</v>
      </c>
      <c r="C84" s="7">
        <f t="shared" si="3"/>
        <v>22.905882352941177</v>
      </c>
      <c r="D84" s="15">
        <f t="shared" si="1"/>
        <v>104.76472329091447</v>
      </c>
      <c r="E84" s="15">
        <v>11095</v>
      </c>
      <c r="F84" s="15">
        <f t="shared" si="4"/>
        <v>35.096890491212257</v>
      </c>
      <c r="G84" s="15">
        <v>837</v>
      </c>
      <c r="H84" s="15">
        <v>261</v>
      </c>
    </row>
    <row r="85" spans="1:8" x14ac:dyDescent="0.35">
      <c r="A85" s="3">
        <v>44207</v>
      </c>
      <c r="B85" s="2">
        <v>3929</v>
      </c>
      <c r="C85" s="7">
        <f t="shared" si="3"/>
        <v>23.111764705882354</v>
      </c>
      <c r="D85" s="15">
        <f t="shared" si="1"/>
        <v>105.70636821006752</v>
      </c>
      <c r="E85" s="15">
        <v>10743</v>
      </c>
      <c r="F85" s="15">
        <f t="shared" si="4"/>
        <v>36.572651959415431</v>
      </c>
      <c r="G85" s="15">
        <v>840</v>
      </c>
      <c r="H85" s="15">
        <v>251</v>
      </c>
    </row>
    <row r="86" spans="1:8" x14ac:dyDescent="0.35">
      <c r="A86" s="3">
        <v>44208</v>
      </c>
      <c r="B86" s="2">
        <v>3879</v>
      </c>
      <c r="C86" s="7">
        <f t="shared" si="3"/>
        <v>22.817647058823528</v>
      </c>
      <c r="D86" s="15">
        <f t="shared" si="1"/>
        <v>104.36116118270603</v>
      </c>
      <c r="E86" s="15">
        <v>11583</v>
      </c>
      <c r="F86" s="15">
        <f t="shared" si="4"/>
        <v>33.488733488733487</v>
      </c>
      <c r="G86" s="15">
        <v>817</v>
      </c>
      <c r="H86" s="15">
        <v>254</v>
      </c>
    </row>
    <row r="87" spans="1:8" x14ac:dyDescent="0.35">
      <c r="A87" s="3">
        <v>44209</v>
      </c>
      <c r="B87" s="2">
        <v>3873</v>
      </c>
      <c r="C87" s="7">
        <f t="shared" si="3"/>
        <v>22.78235294117647</v>
      </c>
      <c r="D87" s="15">
        <f t="shared" si="1"/>
        <v>104.19973633942264</v>
      </c>
      <c r="E87" s="15">
        <v>12772</v>
      </c>
      <c r="F87" s="15">
        <f t="shared" si="4"/>
        <v>30.324146570623238</v>
      </c>
      <c r="G87" s="15">
        <v>816</v>
      </c>
      <c r="H87" s="15">
        <v>242</v>
      </c>
    </row>
    <row r="88" spans="1:8" x14ac:dyDescent="0.35">
      <c r="A88" s="3">
        <v>44210</v>
      </c>
      <c r="B88" s="2">
        <v>3780</v>
      </c>
      <c r="C88" s="7">
        <f t="shared" si="3"/>
        <v>22.235294117647058</v>
      </c>
      <c r="D88" s="15">
        <f t="shared" si="1"/>
        <v>101.69765126853024</v>
      </c>
      <c r="E88" s="15">
        <v>13360</v>
      </c>
      <c r="F88" s="15">
        <f t="shared" si="4"/>
        <v>28.293413173652691</v>
      </c>
      <c r="G88" s="15">
        <v>808</v>
      </c>
      <c r="H88" s="15">
        <v>240</v>
      </c>
    </row>
    <row r="89" spans="1:8" x14ac:dyDescent="0.35">
      <c r="A89" s="3">
        <v>44211</v>
      </c>
      <c r="B89" s="2">
        <v>3732</v>
      </c>
      <c r="C89" s="7">
        <f t="shared" si="3"/>
        <v>21.952941176470588</v>
      </c>
      <c r="D89" s="15">
        <f t="shared" si="1"/>
        <v>100.40625252226317</v>
      </c>
      <c r="E89" s="15">
        <v>13674</v>
      </c>
      <c r="F89" s="15">
        <f t="shared" si="4"/>
        <v>27.292672224659935</v>
      </c>
      <c r="G89" s="15">
        <v>777</v>
      </c>
      <c r="H89" s="15">
        <v>238</v>
      </c>
    </row>
    <row r="90" spans="1:8" x14ac:dyDescent="0.35">
      <c r="A90" s="3">
        <v>44212</v>
      </c>
      <c r="B90" s="2">
        <v>3670</v>
      </c>
      <c r="C90" s="7">
        <f t="shared" si="3"/>
        <v>21.588235294117649</v>
      </c>
      <c r="D90" s="15">
        <f t="shared" si="1"/>
        <v>98.738195808334908</v>
      </c>
      <c r="E90" s="15">
        <v>12698</v>
      </c>
      <c r="F90" s="15">
        <f t="shared" si="4"/>
        <v>28.902189321152939</v>
      </c>
      <c r="G90" s="15">
        <v>770</v>
      </c>
      <c r="H90" s="15">
        <v>238</v>
      </c>
    </row>
    <row r="91" spans="1:8" x14ac:dyDescent="0.35">
      <c r="A91" s="3">
        <v>44213</v>
      </c>
      <c r="B91" s="2">
        <v>3659</v>
      </c>
      <c r="C91" s="7">
        <f t="shared" si="3"/>
        <v>21.523529411764706</v>
      </c>
      <c r="D91" s="15">
        <f t="shared" si="1"/>
        <v>98.442250262315383</v>
      </c>
      <c r="E91" s="15">
        <v>11853</v>
      </c>
      <c r="F91" s="15">
        <f t="shared" si="4"/>
        <v>30.869821985995106</v>
      </c>
      <c r="G91" s="15">
        <v>789</v>
      </c>
      <c r="H91" s="15">
        <v>231</v>
      </c>
    </row>
    <row r="92" spans="1:8" x14ac:dyDescent="0.35">
      <c r="A92" s="3">
        <v>44214</v>
      </c>
      <c r="B92" s="2">
        <v>3670</v>
      </c>
      <c r="C92" s="7">
        <f t="shared" si="3"/>
        <v>21.588235294117649</v>
      </c>
      <c r="D92" s="15">
        <f t="shared" si="1"/>
        <v>98.738195808334908</v>
      </c>
      <c r="E92" s="15">
        <v>10295</v>
      </c>
      <c r="F92" s="15">
        <f t="shared" si="4"/>
        <v>35.648372996600294</v>
      </c>
      <c r="G92" s="15">
        <v>795</v>
      </c>
      <c r="H92" s="15">
        <v>234</v>
      </c>
    </row>
    <row r="93" spans="1:8" x14ac:dyDescent="0.35">
      <c r="A93" s="3">
        <v>44215</v>
      </c>
      <c r="B93" s="2">
        <v>3656</v>
      </c>
      <c r="C93" s="7">
        <f t="shared" si="3"/>
        <v>21.505882352941178</v>
      </c>
      <c r="D93" s="15">
        <f t="shared" si="1"/>
        <v>98.361537840673691</v>
      </c>
      <c r="E93" s="15">
        <v>11336</v>
      </c>
      <c r="F93" s="15">
        <f t="shared" si="4"/>
        <v>32.251235003528585</v>
      </c>
      <c r="G93" s="15">
        <v>775</v>
      </c>
      <c r="H93" s="15">
        <v>217</v>
      </c>
    </row>
    <row r="94" spans="1:8" x14ac:dyDescent="0.35">
      <c r="A94" s="3">
        <v>44216</v>
      </c>
      <c r="B94" s="2">
        <v>3576</v>
      </c>
      <c r="C94" s="7">
        <f t="shared" si="3"/>
        <v>21.035294117647059</v>
      </c>
      <c r="D94" s="15">
        <f t="shared" si="1"/>
        <v>96.209206596895257</v>
      </c>
      <c r="E94" s="15">
        <v>9999</v>
      </c>
      <c r="F94" s="15">
        <f t="shared" si="4"/>
        <v>35.763576357635763</v>
      </c>
      <c r="G94" s="15">
        <v>745</v>
      </c>
      <c r="H94" s="15">
        <v>217</v>
      </c>
    </row>
    <row r="95" spans="1:8" x14ac:dyDescent="0.35">
      <c r="A95" s="3">
        <v>44217</v>
      </c>
      <c r="B95" s="2">
        <v>3478</v>
      </c>
      <c r="C95" s="7">
        <f t="shared" si="3"/>
        <v>20.458823529411767</v>
      </c>
      <c r="D95" s="15">
        <f t="shared" si="1"/>
        <v>93.572600823266711</v>
      </c>
      <c r="E95" s="15">
        <v>9946</v>
      </c>
      <c r="F95" s="15">
        <f t="shared" si="4"/>
        <v>34.96883169113211</v>
      </c>
      <c r="G95" s="15">
        <v>745</v>
      </c>
      <c r="H95" s="15">
        <v>217</v>
      </c>
    </row>
    <row r="96" spans="1:8" x14ac:dyDescent="0.35">
      <c r="A96" s="3">
        <v>44218</v>
      </c>
      <c r="B96" s="2">
        <v>3367</v>
      </c>
      <c r="C96" s="7">
        <f t="shared" si="3"/>
        <v>19.805882352941175</v>
      </c>
      <c r="D96" s="15">
        <f t="shared" si="1"/>
        <v>90.586241222524151</v>
      </c>
      <c r="E96" s="15">
        <v>10189</v>
      </c>
      <c r="F96" s="15">
        <f t="shared" si="4"/>
        <v>33.045441162037491</v>
      </c>
      <c r="G96" s="15">
        <v>733</v>
      </c>
      <c r="H96" s="15">
        <v>218</v>
      </c>
    </row>
    <row r="97" spans="1:8" x14ac:dyDescent="0.35">
      <c r="A97" s="3">
        <v>44219</v>
      </c>
      <c r="B97" s="2">
        <v>3302</v>
      </c>
      <c r="C97" s="7">
        <f t="shared" si="3"/>
        <v>19.423529411764704</v>
      </c>
      <c r="D97" s="15">
        <f t="shared" si="1"/>
        <v>88.837472086954179</v>
      </c>
      <c r="E97" s="15">
        <v>9279</v>
      </c>
      <c r="F97" s="15">
        <f t="shared" si="4"/>
        <v>35.585731221036745</v>
      </c>
      <c r="G97" s="15">
        <v>694</v>
      </c>
      <c r="H97" s="15">
        <v>204</v>
      </c>
    </row>
    <row r="98" spans="1:8" x14ac:dyDescent="0.35">
      <c r="A98" s="3">
        <v>44220</v>
      </c>
      <c r="B98" s="2">
        <v>3272</v>
      </c>
      <c r="C98" s="7">
        <f t="shared" si="3"/>
        <v>19.247058823529411</v>
      </c>
      <c r="D98" s="15">
        <f t="shared" si="1"/>
        <v>88.030347870537284</v>
      </c>
      <c r="E98" s="15">
        <v>8352</v>
      </c>
      <c r="F98" s="15">
        <f t="shared" si="4"/>
        <v>39.17624521072797</v>
      </c>
      <c r="G98" s="15">
        <v>697</v>
      </c>
      <c r="H98" s="15">
        <v>195</v>
      </c>
    </row>
    <row r="99" spans="1:8" x14ac:dyDescent="0.35">
      <c r="A99" s="3">
        <v>44221</v>
      </c>
      <c r="B99" s="2">
        <v>3223</v>
      </c>
      <c r="C99" s="7">
        <f t="shared" si="3"/>
        <v>18.958823529411763</v>
      </c>
      <c r="D99" s="15">
        <f t="shared" si="1"/>
        <v>86.71204498372299</v>
      </c>
      <c r="E99" s="15">
        <v>7323</v>
      </c>
      <c r="F99" s="15">
        <f t="shared" si="4"/>
        <v>44.012016932950978</v>
      </c>
      <c r="G99" s="15">
        <v>706</v>
      </c>
      <c r="H99" s="15">
        <v>195</v>
      </c>
    </row>
    <row r="100" spans="1:8" x14ac:dyDescent="0.35">
      <c r="A100" s="3">
        <v>44222</v>
      </c>
      <c r="B100" s="2">
        <v>3029</v>
      </c>
      <c r="C100" s="7">
        <f t="shared" si="3"/>
        <v>17.817647058823528</v>
      </c>
      <c r="D100" s="15">
        <f t="shared" si="1"/>
        <v>81.492641717560332</v>
      </c>
      <c r="E100" s="15">
        <v>7254</v>
      </c>
      <c r="F100" s="15">
        <f t="shared" si="4"/>
        <v>41.756272401433691</v>
      </c>
      <c r="G100" s="15">
        <v>689</v>
      </c>
      <c r="H100" s="15">
        <v>193</v>
      </c>
    </row>
    <row r="101" spans="1:8" x14ac:dyDescent="0.35">
      <c r="A101" s="3">
        <v>44223</v>
      </c>
      <c r="B101" s="2">
        <v>2842</v>
      </c>
      <c r="C101" s="7">
        <f t="shared" si="3"/>
        <v>16.71764705882353</v>
      </c>
      <c r="D101" s="15">
        <f t="shared" si="1"/>
        <v>76.461567435228289</v>
      </c>
      <c r="E101" s="15">
        <v>6903</v>
      </c>
      <c r="F101" s="15">
        <f t="shared" si="4"/>
        <v>41.17050557728524</v>
      </c>
      <c r="G101" s="15">
        <v>670</v>
      </c>
      <c r="H101" s="15">
        <v>177</v>
      </c>
    </row>
    <row r="102" spans="1:8" x14ac:dyDescent="0.35">
      <c r="A102" s="3">
        <v>44224</v>
      </c>
      <c r="B102" s="2">
        <v>2770</v>
      </c>
      <c r="C102" s="7">
        <f t="shared" si="3"/>
        <v>16.294117647058822</v>
      </c>
      <c r="D102" s="15">
        <f t="shared" si="1"/>
        <v>74.524469315827702</v>
      </c>
      <c r="E102" s="15">
        <v>6675</v>
      </c>
      <c r="F102" s="15">
        <f t="shared" si="4"/>
        <v>41.49812734082397</v>
      </c>
      <c r="G102" s="15">
        <v>662</v>
      </c>
      <c r="H102" s="15">
        <v>171</v>
      </c>
    </row>
    <row r="103" spans="1:8" x14ac:dyDescent="0.35">
      <c r="A103" s="3">
        <v>44225</v>
      </c>
      <c r="B103" s="2">
        <v>2731</v>
      </c>
      <c r="C103" s="7">
        <f t="shared" si="3"/>
        <v>16.064705882352943</v>
      </c>
      <c r="D103" s="15">
        <f t="shared" si="1"/>
        <v>73.47520783448573</v>
      </c>
      <c r="E103" s="15">
        <v>6686</v>
      </c>
      <c r="F103" s="15">
        <f t="shared" si="4"/>
        <v>40.846545019443617</v>
      </c>
      <c r="G103" s="15">
        <v>610</v>
      </c>
      <c r="H103" s="15">
        <v>167</v>
      </c>
    </row>
    <row r="104" spans="1:8" x14ac:dyDescent="0.35">
      <c r="A104" s="3">
        <v>44226</v>
      </c>
      <c r="B104" s="2">
        <v>2694</v>
      </c>
      <c r="C104" s="7">
        <f t="shared" si="3"/>
        <v>15.847058823529411</v>
      </c>
      <c r="D104" s="15">
        <f t="shared" si="1"/>
        <v>72.479754634238205</v>
      </c>
      <c r="E104" s="15">
        <v>5910</v>
      </c>
      <c r="F104" s="15">
        <f t="shared" si="4"/>
        <v>45.583756345177669</v>
      </c>
      <c r="G104" s="15">
        <v>589</v>
      </c>
      <c r="H104" s="15">
        <v>175</v>
      </c>
    </row>
    <row r="105" spans="1:8" x14ac:dyDescent="0.35">
      <c r="A105" s="3">
        <v>44227</v>
      </c>
      <c r="B105" s="2">
        <v>2677</v>
      </c>
      <c r="C105" s="7">
        <f t="shared" si="3"/>
        <v>15.747058823529411</v>
      </c>
      <c r="D105" s="15">
        <f t="shared" si="1"/>
        <v>72.022384244935296</v>
      </c>
      <c r="E105" s="15">
        <v>5879</v>
      </c>
      <c r="F105" s="15">
        <f t="shared" si="4"/>
        <v>45.534954924306852</v>
      </c>
      <c r="G105" s="15">
        <v>673</v>
      </c>
      <c r="H105" s="15">
        <v>160</v>
      </c>
    </row>
    <row r="106" spans="1:8" x14ac:dyDescent="0.35">
      <c r="A106" s="3">
        <v>44228</v>
      </c>
      <c r="B106" s="2">
        <v>2676</v>
      </c>
      <c r="C106" s="7">
        <f t="shared" si="3"/>
        <v>15.741176470588236</v>
      </c>
      <c r="D106" s="15">
        <f t="shared" si="1"/>
        <v>71.995480104388065</v>
      </c>
      <c r="E106" s="15">
        <v>5422</v>
      </c>
      <c r="F106" s="15">
        <f t="shared" si="4"/>
        <v>49.354481741054961</v>
      </c>
      <c r="G106" s="15">
        <v>569</v>
      </c>
      <c r="H106" s="15">
        <v>162</v>
      </c>
    </row>
    <row r="107" spans="1:8" x14ac:dyDescent="0.35">
      <c r="A107" s="3">
        <v>44229</v>
      </c>
      <c r="B107" s="2">
        <v>2520</v>
      </c>
      <c r="C107" s="7">
        <f t="shared" si="3"/>
        <v>14.823529411764705</v>
      </c>
      <c r="D107" s="15">
        <f t="shared" si="1"/>
        <v>67.798434179020148</v>
      </c>
      <c r="E107" s="15">
        <v>5686</v>
      </c>
      <c r="F107" s="15">
        <f t="shared" si="4"/>
        <v>44.319380935631372</v>
      </c>
      <c r="G107" s="15">
        <v>575</v>
      </c>
      <c r="H107" s="15">
        <v>160</v>
      </c>
    </row>
    <row r="108" spans="1:8" x14ac:dyDescent="0.35">
      <c r="A108" s="3">
        <v>44230</v>
      </c>
      <c r="B108" s="2">
        <v>2384</v>
      </c>
      <c r="C108" s="7">
        <f t="shared" si="3"/>
        <v>14.023529411764708</v>
      </c>
      <c r="D108" s="15">
        <f t="shared" si="1"/>
        <v>64.139471064596833</v>
      </c>
      <c r="E108" s="15">
        <v>5573</v>
      </c>
      <c r="F108" s="15">
        <f t="shared" si="4"/>
        <v>42.7776780907949</v>
      </c>
      <c r="G108" s="15">
        <v>559</v>
      </c>
      <c r="H108" s="15">
        <v>153</v>
      </c>
    </row>
    <row r="109" spans="1:8" x14ac:dyDescent="0.35">
      <c r="A109" s="3">
        <v>44231</v>
      </c>
      <c r="B109" s="2">
        <v>2341</v>
      </c>
      <c r="C109" s="7">
        <f t="shared" si="3"/>
        <v>13.770588235294118</v>
      </c>
      <c r="D109" s="15">
        <f t="shared" si="1"/>
        <v>62.982593021065945</v>
      </c>
      <c r="E109" s="15">
        <v>5466</v>
      </c>
      <c r="F109" s="15">
        <f t="shared" si="4"/>
        <v>42.828393706549576</v>
      </c>
      <c r="G109" s="15">
        <v>529</v>
      </c>
      <c r="H109" s="15">
        <v>153</v>
      </c>
    </row>
    <row r="110" spans="1:8" x14ac:dyDescent="0.35">
      <c r="A110" s="3">
        <v>44232</v>
      </c>
      <c r="B110" s="2">
        <v>2287</v>
      </c>
      <c r="C110" s="7">
        <f t="shared" si="3"/>
        <v>13.452941176470587</v>
      </c>
      <c r="D110" s="15">
        <f t="shared" si="1"/>
        <v>61.529769431515504</v>
      </c>
      <c r="E110" s="15">
        <v>5488</v>
      </c>
      <c r="F110" s="15">
        <f t="shared" si="4"/>
        <v>41.672740524781346</v>
      </c>
      <c r="G110" s="15">
        <v>538</v>
      </c>
      <c r="H110" s="15">
        <v>146</v>
      </c>
    </row>
    <row r="111" spans="1:8" x14ac:dyDescent="0.35">
      <c r="A111" s="3">
        <v>44233</v>
      </c>
      <c r="B111" s="2">
        <v>2231</v>
      </c>
      <c r="C111" s="7">
        <f t="shared" si="3"/>
        <v>13.123529411764705</v>
      </c>
      <c r="D111" s="15">
        <f t="shared" si="1"/>
        <v>60.023137560870616</v>
      </c>
      <c r="E111" s="15">
        <v>5510</v>
      </c>
      <c r="F111" s="15">
        <f t="shared" si="4"/>
        <v>40.490018148820326</v>
      </c>
      <c r="G111" s="15">
        <v>509</v>
      </c>
      <c r="H111" s="15">
        <v>141</v>
      </c>
    </row>
    <row r="112" spans="1:8" x14ac:dyDescent="0.35">
      <c r="A112" s="3">
        <v>44234</v>
      </c>
      <c r="B112" s="2">
        <v>2230</v>
      </c>
      <c r="C112" s="7">
        <f t="shared" si="3"/>
        <v>13.117647058823529</v>
      </c>
      <c r="D112" s="15">
        <f t="shared" si="1"/>
        <v>59.996233420323385</v>
      </c>
      <c r="E112" s="15">
        <v>5101</v>
      </c>
      <c r="F112" s="15">
        <f t="shared" si="4"/>
        <v>43.716918251323271</v>
      </c>
      <c r="G112" s="15">
        <v>508</v>
      </c>
      <c r="H112" s="15">
        <v>138</v>
      </c>
    </row>
    <row r="113" spans="1:8" x14ac:dyDescent="0.35">
      <c r="A113" s="3">
        <v>44235</v>
      </c>
      <c r="B113" s="2">
        <v>2229</v>
      </c>
      <c r="C113" s="7">
        <f t="shared" si="3"/>
        <v>13.111764705882353</v>
      </c>
      <c r="D113" s="15">
        <f t="shared" si="1"/>
        <v>59.969329279776161</v>
      </c>
      <c r="E113" s="15">
        <v>4554</v>
      </c>
      <c r="F113" s="15">
        <f t="shared" si="4"/>
        <v>48.945981554677211</v>
      </c>
      <c r="G113" s="15">
        <v>499</v>
      </c>
      <c r="H113" s="15">
        <v>134</v>
      </c>
    </row>
    <row r="114" spans="1:8" x14ac:dyDescent="0.35">
      <c r="A114" s="3">
        <v>44236</v>
      </c>
      <c r="B114" s="2">
        <v>2149</v>
      </c>
      <c r="C114" s="7">
        <f t="shared" si="3"/>
        <v>12.641176470588237</v>
      </c>
      <c r="D114" s="15">
        <f t="shared" si="1"/>
        <v>57.816998035997734</v>
      </c>
      <c r="E114" s="15">
        <v>4808</v>
      </c>
      <c r="F114" s="15">
        <f t="shared" si="4"/>
        <v>44.696339434276204</v>
      </c>
      <c r="G114" s="15">
        <v>480</v>
      </c>
      <c r="H114" s="15">
        <v>127</v>
      </c>
    </row>
    <row r="115" spans="1:8" x14ac:dyDescent="0.35">
      <c r="A115" s="3">
        <v>44237</v>
      </c>
      <c r="B115" s="2">
        <v>2094</v>
      </c>
      <c r="C115" s="7">
        <f t="shared" si="3"/>
        <v>12.317647058823528</v>
      </c>
      <c r="D115" s="15">
        <f t="shared" si="1"/>
        <v>56.337270305900077</v>
      </c>
      <c r="E115" s="15">
        <v>4879</v>
      </c>
      <c r="F115" s="15">
        <f t="shared" si="4"/>
        <v>42.918630866980941</v>
      </c>
      <c r="G115" s="15">
        <v>471</v>
      </c>
      <c r="H115" s="15">
        <v>133</v>
      </c>
    </row>
    <row r="116" spans="1:8" x14ac:dyDescent="0.35">
      <c r="A116" s="3">
        <v>44238</v>
      </c>
      <c r="B116" s="2">
        <v>2083</v>
      </c>
      <c r="C116" s="7">
        <f t="shared" si="3"/>
        <v>12.252941176470589</v>
      </c>
      <c r="D116" s="15">
        <f t="shared" si="1"/>
        <v>56.041324759880546</v>
      </c>
      <c r="E116" s="15">
        <v>4787</v>
      </c>
      <c r="F116" s="15">
        <f t="shared" si="4"/>
        <v>43.513682891163569</v>
      </c>
      <c r="G116" s="15">
        <v>456</v>
      </c>
      <c r="H116" s="15">
        <v>129</v>
      </c>
    </row>
    <row r="117" spans="1:8" x14ac:dyDescent="0.35">
      <c r="A117" s="3">
        <v>44239</v>
      </c>
      <c r="B117" s="2">
        <v>2045</v>
      </c>
      <c r="C117" s="7">
        <f t="shared" si="3"/>
        <v>12.029411764705882</v>
      </c>
      <c r="D117" s="15">
        <f t="shared" si="1"/>
        <v>55.018967419085797</v>
      </c>
      <c r="E117" s="15">
        <v>4619</v>
      </c>
      <c r="F117" s="15">
        <f t="shared" si="4"/>
        <v>44.273652305693872</v>
      </c>
      <c r="G117" s="15">
        <v>438</v>
      </c>
      <c r="H117" s="15">
        <v>126</v>
      </c>
    </row>
    <row r="118" spans="1:8" x14ac:dyDescent="0.35">
      <c r="A118" s="3">
        <v>44240</v>
      </c>
      <c r="B118" s="2">
        <v>2004</v>
      </c>
      <c r="C118" s="2">
        <f t="shared" si="3"/>
        <v>11.788235294117646</v>
      </c>
      <c r="D118" s="15">
        <f t="shared" si="1"/>
        <v>53.915897656649356</v>
      </c>
      <c r="E118" s="15">
        <v>4390</v>
      </c>
      <c r="F118" s="15">
        <f t="shared" si="4"/>
        <v>45.649202733485197</v>
      </c>
      <c r="G118" s="14">
        <v>429</v>
      </c>
      <c r="H118" s="14">
        <v>110</v>
      </c>
    </row>
    <row r="119" spans="1:8" x14ac:dyDescent="0.35">
      <c r="A119" s="3">
        <v>44241</v>
      </c>
      <c r="B119" s="2">
        <v>1948</v>
      </c>
      <c r="C119" s="2">
        <f t="shared" si="3"/>
        <v>11.458823529411765</v>
      </c>
      <c r="D119" s="15">
        <f t="shared" si="1"/>
        <v>52.409265786004461</v>
      </c>
      <c r="E119" s="15">
        <v>4086</v>
      </c>
      <c r="F119" s="15">
        <f t="shared" si="4"/>
        <v>47.67498776309349</v>
      </c>
      <c r="G119" s="15">
        <v>435</v>
      </c>
      <c r="H119" s="15">
        <v>105</v>
      </c>
    </row>
    <row r="120" spans="1:8" x14ac:dyDescent="0.35">
      <c r="A120" s="3">
        <v>44242</v>
      </c>
      <c r="B120" s="2">
        <v>1932</v>
      </c>
      <c r="C120" s="2">
        <f t="shared" si="3"/>
        <v>11.36470588235294</v>
      </c>
      <c r="D120" s="15">
        <f t="shared" si="1"/>
        <v>51.978799537248783</v>
      </c>
      <c r="E120" s="15">
        <v>3601</v>
      </c>
      <c r="F120" s="15">
        <f t="shared" si="4"/>
        <v>53.651763399055817</v>
      </c>
      <c r="G120" s="15">
        <v>425</v>
      </c>
      <c r="H120" s="15">
        <v>101</v>
      </c>
    </row>
    <row r="121" spans="1:8" x14ac:dyDescent="0.35">
      <c r="A121" s="3">
        <v>44243</v>
      </c>
      <c r="B121" s="2">
        <v>1848</v>
      </c>
      <c r="C121" s="2">
        <f t="shared" si="3"/>
        <v>10.870588235294118</v>
      </c>
      <c r="D121" s="15">
        <f t="shared" si="1"/>
        <v>49.71885173128144</v>
      </c>
      <c r="E121" s="15">
        <v>3831</v>
      </c>
      <c r="F121" s="15">
        <f t="shared" si="4"/>
        <v>48.238057948316367</v>
      </c>
      <c r="G121" s="15">
        <v>395</v>
      </c>
      <c r="H121" s="15">
        <v>103</v>
      </c>
    </row>
    <row r="122" spans="1:8" x14ac:dyDescent="0.35">
      <c r="A122" s="3">
        <v>44244</v>
      </c>
      <c r="B122" s="2">
        <v>1828</v>
      </c>
      <c r="C122" s="2">
        <f t="shared" si="3"/>
        <v>10.752941176470589</v>
      </c>
      <c r="D122" s="15">
        <f t="shared" si="1"/>
        <v>49.180768920336845</v>
      </c>
      <c r="E122" s="15">
        <v>3805</v>
      </c>
      <c r="F122" s="15">
        <f t="shared" si="4"/>
        <v>48.042049934296976</v>
      </c>
      <c r="G122" s="15">
        <v>379</v>
      </c>
      <c r="H122" s="15">
        <v>103</v>
      </c>
    </row>
    <row r="123" spans="1:8" x14ac:dyDescent="0.35">
      <c r="A123" s="3">
        <v>44245</v>
      </c>
      <c r="B123" s="2">
        <v>1869</v>
      </c>
      <c r="C123" s="2">
        <f t="shared" si="3"/>
        <v>10.994117647058824</v>
      </c>
      <c r="D123" s="15">
        <f t="shared" si="1"/>
        <v>50.283838682773272</v>
      </c>
      <c r="E123" s="15">
        <v>3622</v>
      </c>
      <c r="F123" s="15">
        <f t="shared" si="4"/>
        <v>51.601325234676978</v>
      </c>
      <c r="G123" s="15"/>
      <c r="H123" s="15"/>
    </row>
    <row r="124" spans="1:8" x14ac:dyDescent="0.35">
      <c r="A124" s="3">
        <v>44246</v>
      </c>
      <c r="B124" s="2">
        <v>1813</v>
      </c>
      <c r="C124" s="2">
        <f t="shared" si="3"/>
        <v>10.664705882352941</v>
      </c>
      <c r="D124" s="15">
        <f t="shared" si="1"/>
        <v>48.777206812128391</v>
      </c>
      <c r="E124" s="15">
        <v>3672</v>
      </c>
      <c r="F124" s="15">
        <f t="shared" si="4"/>
        <v>49.373638344226578</v>
      </c>
      <c r="G124" s="15">
        <v>356</v>
      </c>
      <c r="H124" s="15">
        <v>106</v>
      </c>
    </row>
    <row r="125" spans="1:8" x14ac:dyDescent="0.35">
      <c r="A125" s="3">
        <v>44247</v>
      </c>
      <c r="B125" s="2">
        <v>1769</v>
      </c>
      <c r="C125" s="2">
        <f t="shared" si="3"/>
        <v>10.405882352941177</v>
      </c>
      <c r="D125" s="15">
        <f t="shared" si="1"/>
        <v>47.593424628050258</v>
      </c>
      <c r="E125" s="15">
        <v>3580</v>
      </c>
      <c r="F125" s="15">
        <f t="shared" si="4"/>
        <v>49.41340782122905</v>
      </c>
      <c r="G125" s="15">
        <v>349</v>
      </c>
      <c r="H125" s="15">
        <v>101</v>
      </c>
    </row>
    <row r="126" spans="1:8" x14ac:dyDescent="0.35">
      <c r="D126" s="15"/>
      <c r="E126" s="15"/>
      <c r="F126" s="15"/>
      <c r="G126" s="15"/>
      <c r="H126" s="15"/>
    </row>
  </sheetData>
  <sortState ref="A2:B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9781-29DA-4137-8F3C-C2B002227EDA}">
  <dimension ref="A1:M14"/>
  <sheetViews>
    <sheetView workbookViewId="0">
      <selection activeCell="L14" sqref="L14"/>
    </sheetView>
  </sheetViews>
  <sheetFormatPr defaultRowHeight="14.5" x14ac:dyDescent="0.35"/>
  <cols>
    <col min="1" max="1" width="2.81640625" bestFit="1" customWidth="1"/>
    <col min="3" max="3" width="9.81640625" bestFit="1" customWidth="1"/>
  </cols>
  <sheetData>
    <row r="1" spans="1:13" x14ac:dyDescent="0.35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2" t="s">
        <v>48</v>
      </c>
      <c r="G1" s="2" t="s">
        <v>25</v>
      </c>
      <c r="H1" s="2" t="s">
        <v>60</v>
      </c>
      <c r="I1" s="2" t="s">
        <v>69</v>
      </c>
      <c r="J1" s="2" t="s">
        <v>56</v>
      </c>
      <c r="K1" s="2" t="s">
        <v>57</v>
      </c>
      <c r="L1" s="2" t="s">
        <v>59</v>
      </c>
      <c r="M1" s="2" t="s">
        <v>49</v>
      </c>
    </row>
    <row r="2" spans="1:13" s="25" customFormat="1" x14ac:dyDescent="0.35">
      <c r="A2" s="22">
        <v>0</v>
      </c>
      <c r="B2" s="22"/>
      <c r="C2" s="22"/>
      <c r="D2" s="22" t="s">
        <v>21</v>
      </c>
      <c r="E2" s="22" t="s">
        <v>46</v>
      </c>
      <c r="F2" s="22" t="s">
        <v>46</v>
      </c>
      <c r="G2" s="22"/>
      <c r="H2" s="22"/>
      <c r="I2" s="22"/>
      <c r="J2" s="22"/>
      <c r="K2" s="22"/>
      <c r="L2" s="22"/>
      <c r="M2" s="22">
        <v>1</v>
      </c>
    </row>
    <row r="3" spans="1:13" x14ac:dyDescent="0.35">
      <c r="A3" s="4">
        <v>1</v>
      </c>
      <c r="B3" s="4">
        <v>41.6006</v>
      </c>
      <c r="C3" s="4">
        <v>42.068800000000003</v>
      </c>
      <c r="D3" s="4" t="s">
        <v>10</v>
      </c>
      <c r="E3" s="4" t="s">
        <v>24</v>
      </c>
      <c r="F3" s="2" t="s">
        <v>24</v>
      </c>
      <c r="G3" s="2">
        <v>351892</v>
      </c>
      <c r="H3" s="2">
        <f>SUM(regions!B:B)</f>
        <v>38224</v>
      </c>
      <c r="I3" s="2">
        <f>36439+SUM(regions!B112:B9999)</f>
        <v>38667</v>
      </c>
      <c r="J3" s="7">
        <f t="shared" ref="J3:J8" si="0">H3/G3*100</f>
        <v>10.862423698180123</v>
      </c>
      <c r="K3" s="5">
        <f t="shared" ref="K3:K8" si="1">J3/H3*10000</f>
        <v>2.8417810009889397</v>
      </c>
      <c r="L3" s="5">
        <f t="shared" ref="L3:L8" si="2">G3/H3</f>
        <v>9.2060485558811216</v>
      </c>
      <c r="M3" s="5">
        <v>0</v>
      </c>
    </row>
    <row r="4" spans="1:13" x14ac:dyDescent="0.35">
      <c r="A4" s="4">
        <v>2</v>
      </c>
      <c r="B4" s="4">
        <v>41.944299999999998</v>
      </c>
      <c r="C4" s="4">
        <v>42.0458</v>
      </c>
      <c r="D4" s="4" t="s">
        <v>16</v>
      </c>
      <c r="E4" s="4" t="s">
        <v>16</v>
      </c>
      <c r="F4" s="2" t="s">
        <v>16</v>
      </c>
      <c r="G4" s="2">
        <v>108099</v>
      </c>
      <c r="H4" s="2">
        <f>SUM(regions!H:H)</f>
        <v>5873</v>
      </c>
      <c r="I4" s="2">
        <f>4776+SUM(regions!H112:H9999)</f>
        <v>5987</v>
      </c>
      <c r="J4" s="7">
        <f t="shared" si="0"/>
        <v>5.4329827287949009</v>
      </c>
      <c r="K4" s="5">
        <f t="shared" si="1"/>
        <v>9.2507793781626102</v>
      </c>
      <c r="L4" s="5">
        <f t="shared" si="2"/>
        <v>18.406095692150519</v>
      </c>
      <c r="M4" s="5">
        <v>0</v>
      </c>
    </row>
    <row r="5" spans="1:13" x14ac:dyDescent="0.35">
      <c r="A5" s="4">
        <v>3</v>
      </c>
      <c r="B5" s="4">
        <v>42.117255999999998</v>
      </c>
      <c r="C5" s="4">
        <v>42.902920000000002</v>
      </c>
      <c r="D5" s="4" t="s">
        <v>12</v>
      </c>
      <c r="E5" s="4" t="s">
        <v>12</v>
      </c>
      <c r="F5" s="2" t="s">
        <v>12</v>
      </c>
      <c r="G5" s="2">
        <v>486983</v>
      </c>
      <c r="H5" s="2">
        <f>SUM(regions!D:D)</f>
        <v>41954</v>
      </c>
      <c r="I5" s="21">
        <f>34701+SUM(regions!D112:D9999)</f>
        <v>41155</v>
      </c>
      <c r="J5" s="7">
        <f t="shared" si="0"/>
        <v>8.6150851261748365</v>
      </c>
      <c r="K5" s="5">
        <f t="shared" si="1"/>
        <v>2.053459771696343</v>
      </c>
      <c r="L5" s="5">
        <f t="shared" si="2"/>
        <v>11.607546360299375</v>
      </c>
      <c r="M5" s="5">
        <v>0</v>
      </c>
    </row>
    <row r="6" spans="1:13" x14ac:dyDescent="0.35">
      <c r="A6" s="4">
        <v>4</v>
      </c>
      <c r="B6" s="4">
        <v>41.648200000000003</v>
      </c>
      <c r="C6" s="4">
        <v>45.690600000000003</v>
      </c>
      <c r="D6" s="4" t="s">
        <v>17</v>
      </c>
      <c r="E6" s="4" t="s">
        <v>17</v>
      </c>
      <c r="F6" s="2" t="s">
        <v>17</v>
      </c>
      <c r="G6" s="2">
        <v>310051</v>
      </c>
      <c r="H6" s="2">
        <f>SUM(regions!I:I)</f>
        <v>12366</v>
      </c>
      <c r="I6" s="2">
        <f>9593+SUM(regions!I112:I9999)</f>
        <v>12340</v>
      </c>
      <c r="J6" s="7">
        <f t="shared" si="0"/>
        <v>3.9883761058664544</v>
      </c>
      <c r="K6" s="5">
        <f t="shared" si="1"/>
        <v>3.2252758417163627</v>
      </c>
      <c r="L6" s="5">
        <f t="shared" si="2"/>
        <v>25.072861070677664</v>
      </c>
      <c r="M6" s="5">
        <v>0</v>
      </c>
    </row>
    <row r="7" spans="1:13" x14ac:dyDescent="0.35">
      <c r="A7" s="4">
        <v>5</v>
      </c>
      <c r="B7" s="4">
        <v>41.519561000000003</v>
      </c>
      <c r="C7" s="4">
        <v>44.265225000000001</v>
      </c>
      <c r="D7" s="4" t="s">
        <v>15</v>
      </c>
      <c r="E7" s="4" t="s">
        <v>15</v>
      </c>
      <c r="F7" s="2" t="s">
        <v>42</v>
      </c>
      <c r="G7" s="2">
        <v>434241</v>
      </c>
      <c r="H7" s="2">
        <f>SUM(regions!G:G)</f>
        <v>15521</v>
      </c>
      <c r="I7" s="2">
        <f>13198+SUM(regions!G112:G9999)</f>
        <v>15433</v>
      </c>
      <c r="J7" s="7">
        <f t="shared" si="0"/>
        <v>3.5742824836899327</v>
      </c>
      <c r="K7" s="5">
        <f t="shared" si="1"/>
        <v>2.3028686835190597</v>
      </c>
      <c r="L7" s="5">
        <f t="shared" si="2"/>
        <v>27.977643193093229</v>
      </c>
      <c r="M7" s="5">
        <v>0</v>
      </c>
    </row>
    <row r="8" spans="1:13" x14ac:dyDescent="0.35">
      <c r="A8" s="4">
        <v>6</v>
      </c>
      <c r="B8" s="4">
        <v>42.370396999999997</v>
      </c>
      <c r="C8" s="4">
        <v>44.907924999999999</v>
      </c>
      <c r="D8" s="4" t="s">
        <v>19</v>
      </c>
      <c r="E8" s="4" t="s">
        <v>19</v>
      </c>
      <c r="F8" s="2" t="s">
        <v>44</v>
      </c>
      <c r="G8" s="2">
        <v>93343</v>
      </c>
      <c r="H8" s="2">
        <f>SUM(regions!K:K)</f>
        <v>6000</v>
      </c>
      <c r="I8" s="2">
        <f>5176+SUM(regions!K112:K9999)</f>
        <v>6091</v>
      </c>
      <c r="J8" s="7">
        <f t="shared" si="0"/>
        <v>6.4279056811973048</v>
      </c>
      <c r="K8" s="5">
        <f t="shared" si="1"/>
        <v>10.713176135328842</v>
      </c>
      <c r="L8" s="5">
        <f t="shared" si="2"/>
        <v>15.557166666666667</v>
      </c>
      <c r="M8" s="5">
        <v>0</v>
      </c>
    </row>
    <row r="9" spans="1:13" s="25" customFormat="1" x14ac:dyDescent="0.35">
      <c r="A9" s="22">
        <v>7</v>
      </c>
      <c r="B9" s="22"/>
      <c r="C9" s="22"/>
      <c r="D9" s="22" t="s">
        <v>26</v>
      </c>
      <c r="E9" s="22" t="s">
        <v>47</v>
      </c>
      <c r="F9" s="22" t="s">
        <v>47</v>
      </c>
      <c r="G9" s="22"/>
      <c r="H9" s="22"/>
      <c r="I9" s="22"/>
      <c r="J9" s="23"/>
      <c r="K9" s="24"/>
      <c r="L9" s="24"/>
      <c r="M9" s="24">
        <v>1</v>
      </c>
    </row>
    <row r="10" spans="1:13" x14ac:dyDescent="0.35">
      <c r="A10" s="4">
        <v>8</v>
      </c>
      <c r="B10" s="4">
        <v>42.671900000000001</v>
      </c>
      <c r="C10" s="4">
        <v>43.0563</v>
      </c>
      <c r="D10" s="4" t="s">
        <v>20</v>
      </c>
      <c r="E10" s="4" t="s">
        <v>32</v>
      </c>
      <c r="F10" s="2" t="s">
        <v>45</v>
      </c>
      <c r="G10" s="2">
        <v>29080</v>
      </c>
      <c r="H10" s="2">
        <f>SUM(regions!L:L)</f>
        <v>1350</v>
      </c>
      <c r="I10" s="2">
        <f>1080+SUM(regions!L112:L9999)</f>
        <v>1305</v>
      </c>
      <c r="J10" s="7">
        <f>H10/G10*100</f>
        <v>4.6423658872077027</v>
      </c>
      <c r="K10" s="5">
        <f>J10/H10*10000</f>
        <v>34.3878954607978</v>
      </c>
      <c r="L10" s="5">
        <f>G10/H10</f>
        <v>21.540740740740741</v>
      </c>
      <c r="M10" s="5">
        <v>0</v>
      </c>
    </row>
    <row r="11" spans="1:13" x14ac:dyDescent="0.35">
      <c r="A11" s="4">
        <v>9</v>
      </c>
      <c r="B11" s="4">
        <v>42.499118000000003</v>
      </c>
      <c r="C11" s="4">
        <v>42.122891000000003</v>
      </c>
      <c r="D11" s="4" t="s">
        <v>13</v>
      </c>
      <c r="E11" s="4" t="s">
        <v>33</v>
      </c>
      <c r="F11" s="2" t="s">
        <v>33</v>
      </c>
      <c r="G11" s="2">
        <v>311113</v>
      </c>
      <c r="H11" s="2">
        <f>SUM(regions!E:E)</f>
        <v>20071</v>
      </c>
      <c r="I11" s="2">
        <f>15251+SUM(regions!E112:E9999)</f>
        <v>18858</v>
      </c>
      <c r="J11" s="7">
        <f>H11/G11*100</f>
        <v>6.4513536882097506</v>
      </c>
      <c r="K11" s="5">
        <f>J11/H11*10000</f>
        <v>3.214266199098077</v>
      </c>
      <c r="L11" s="5">
        <f>G11/H11</f>
        <v>15.500622789098699</v>
      </c>
      <c r="M11" s="5">
        <v>0</v>
      </c>
    </row>
    <row r="12" spans="1:13" x14ac:dyDescent="0.35">
      <c r="A12" s="4">
        <v>10</v>
      </c>
      <c r="B12" s="4">
        <v>41.547899999999998</v>
      </c>
      <c r="C12" s="4">
        <v>43.2776</v>
      </c>
      <c r="D12" s="4" t="s">
        <v>18</v>
      </c>
      <c r="E12" s="4" t="s">
        <v>18</v>
      </c>
      <c r="F12" s="2" t="s">
        <v>43</v>
      </c>
      <c r="G12" s="2">
        <v>152114</v>
      </c>
      <c r="H12" s="2">
        <f>SUM(regions!J:J)</f>
        <v>4587</v>
      </c>
      <c r="I12" s="2">
        <f>3885+SUM(regions!J112:J9999)</f>
        <v>4595</v>
      </c>
      <c r="J12" s="7">
        <f>H12/G12*100</f>
        <v>3.0155015317459273</v>
      </c>
      <c r="K12" s="5">
        <f>J12/H12*10000</f>
        <v>6.5740168557792176</v>
      </c>
      <c r="L12" s="5">
        <f>G12/H12</f>
        <v>33.161979507303251</v>
      </c>
      <c r="M12" s="5">
        <v>0</v>
      </c>
    </row>
    <row r="13" spans="1:13" x14ac:dyDescent="0.35">
      <c r="A13" s="4">
        <v>11</v>
      </c>
      <c r="B13" s="4">
        <v>41.970396999999998</v>
      </c>
      <c r="C13" s="4">
        <v>43.979579999999999</v>
      </c>
      <c r="D13" s="4" t="s">
        <v>14</v>
      </c>
      <c r="E13" s="4" t="s">
        <v>14</v>
      </c>
      <c r="F13" s="2" t="s">
        <v>41</v>
      </c>
      <c r="G13" s="2">
        <v>255124</v>
      </c>
      <c r="H13" s="2">
        <f>SUM(regions!F:F)</f>
        <v>14230</v>
      </c>
      <c r="I13" s="2">
        <f>11529+SUM(regions!F112:F9999)</f>
        <v>14218</v>
      </c>
      <c r="J13" s="7">
        <f>H13/G13*100</f>
        <v>5.5776798733165052</v>
      </c>
      <c r="K13" s="5">
        <f>J13/H13*10000</f>
        <v>3.9196625954437843</v>
      </c>
      <c r="L13" s="5">
        <f>G13/H13</f>
        <v>17.928601546029515</v>
      </c>
      <c r="M13" s="5">
        <v>0</v>
      </c>
    </row>
    <row r="14" spans="1:13" x14ac:dyDescent="0.35">
      <c r="A14" s="4">
        <v>12</v>
      </c>
      <c r="B14" s="4">
        <v>41.7151</v>
      </c>
      <c r="C14" s="4">
        <v>44.827100000000002</v>
      </c>
      <c r="D14" s="4" t="s">
        <v>11</v>
      </c>
      <c r="E14" s="4" t="s">
        <v>11</v>
      </c>
      <c r="F14" s="2" t="s">
        <v>11</v>
      </c>
      <c r="G14" s="2">
        <v>1184818</v>
      </c>
      <c r="H14" s="2">
        <f>SUM(regions!C:C)</f>
        <v>105339</v>
      </c>
      <c r="I14" s="2">
        <f>84643+SUM(regions!C112:C9999)</f>
        <v>101309</v>
      </c>
      <c r="J14" s="7">
        <f>H14/G14*100</f>
        <v>8.8907325850890171</v>
      </c>
      <c r="K14" s="5">
        <f>J14/H14*10000</f>
        <v>0.84401148530829206</v>
      </c>
      <c r="L14" s="5">
        <f>G14/H14</f>
        <v>11.247667055886234</v>
      </c>
      <c r="M14" s="5">
        <v>0</v>
      </c>
    </row>
  </sheetData>
  <sortState ref="A2:J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total</vt:lpstr>
      <vt:lpstr>detailed</vt:lpstr>
      <vt:lpstr>regions</vt:lpstr>
      <vt:lpstr>hospitalization</vt:lpstr>
      <vt:lpstr>reg-pop</vt:lpstr>
      <vt:lpstr>cases</vt:lpstr>
      <vt:lpstr>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NDI Admin</dc:creator>
  <cp:keywords/>
  <dc:description/>
  <cp:lastModifiedBy>Nika Nasrashvili</cp:lastModifiedBy>
  <cp:revision/>
  <dcterms:created xsi:type="dcterms:W3CDTF">2015-06-05T18:17:20Z</dcterms:created>
  <dcterms:modified xsi:type="dcterms:W3CDTF">2021-02-20T09:42:34Z</dcterms:modified>
  <cp:category/>
  <cp:contentStatus/>
</cp:coreProperties>
</file>