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7bce3676324858c/Cursos/Python/Statistics/S5_L27/"/>
    </mc:Choice>
  </mc:AlternateContent>
  <xr:revisionPtr revIDLastSave="144" documentId="13_ncr:1_{8EA0F25A-3753-467F-878E-72E8346AD6A2}" xr6:coauthVersionLast="47" xr6:coauthVersionMax="47" xr10:uidLastSave="{436E322B-06E0-49D1-9D7D-A7BDBDB7E14A}"/>
  <bookViews>
    <workbookView xWindow="-120" yWindow="-120" windowWidth="29040" windowHeight="1572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'365RE'!$I$5</definedName>
    <definedName name="_xlchart.v1.1" hidden="1">'365RE'!$I$6:$I$272</definedName>
    <definedName name="_xlchart.v1.10" hidden="1">'Tasks 6,7'!$D$15</definedName>
    <definedName name="_xlchart.v1.11" hidden="1">'Tasks 6,7'!$D$7:$D$14</definedName>
    <definedName name="_xlchart.v1.12" hidden="1">'Tasks 6,7'!$G$15</definedName>
    <definedName name="_xlchart.v1.13" hidden="1">'Tasks 6,7'!$D$15</definedName>
    <definedName name="_xlchart.v1.14" hidden="1">'Tasks 6,7'!$D$7:$D$14</definedName>
    <definedName name="_xlchart.v1.15" hidden="1">'Tasks 6,7'!$G$15</definedName>
    <definedName name="_xlchart.v1.2" hidden="1">'365RE'!$I$5</definedName>
    <definedName name="_xlchart.v1.3" hidden="1">'365RE'!$I$6:$I$272</definedName>
    <definedName name="_xlchart.v1.4" hidden="1">'Tasks 6,7'!$D$8:$D$15</definedName>
    <definedName name="_xlchart.v1.5" hidden="1">'Tasks 6,7'!$E$7</definedName>
    <definedName name="_xlchart.v1.6" hidden="1">'Tasks 6,7'!$E$8:$E$15</definedName>
    <definedName name="_xlchart.v1.7" hidden="1">'Tasks 6,7'!$D$8:$D$15</definedName>
    <definedName name="_xlchart.v1.8" hidden="1">'Tasks 6,7'!$E$7</definedName>
    <definedName name="_xlchart.v1.9" hidden="1">'Tasks 6,7'!$E$8:$E$15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6" l="1"/>
  <c r="E8" i="6"/>
  <c r="E12" i="5"/>
  <c r="E17" i="5"/>
  <c r="E16" i="5"/>
  <c r="E14" i="5"/>
  <c r="E13" i="5"/>
  <c r="E11" i="5"/>
  <c r="E10" i="5"/>
  <c r="E9" i="5"/>
  <c r="G10" i="10"/>
  <c r="G11" i="10" s="1"/>
  <c r="G12" i="10" s="1"/>
  <c r="G13" i="10" s="1"/>
  <c r="G14" i="10" s="1"/>
  <c r="G15" i="10" s="1"/>
  <c r="G9" i="10"/>
  <c r="G8" i="10"/>
  <c r="F9" i="10"/>
  <c r="F10" i="10"/>
  <c r="F11" i="10"/>
  <c r="F12" i="10"/>
  <c r="F13" i="10"/>
  <c r="F14" i="10"/>
  <c r="F15" i="10"/>
  <c r="F16" i="10"/>
  <c r="F8" i="10"/>
  <c r="E16" i="10"/>
  <c r="E15" i="10"/>
  <c r="E14" i="10"/>
  <c r="E8" i="10"/>
  <c r="E9" i="10"/>
  <c r="E10" i="10"/>
  <c r="E11" i="10"/>
  <c r="E12" i="10"/>
  <c r="E13"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<sst xmlns="http://schemas.openxmlformats.org/spreadsheetml/2006/main" count="2530" uniqueCount="567">
  <si>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</si>
  <si>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</si>
  <si>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</si>
  <si>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</si>
  <si>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</si>
  <si>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</si>
  <si>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</si>
  <si>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</si>
  <si>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</si>
  <si>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</si>
  <si>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</si>
  <si>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</si>
  <si>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</si>
  <si>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</si>
  <si>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</si>
  <si>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</si>
  <si>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</si>
  <si>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</si>
  <si>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</si>
  <si>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</si>
  <si>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</si>
  <si>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</si>
  <si>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</si>
  <si>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</si>
  <si>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</si>
  <si>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</si>
  <si>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</si>
  <si>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</si>
  <si>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</si>
  <si>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</si>
  <si>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</si>
  <si>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</si>
  <si>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</si>
  <si>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</si>
  <si>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</si>
  <si>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</si>
  <si>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</si>
  <si>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</si>
  <si>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</si>
  <si>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</si>
  <si>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</si>
  <si>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</si>
  <si>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</si>
  <si>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</si>
  <si>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</si>
  <si>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</si>
  <si>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</si>
  <si>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</si>
  <si>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</si>
  <si>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</si>
  <si>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</si>
  <si>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</si>
  <si>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</si>
  <si>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</si>
  <si>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</si>
  <si>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</si>
  <si>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</si>
  <si>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</si>
  <si>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</si>
  <si>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</si>
  <si>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</si>
  <si>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</si>
  <si>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</si>
  <si>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</si>
  <si>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</si>
  <si>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</si>
  <si>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</si>
  <si>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</si>
  <si>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</si>
  <si>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</si>
  <si>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</si>
  <si>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</si>
  <si>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</si>
  <si>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</si>
  <si>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</si>
  <si>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</si>
  <si>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</si>
  <si>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</si>
  <si>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</si>
  <si>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</si>
  <si>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</si>
  <si>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</si>
  <si>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</si>
  <si>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</si>
  <si>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</si>
  <si>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</si>
  <si>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</si>
  <si>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</si>
  <si>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</si>
  <si>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</si>
  <si>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</si>
  <si>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</si>
  <si>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</si>
  <si>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</si>
  <si>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</si>
  <si>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</si>
  <si>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</si>
  <si>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</si>
  <si>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</si>
  <si>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</si>
  <si>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</si>
  <si>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</si>
  <si>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</si>
  <si>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</si>
  <si>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</si>
  <si>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</si>
  <si>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</si>
  <si>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</si>
  <si>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</si>
  <si>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</si>
  <si>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</si>
  <si>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</si>
  <si>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</si>
  <si>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</si>
  <si>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</si>
  <si>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</si>
  <si>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</si>
  <si>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</si>
  <si>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</si>
  <si>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</si>
  <si>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</si>
  <si>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</si>
  <si>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</si>
  <si>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</si>
  <si>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</si>
  <si>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</si>
  <si>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</si>
  <si>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</si>
  <si>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</si>
  <si>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</si>
  <si>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</si>
  <si>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</si>
  <si>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</si>
  <si>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</si>
  <si>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</si>
  <si>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</si>
  <si>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</si>
  <si>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</si>
  <si>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</si>
  <si>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</si>
  <si>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</si>
  <si>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</si>
  <si>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</si>
  <si>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</si>
  <si>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</si>
  <si>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</si>
  <si>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</si>
  <si>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</si>
  <si>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</si>
  <si>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</si>
  <si>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</si>
  <si>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</si>
  <si>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</si>
  <si>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</si>
  <si>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</si>
  <si>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</si>
  <si>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</si>
  <si>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</si>
  <si>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</si>
  <si>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</si>
  <si>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</si>
  <si>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</si>
  <si>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</si>
  <si>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</si>
  <si>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</si>
  <si>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</si>
  <si>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</si>
  <si>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</si>
  <si>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</si>
  <si>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</si>
  <si>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</si>
  <si>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</si>
  <si>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</si>
  <si>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</si>
  <si>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</si>
  <si>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</si>
  <si>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</si>
  <si>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</si>
  <si>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</si>
  <si>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</si>
  <si>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</si>
  <si>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</si>
  <si>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</si>
  <si>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</si>
  <si>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</si>
  <si>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</si>
  <si>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</si>
  <si>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</si>
  <si>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</si>
  <si>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</si>
  <si>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</si>
  <si>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</si>
  <si>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</si>
  <si>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</si>
  <si>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</si>
  <si>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</si>
  <si>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</si>
  <si>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</si>
  <si>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</si>
  <si>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</si>
  <si>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</si>
  <si>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</si>
  <si>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</si>
  <si>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</si>
  <si>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</si>
  <si>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</si>
  <si>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</si>
  <si>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</si>
  <si>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</si>
  <si>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</si>
  <si>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</si>
  <si>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</si>
  <si>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</si>
  <si>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</si>
  <si>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</si>
  <si>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</si>
  <si>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</si>
  <si>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</si>
  <si>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</si>
  <si>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</si>
  <si>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</si>
  <si>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</si>
  <si>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</si>
  <si>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</si>
  <si>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</si>
  <si>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</si>
  <si>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</si>
  <si>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</si>
  <si>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</si>
  <si>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</si>
  <si>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</si>
  <si>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</si>
  <si>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</si>
  <si>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</si>
  <si>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</si>
  <si>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</si>
  <si>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</si>
  <si>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</si>
  <si>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</si>
  <si>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</si>
  <si>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</si>
  <si>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</si>
  <si>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</si>
  <si>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</si>
  <si>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</si>
  <si>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</si>
  <si>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</si>
  <si>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</si>
  <si>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</si>
  <si>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</si>
  <si>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</si>
  <si>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</si>
  <si>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</si>
  <si>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</si>
  <si>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</si>
  <si>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</si>
  <si>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</si>
  <si>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</si>
  <si>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</si>
  <si>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</si>
  <si>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</si>
  <si>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</si>
  <si>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</si>
  <si>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</si>
  <si>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</si>
  <si>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</si>
  <si>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</si>
  <si>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</si>
  <si>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</si>
  <si>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</si>
  <si>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</si>
  <si>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</si>
  <si>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</si>
  <si>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</si>
  <si>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</si>
  <si>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</si>
  <si>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</si>
  <si>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</si>
  <si>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</si>
  <si>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</si>
  <si>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</si>
  <si>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</si>
  <si>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</si>
  <si>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</si>
  <si>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</si>
  <si>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</si>
  <si>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</si>
  <si>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</si>
  <si>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</si>
  <si>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</si>
  <si>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</si>
  <si>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</si>
  <si>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</si>
  <si>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</si>
  <si>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</si>
  <si>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</si>
  <si>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</si>
  <si>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</si>
  <si>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</si>
  <si>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</si>
  <si>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</si>
  <si>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</si>
  <si>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</si>
  <si>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</si>
  <si>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</si>
  <si>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</si>
  <si>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</si>
  <si>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</si>
  <si>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</si>
  <si>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</si>
  <si>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</si>
  <si>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</si>
  <si>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</si>
  <si>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</si>
  <si>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</si>
  <si>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</si>
  <si>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</si>
  <si>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</si>
  <si>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</si>
  <si>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</si>
  <si>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</si>
  <si>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</si>
  <si>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</si>
  <si>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</si>
  <si>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</si>
  <si>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</si>
  <si>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</si>
  <si>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</si>
  <si>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</si>
  <si>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</si>
  <si>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</si>
  <si>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</si>
  <si>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</si>
  <si>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</si>
  <si>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</si>
  <si>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</si>
  <si>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</si>
  <si>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</si>
  <si>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</si>
  <si>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</si>
  <si>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</si>
  <si>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</si>
  <si>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</si>
  <si>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</si>
  <si>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</si>
  <si>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</si>
  <si>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</si>
  <si>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</si>
  <si>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</si>
  <si>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</si>
  <si>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</si>
  <si>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</si>
  <si>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</si>
  <si>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</si>
  <si>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</si>
  <si>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</si>
  <si>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</si>
  <si>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</si>
  <si>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</si>
  <si>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</si>
  <si>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</si>
  <si>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</si>
  <si>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</si>
  <si>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</si>
  <si>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</si>
  <si>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</si>
  <si>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</si>
  <si>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</si>
  <si>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</si>
  <si>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</si>
  <si>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</si>
  <si>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</si>
  <si>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</si>
  <si>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</si>
  <si>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</si>
  <si>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</si>
  <si>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</si>
  <si>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</si>
  <si>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</si>
  <si>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</si>
  <si>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</si>
  <si>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</si>
  <si>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</si>
  <si>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</si>
  <si>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</si>
  <si>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</si>
  <si>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</si>
  <si>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</si>
  <si>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</si>
  <si>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</si>
  <si>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</si>
  <si>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</si>
  <si>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</si>
  <si>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</si>
  <si>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</si>
  <si>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</si>
  <si>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</si>
  <si>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</si>
  <si>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</si>
  <si>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</si>
  <si>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</si>
  <si>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</si>
  <si>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</si>
  <si>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</si>
  <si>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</si>
  <si>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</si>
  <si>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</si>
  <si>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</si>
  <si>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</si>
  <si>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</si>
  <si>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</si>
  <si>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</si>
  <si>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</si>
  <si>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</si>
  <si>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</si>
  <si>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</si>
  <si>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</si>
  <si>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</si>
  <si>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</si>
  <si>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</si>
  <si>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</si>
  <si>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</si>
  <si>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</si>
  <si>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</si>
  <si>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</si>
  <si>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</si>
  <si>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</si>
  <si>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</si>
  <si>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</si>
  <si>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</si>
  <si>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</si>
  <si>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</si>
  <si>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</si>
  <si>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</si>
  <si>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</si>
  <si>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</si>
  <si>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</si>
  <si>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</si>
  <si>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</si>
  <si>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</si>
  <si>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</si>
  <si>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</si>
  <si>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</si>
  <si>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</si>
  <si>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</si>
  <si>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</si>
  <si>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</si>
  <si>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</si>
  <si>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</si>
  <si>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</si>
  <si>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</si>
  <si>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</si>
  <si>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</si>
  <si>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</si>
  <si>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</si>
  <si>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</si>
  <si>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</si>
  <si>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</si>
  <si>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</si>
  <si>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</si>
  <si>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</si>
  <si>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</si>
  <si>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</si>
  <si>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</si>
  <si>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</si>
  <si>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</si>
  <si>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</si>
  <si>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</si>
  <si>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</si>
  <si>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</si>
  <si>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</si>
  <si>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</si>
  <si>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</si>
  <si>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</si>
  <si>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</si>
  <si>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</si>
  <si>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</si>
  <si>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</si>
  <si>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</si>
  <si>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</si>
  <si>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</si>
  <si>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</si>
  <si>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</si>
  <si>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</si>
  <si>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</si>
  <si>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</si>
  <si>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</si>
  <si>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</si>
  <si>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</si>
  <si>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</si>
  <si>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</si>
  <si>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</si>
  <si>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</si>
  <si>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</si>
  <si>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</si>
  <si>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</si>
  <si>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</si>
  <si>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</si>
  <si>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</si>
  <si>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</si>
  <si>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</si>
  <si>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</si>
  <si>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</si>
  <si>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</si>
  <si>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</si>
  <si>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</si>
  <si>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</si>
  <si>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</si>
  <si>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</si>
  <si>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</si>
  <si>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</si>
  <si>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</si>
  <si>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</si>
  <si>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</si>
  <si>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</si>
  <si>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</si>
  <si>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</si>
  <si>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</si>
  <si>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</si>
  <si>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</si>
  <si>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</si>
  <si>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</si>
  <si>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</si>
  <si>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</si>
  <si>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</si>
  <si>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</si>
  <si>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</si>
  <si>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</si>
  <si>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</si>
  <si>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</si>
  <si>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</si>
  <si>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</si>
  <si>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</si>
  <si>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</si>
  <si>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</si>
  <si>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</si>
  <si>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</si>
  <si>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</si>
  <si>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</si>
  <si>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</si>
  <si>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</si>
  <si>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</si>
  <si>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</si>
  <si>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</si>
  <si>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</si>
  <si>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</si>
  <si>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</si>
  <si>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</si>
  <si>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</si>
  <si>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</si>
  <si>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</si>
  <si>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nominal qualitative</t>
  </si>
  <si>
    <t>interval quantite</t>
  </si>
  <si>
    <t>Frequency</t>
  </si>
  <si>
    <t>Relative frequency</t>
  </si>
  <si>
    <t>Cumulative frequency</t>
  </si>
  <si>
    <t>Total</t>
  </si>
  <si>
    <t>Mean</t>
  </si>
  <si>
    <t>Median</t>
  </si>
  <si>
    <t>Mode</t>
  </si>
  <si>
    <t>Variance</t>
  </si>
  <si>
    <t>Standard deviation</t>
  </si>
  <si>
    <t>MAX</t>
  </si>
  <si>
    <t>MIN</t>
  </si>
  <si>
    <t>Skewness</t>
  </si>
  <si>
    <t>Covariance</t>
  </si>
  <si>
    <t xml:space="preserve">Correlation Coefficient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</si>
</sst>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7" formatCode="_(&quot;$&quot;* #,##0_);_(&quot;$&quot;* \(#,##0\);_(&quot;$&quot;* &quot;-&quot;??_);_(@_)"/>
  </numFmts>
  <fonts count="13"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
      <b/>
      <sz val="11"/>
      <color theme="3"/>
      <name val="Calibri"/>
      <family val="2"/>
      <scheme val="minor"/>
    </font>
    <font>
      <b/>
      <sz val="11"/>
      <color theme="1"/>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4">
    <border>
      <left/>
      <right/>
      <top/>
      <bottom/>
      <diagonal/>
    </border>
    <border>
      <left/>
      <right/>
      <top/>
      <bottom style="medium">
        <color rgb="FF002060"/>
      </bottom>
      <diagonal/>
    </border>
    <border>
      <left/>
      <right/>
      <top/>
      <bottom style="medium">
        <color theme="4" tint="0.39997558519241921"/>
      </bottom>
      <diagonal/>
    </border>
    <border>
      <left/>
      <right/>
      <top style="thin">
        <color theme="4"/>
      </top>
      <bottom style="double">
        <color theme="4"/>
      </bottom>
      <diagonal/>
    </border>
  </borders>
  <cellStyleXfs count="6">
    <xf numFmtId="0" fontId="0" fillId="0" borderId="0"/>
    <xf numFmtId="16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11" fillId="0" borderId="2" applyNumberFormat="0" applyFill="0" applyAlignment="0" applyProtection="0"/>
    <xf numFmtId="0" fontId="12" fillId="0" borderId="3" applyNumberFormat="0" applyFill="0" applyAlignment="0" applyProtection="0"/>
  </cellStyleXfs>
  <cellXfs count="4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5" fillId="4" borderId="1" xfId="0" applyFont="1" applyFill="1" applyBorder="1" applyAlignment="1">
      <alignment horizontal="right" vertical="center"/>
    </xf>
    <xf numFmtId="0" fontId="12" fillId="4" borderId="3" xfId="5" applyFill="1"/>
    <xf numFmtId="10" fontId="2" fillId="4" borderId="0" xfId="3" applyNumberFormat="1" applyFont="1" applyFill="1"/>
    <xf numFmtId="9" fontId="12" fillId="4" borderId="3" xfId="3" applyFont="1" applyFill="1" applyBorder="1"/>
    <xf numFmtId="10" fontId="2" fillId="4" borderId="0" xfId="0" applyNumberFormat="1" applyFont="1" applyFill="1"/>
    <xf numFmtId="0" fontId="11" fillId="4" borderId="2" xfId="4" applyFill="1"/>
    <xf numFmtId="167" fontId="2" fillId="4" borderId="0" xfId="1" applyNumberFormat="1" applyFont="1" applyFill="1"/>
    <xf numFmtId="167" fontId="2" fillId="4" borderId="0" xfId="0" applyNumberFormat="1" applyFont="1" applyFill="1"/>
    <xf numFmtId="164" fontId="2" fillId="4" borderId="0" xfId="1" applyNumberFormat="1" applyFont="1" applyFill="1"/>
    <xf numFmtId="43" fontId="2" fillId="4" borderId="0" xfId="2" applyFont="1" applyFill="1"/>
  </cellXfs>
  <cellStyles count="6">
    <cellStyle name="Comma" xfId="2" builtinId="3"/>
    <cellStyle name="Currency" xfId="1" builtinId="4"/>
    <cellStyle name="Heading 3" xfId="4" builtinId="18"/>
    <cellStyle name="Normal" xfId="0" builtinId="0"/>
    <cellStyle name="Percent" xfId="3" builtinId="5"/>
    <cellStyle name="Total" xfId="5" builtinId="2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F4B-4C4A-A7D1-0A523108B789}"/>
            </c:ext>
          </c:extLst>
        </c:ser>
        <c:dLbls>
          <c:showLegendKey val="0"/>
          <c:showVal val="0"/>
          <c:showCatName val="0"/>
          <c:showSerName val="0"/>
          <c:showPercent val="0"/>
          <c:showBubbleSize val="0"/>
        </c:dLbls>
        <c:axId val="2052587231"/>
        <c:axId val="505495551"/>
      </c:scatterChart>
      <c:valAx>
        <c:axId val="20525872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95551"/>
        <c:crosses val="autoZero"/>
        <c:crossBetween val="midCat"/>
      </c:valAx>
      <c:valAx>
        <c:axId val="5054955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8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9F1292CE-ED00-48E4-8483-F6F9EAFB69B0}">
          <cx:tx>
            <cx:txData>
              <cx:f>_xlchart.v1.2</cx:f>
              <cx:v>Price</cx:v>
            </cx:txData>
          </cx:tx>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9F1292CE-ED00-48E4-8483-F6F9EAFB69B0}">
          <cx:tx>
            <cx:txData>
              <cx:f>_xlchart.v1.0</cx:f>
              <cx:v>Price</cx:v>
            </cx:txData>
          </cx:tx>
          <cx:dataId val="0"/>
          <cx:layoutPr>
            <cx:binning intervalClosed="r">
              <cx:binSize val="10000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 Task 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Task 7</a:t>
          </a:r>
        </a:p>
      </cx:txPr>
    </cx:title>
    <cx:plotArea>
      <cx:plotAreaRegion>
        <cx:series layoutId="clusteredColumn" uniqueId="{46C6EC1F-3F3B-47C1-A405-223A6B861733}">
          <cx:tx>
            <cx:txData>
              <cx:f>_xlchart.v1.5</cx:f>
              <cx:v>Frequency</cx:v>
            </cx:txData>
          </cx:tx>
          <cx:dataId val="0"/>
          <cx:layoutPr>
            <cx:aggregation/>
          </cx:layoutPr>
          <cx:axisId val="1"/>
        </cx:series>
        <cx:series layoutId="paretoLine" ownerIdx="0" uniqueId="{B133BB64-201E-405F-8965-4087790CDF94}">
          <cx:spPr>
            <a:ln w="31750" cmpd="thinThick">
              <a:solidFill>
                <a:srgbClr val="C00000"/>
              </a:solidFill>
              <a:prstDash val="lgDash"/>
              <a:miter lim="800000"/>
            </a:ln>
            <a:effectLst/>
          </cx:spPr>
          <cx:axisId val="2"/>
        </cx:series>
      </cx:plotAreaRegion>
      <cx:axis id="0">
        <cx:catScaling gapWidth="0"/>
        <cx:tickLabels/>
      </cx:axis>
      <cx:axis id="1">
        <cx:valScaling/>
        <cx:majorGridlines/>
        <cx:tickLabels/>
      </cx:axis>
      <cx:axis id="2">
        <cx:valScaling max="1" min="0"/>
        <cx:units unit="percentage"/>
        <cx:majorTickMarks type="out"/>
        <cx:minorTickMarks type="in"/>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400050</xdr:colOff>
      <xdr:row>10</xdr:row>
      <xdr:rowOff>1</xdr:rowOff>
    </xdr:from>
    <xdr:to>
      <xdr:col>22</xdr:col>
      <xdr:colOff>219074</xdr:colOff>
      <xdr:row>36</xdr:row>
      <xdr:rowOff>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F3ABB29-5EA5-4A3F-B8F6-0679BC51B7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400" y="1571626"/>
              <a:ext cx="13163549" cy="3962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438151</xdr:colOff>
      <xdr:row>36</xdr:row>
      <xdr:rowOff>57151</xdr:rowOff>
    </xdr:from>
    <xdr:to>
      <xdr:col>22</xdr:col>
      <xdr:colOff>247650</xdr:colOff>
      <xdr:row>62</xdr:row>
      <xdr:rowOff>19051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F2F08DF-21DE-4BA0-BFBE-CF83B2FCC3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1501" y="5591176"/>
              <a:ext cx="13154024" cy="392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8</xdr:row>
      <xdr:rowOff>0</xdr:rowOff>
    </xdr:from>
    <xdr:to>
      <xdr:col>14</xdr:col>
      <xdr:colOff>304800</xdr:colOff>
      <xdr:row>30</xdr:row>
      <xdr:rowOff>0</xdr:rowOff>
    </xdr:to>
    <xdr:graphicFrame macro="">
      <xdr:nvGraphicFramePr>
        <xdr:cNvPr id="4" name="Chart 3">
          <a:extLst>
            <a:ext uri="{FF2B5EF4-FFF2-40B4-BE49-F238E27FC236}">
              <a16:creationId xmlns:a16="http://schemas.microsoft.com/office/drawing/2014/main" id="{ACF9A868-130A-4B1D-9EAE-359976F95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476250</xdr:colOff>
      <xdr:row>7</xdr:row>
      <xdr:rowOff>90487</xdr:rowOff>
    </xdr:from>
    <xdr:to>
      <xdr:col>18</xdr:col>
      <xdr:colOff>114300</xdr:colOff>
      <xdr:row>27</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812CDF5-2011-E37F-011E-18D20D012F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77100" y="1214437"/>
              <a:ext cx="5543550" cy="39195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9" activePane="bottomLeft" state="frozen"/>
      <selection pane="bottomLeft" activeCell="V184" sqref="V184"/>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527</v>
      </c>
      <c r="W1" s="14"/>
    </row>
    <row r="2" spans="2:27" ht="12" x14ac:dyDescent="0.25">
      <c r="B2" s="19" t="s">
        <v>181</v>
      </c>
      <c r="W2" s="14"/>
    </row>
    <row r="3" spans="2:27" ht="12" x14ac:dyDescent="0.25">
      <c r="B3" s="19"/>
      <c r="W3" s="14"/>
    </row>
    <row r="4" spans="2:27" ht="15" customHeight="1" x14ac:dyDescent="0.25">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9" customHeight="1" thickBot="1" x14ac:dyDescent="0.3">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5">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5">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28" sqref="D28"/>
    </sheetView>
  </sheetViews>
  <sheetFormatPr defaultColWidth="8.85546875" defaultRowHeight="12" x14ac:dyDescent="0.2"/>
  <cols>
    <col min="1" max="1" width="2" style="27" customWidth="1"/>
    <col min="2" max="2" width="11"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534</v>
      </c>
    </row>
    <row r="4" spans="2:4" x14ac:dyDescent="0.2">
      <c r="B4" s="28" t="s">
        <v>544</v>
      </c>
    </row>
    <row r="5" spans="2:4" x14ac:dyDescent="0.2">
      <c r="B5" s="25"/>
      <c r="C5" s="33"/>
      <c r="D5" s="33"/>
    </row>
    <row r="6" spans="2:4" x14ac:dyDescent="0.2">
      <c r="B6" s="23"/>
      <c r="C6" s="25"/>
      <c r="D6" s="24"/>
    </row>
    <row r="7" spans="2:4" ht="12.75" thickBot="1" x14ac:dyDescent="0.25">
      <c r="C7" s="30" t="s">
        <v>28</v>
      </c>
      <c r="D7" s="24" t="s">
        <v>551</v>
      </c>
    </row>
    <row r="8" spans="2:4" ht="12.75" thickBot="1" x14ac:dyDescent="0.25">
      <c r="B8" s="23"/>
      <c r="C8" s="30" t="s">
        <v>37</v>
      </c>
      <c r="D8" s="24" t="s">
        <v>551</v>
      </c>
    </row>
    <row r="9" spans="2:4" ht="12.75" thickBot="1" x14ac:dyDescent="0.25">
      <c r="B9" s="23"/>
      <c r="C9" s="30" t="s">
        <v>26</v>
      </c>
      <c r="D9" s="24" t="s">
        <v>552</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opLeftCell="A6" workbookViewId="0">
      <selection activeCell="D41" sqref="D41"/>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535</v>
      </c>
    </row>
    <row r="4" spans="2:4" x14ac:dyDescent="0.2">
      <c r="B4" s="28" t="s">
        <v>550</v>
      </c>
    </row>
    <row r="5" spans="2:4" x14ac:dyDescent="0.2">
      <c r="B5" s="28" t="s">
        <v>542</v>
      </c>
      <c r="C5" s="33"/>
      <c r="D5" s="33"/>
    </row>
    <row r="6" spans="2:4" x14ac:dyDescent="0.2">
      <c r="B6" s="36" t="s">
        <v>546</v>
      </c>
      <c r="C6" s="25"/>
      <c r="D6" s="24"/>
    </row>
    <row r="7" spans="2:4" x14ac:dyDescent="0.2">
      <c r="B7" s="28" t="s">
        <v>543</v>
      </c>
      <c r="C7" s="25"/>
      <c r="D7" s="24"/>
    </row>
    <row r="8" spans="2:4" x14ac:dyDescent="0.2">
      <c r="B8" s="23"/>
      <c r="C8" s="25"/>
      <c r="D8" s="24"/>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J36" sqref="J36"/>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536</v>
      </c>
    </row>
    <row r="4" spans="2:4" x14ac:dyDescent="0.2">
      <c r="B4" s="28" t="s">
        <v>547</v>
      </c>
    </row>
    <row r="5" spans="2:4" x14ac:dyDescent="0.2">
      <c r="B5" s="28"/>
      <c r="C5" s="33"/>
      <c r="D5" s="33"/>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G27" sqref="G27"/>
    </sheetView>
  </sheetViews>
  <sheetFormatPr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6" width="16.140625" style="27" bestFit="1" customWidth="1"/>
    <col min="7" max="7" width="18.85546875" style="27" bestFit="1" customWidth="1"/>
    <col min="8" max="16384" width="8.85546875" style="27"/>
  </cols>
  <sheetData>
    <row r="1" spans="2:10" ht="15.75" x14ac:dyDescent="0.2">
      <c r="B1" s="21" t="s">
        <v>527</v>
      </c>
    </row>
    <row r="2" spans="2:10" x14ac:dyDescent="0.2">
      <c r="B2" s="22" t="s">
        <v>537</v>
      </c>
    </row>
    <row r="4" spans="2:10" x14ac:dyDescent="0.2">
      <c r="B4" s="28" t="s">
        <v>545</v>
      </c>
    </row>
    <row r="5" spans="2:10" x14ac:dyDescent="0.2">
      <c r="B5" s="28" t="s">
        <v>538</v>
      </c>
      <c r="C5" s="33"/>
      <c r="D5" s="33"/>
    </row>
    <row r="6" spans="2:10" x14ac:dyDescent="0.2">
      <c r="B6" s="28"/>
      <c r="C6" s="33"/>
      <c r="D6" s="33"/>
    </row>
    <row r="7" spans="2:10" ht="12.75" thickBot="1" x14ac:dyDescent="0.25">
      <c r="B7" s="28"/>
      <c r="C7" s="33"/>
      <c r="E7" s="38" t="s">
        <v>553</v>
      </c>
      <c r="F7" s="38" t="s">
        <v>554</v>
      </c>
      <c r="G7" s="38" t="s">
        <v>555</v>
      </c>
    </row>
    <row r="8" spans="2:10" ht="15" x14ac:dyDescent="0.25">
      <c r="D8" s="23" t="s">
        <v>5</v>
      </c>
      <c r="E8" s="27">
        <f>COUNTIF('365RE'!$V$6:$V$201,D8)</f>
        <v>177</v>
      </c>
      <c r="F8" s="40">
        <f>E8/$E$16</f>
        <v>0.90769230769230769</v>
      </c>
      <c r="G8" s="42">
        <f>F8</f>
        <v>0.90769230769230769</v>
      </c>
      <c r="J8" s="26"/>
    </row>
    <row r="9" spans="2:10" ht="15" x14ac:dyDescent="0.25">
      <c r="D9" s="27" t="s">
        <v>490</v>
      </c>
      <c r="E9" s="27">
        <f>COUNTIF('365RE'!$V$6:$V$201,D9)</f>
        <v>7</v>
      </c>
      <c r="F9" s="40">
        <f t="shared" ref="F9:F16" si="0">E9/$E$16</f>
        <v>3.5897435897435895E-2</v>
      </c>
      <c r="G9" s="42">
        <f>G8+F9</f>
        <v>0.94358974358974357</v>
      </c>
      <c r="J9" s="26"/>
    </row>
    <row r="10" spans="2:10" ht="15" x14ac:dyDescent="0.25">
      <c r="D10" s="27" t="s">
        <v>6</v>
      </c>
      <c r="E10" s="27">
        <f>COUNTIF('365RE'!$V$6:$V$201,D10)</f>
        <v>4</v>
      </c>
      <c r="F10" s="40">
        <f t="shared" si="0"/>
        <v>2.0512820512820513E-2</v>
      </c>
      <c r="G10" s="42">
        <f t="shared" ref="G10:G16" si="1">G9+F10</f>
        <v>0.96410256410256412</v>
      </c>
      <c r="J10" s="26"/>
    </row>
    <row r="11" spans="2:10" ht="15" x14ac:dyDescent="0.25">
      <c r="D11" s="27" t="s">
        <v>7</v>
      </c>
      <c r="E11" s="27">
        <f>COUNTIF('365RE'!$V$6:$V$201,D11)</f>
        <v>2</v>
      </c>
      <c r="F11" s="40">
        <f t="shared" si="0"/>
        <v>1.0256410256410256E-2</v>
      </c>
      <c r="G11" s="42">
        <f t="shared" si="1"/>
        <v>0.97435897435897434</v>
      </c>
      <c r="J11" s="26"/>
    </row>
    <row r="12" spans="2:10" ht="15" x14ac:dyDescent="0.25">
      <c r="B12" s="28"/>
      <c r="D12" s="27" t="s">
        <v>9</v>
      </c>
      <c r="E12" s="27">
        <f>COUNTIF('365RE'!$V$6:$V$201,D12)</f>
        <v>2</v>
      </c>
      <c r="F12" s="40">
        <f t="shared" si="0"/>
        <v>1.0256410256410256E-2</v>
      </c>
      <c r="G12" s="42">
        <f t="shared" si="1"/>
        <v>0.98461538461538456</v>
      </c>
      <c r="J12" s="26"/>
    </row>
    <row r="13" spans="2:10" ht="15" x14ac:dyDescent="0.25">
      <c r="D13" s="23" t="s">
        <v>8</v>
      </c>
      <c r="E13" s="27">
        <f>COUNTIF('365RE'!$V$6:$V$201,D13)</f>
        <v>1</v>
      </c>
      <c r="F13" s="40">
        <f t="shared" si="0"/>
        <v>5.1282051282051282E-3</v>
      </c>
      <c r="G13" s="42">
        <f t="shared" si="1"/>
        <v>0.98974358974358967</v>
      </c>
      <c r="J13" s="26"/>
    </row>
    <row r="14" spans="2:10" ht="15" x14ac:dyDescent="0.25">
      <c r="D14" s="23" t="s">
        <v>10</v>
      </c>
      <c r="E14" s="27">
        <f>COUNTIF('365RE'!$V$6:$V$201,D14)</f>
        <v>1</v>
      </c>
      <c r="F14" s="40">
        <f t="shared" si="0"/>
        <v>5.1282051282051282E-3</v>
      </c>
      <c r="G14" s="42">
        <f t="shared" si="1"/>
        <v>0.99487179487179478</v>
      </c>
      <c r="J14" s="26"/>
    </row>
    <row r="15" spans="2:10" ht="15" x14ac:dyDescent="0.25">
      <c r="D15" s="23" t="s">
        <v>11</v>
      </c>
      <c r="E15" s="27">
        <f>COUNTIF('365RE'!$V$6:$V$201,D15)</f>
        <v>1</v>
      </c>
      <c r="F15" s="40">
        <f t="shared" si="0"/>
        <v>5.1282051282051282E-3</v>
      </c>
      <c r="G15" s="42">
        <f t="shared" si="1"/>
        <v>0.99999999999999989</v>
      </c>
      <c r="J15" s="26"/>
    </row>
    <row r="16" spans="2:10" ht="15.75" thickBot="1" x14ac:dyDescent="0.3">
      <c r="D16" s="39" t="s">
        <v>556</v>
      </c>
      <c r="E16" s="39">
        <f>SUM(E8:E15)</f>
        <v>195</v>
      </c>
      <c r="F16" s="41">
        <f t="shared" si="0"/>
        <v>1</v>
      </c>
      <c r="G16" s="41"/>
      <c r="J16" s="26"/>
    </row>
    <row r="17" spans="10:10" ht="15.75" thickTop="1"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90"/>
  <sheetViews>
    <sheetView workbookViewId="0">
      <selection activeCell="F17" sqref="F17"/>
    </sheetView>
  </sheetViews>
  <sheetFormatPr defaultColWidth="8.85546875" defaultRowHeight="12" x14ac:dyDescent="0.2"/>
  <cols>
    <col min="1" max="1" width="2" style="27" customWidth="1"/>
    <col min="2" max="2" width="7" style="27" customWidth="1"/>
    <col min="3" max="3" width="11.85546875" style="27" bestFit="1" customWidth="1"/>
    <col min="4" max="4" width="15.7109375" style="27" bestFit="1" customWidth="1"/>
    <col min="5" max="5" width="17" style="27" bestFit="1" customWidth="1"/>
    <col min="6" max="16384" width="8.85546875" style="27"/>
  </cols>
  <sheetData>
    <row r="1" spans="2:8" ht="15.75" x14ac:dyDescent="0.2">
      <c r="B1" s="21" t="s">
        <v>527</v>
      </c>
    </row>
    <row r="2" spans="2:8" x14ac:dyDescent="0.2">
      <c r="B2" s="22" t="s">
        <v>539</v>
      </c>
    </row>
    <row r="4" spans="2:8" x14ac:dyDescent="0.2">
      <c r="B4" s="22" t="s">
        <v>548</v>
      </c>
    </row>
    <row r="5" spans="2:8" x14ac:dyDescent="0.2">
      <c r="B5" s="27" t="s">
        <v>540</v>
      </c>
    </row>
    <row r="6" spans="2:8" x14ac:dyDescent="0.2">
      <c r="B6" s="25"/>
      <c r="C6" s="33"/>
      <c r="D6" s="33"/>
    </row>
    <row r="7" spans="2:8" ht="15" x14ac:dyDescent="0.25">
      <c r="H7" s="26"/>
    </row>
    <row r="8" spans="2:8" ht="15" x14ac:dyDescent="0.25">
      <c r="H8" s="26"/>
    </row>
    <row r="9" spans="2:8" ht="15.75" thickBot="1" x14ac:dyDescent="0.3">
      <c r="D9" s="43" t="s">
        <v>557</v>
      </c>
      <c r="E9" s="44">
        <f>AVERAGE('365RE'!I5:I272)</f>
        <v>281171.90150112362</v>
      </c>
      <c r="H9" s="26"/>
    </row>
    <row r="10" spans="2:8" ht="15.75" thickBot="1" x14ac:dyDescent="0.3">
      <c r="D10" s="43" t="s">
        <v>558</v>
      </c>
      <c r="E10" s="44">
        <f>MEDIAN('365RE'!I5:I272)</f>
        <v>249075.6568</v>
      </c>
      <c r="H10" s="26"/>
    </row>
    <row r="11" spans="2:8" ht="15.75" thickBot="1" x14ac:dyDescent="0.3">
      <c r="D11" s="43" t="s">
        <v>559</v>
      </c>
      <c r="E11" s="44">
        <f>_xlfn.MODE.SNGL('365RE'!I5:I272)</f>
        <v>460001.25599999994</v>
      </c>
      <c r="H11" s="26"/>
    </row>
    <row r="12" spans="2:8" ht="15.75" thickBot="1" x14ac:dyDescent="0.3">
      <c r="D12" s="43" t="s">
        <v>564</v>
      </c>
      <c r="E12" s="46">
        <f>SKEW('365RE'!I5:I272)</f>
        <v>1.0960149435317852</v>
      </c>
      <c r="H12" s="26"/>
    </row>
    <row r="13" spans="2:8" ht="15.75" thickBot="1" x14ac:dyDescent="0.3">
      <c r="D13" s="43" t="s">
        <v>560</v>
      </c>
      <c r="E13" s="44">
        <f>_xlfn.VAR.S('365RE'!I5:I272)</f>
        <v>7942217700.9209938</v>
      </c>
      <c r="H13" s="26"/>
    </row>
    <row r="14" spans="2:8" ht="15.75" thickBot="1" x14ac:dyDescent="0.3">
      <c r="D14" s="43" t="s">
        <v>561</v>
      </c>
      <c r="E14" s="44">
        <f>_xlfn.STDEV.S('365RE'!I5:I272)</f>
        <v>89119.120849125262</v>
      </c>
      <c r="H14" s="26"/>
    </row>
    <row r="15" spans="2:8" ht="15" x14ac:dyDescent="0.25">
      <c r="E15" s="45"/>
      <c r="H15" s="26"/>
    </row>
    <row r="16" spans="2:8" ht="15.75" thickBot="1" x14ac:dyDescent="0.3">
      <c r="D16" s="43" t="s">
        <v>562</v>
      </c>
      <c r="E16" s="44">
        <f>MAX('365RE'!I5:I272)</f>
        <v>538271.73560000001</v>
      </c>
      <c r="H16" s="26"/>
    </row>
    <row r="17" spans="4:8" ht="15.75" thickBot="1" x14ac:dyDescent="0.3">
      <c r="D17" s="43" t="s">
        <v>563</v>
      </c>
      <c r="E17" s="44">
        <f>MIN('365RE'!I5:I272)</f>
        <v>117564.0716</v>
      </c>
      <c r="H17" s="26"/>
    </row>
    <row r="18" spans="4:8" ht="15" x14ac:dyDescent="0.25">
      <c r="H18" s="26"/>
    </row>
    <row r="19" spans="4:8" ht="15" x14ac:dyDescent="0.25">
      <c r="H19" s="26"/>
    </row>
    <row r="20" spans="4:8" ht="15" x14ac:dyDescent="0.25">
      <c r="H20" s="26"/>
    </row>
    <row r="21" spans="4:8" ht="15" x14ac:dyDescent="0.25">
      <c r="H21" s="26"/>
    </row>
    <row r="22" spans="4:8" ht="15" x14ac:dyDescent="0.25">
      <c r="H22" s="26"/>
    </row>
    <row r="23" spans="4:8" ht="15" x14ac:dyDescent="0.25">
      <c r="H23" s="26"/>
    </row>
    <row r="24" spans="4:8" ht="15" x14ac:dyDescent="0.25">
      <c r="H24" s="26"/>
    </row>
    <row r="25" spans="4:8" ht="15" x14ac:dyDescent="0.25">
      <c r="H25" s="26"/>
    </row>
    <row r="26" spans="4:8" ht="15" x14ac:dyDescent="0.25">
      <c r="H26" s="26"/>
    </row>
    <row r="27" spans="4:8" ht="15" x14ac:dyDescent="0.25">
      <c r="H27" s="26"/>
    </row>
    <row r="28" spans="4:8" ht="15" x14ac:dyDescent="0.25">
      <c r="H28" s="26"/>
    </row>
    <row r="29" spans="4:8" ht="15" x14ac:dyDescent="0.25">
      <c r="H29" s="26"/>
    </row>
    <row r="30" spans="4:8" ht="15" x14ac:dyDescent="0.25">
      <c r="H30" s="26"/>
    </row>
    <row r="31" spans="4:8" ht="15" x14ac:dyDescent="0.25">
      <c r="H31" s="26"/>
    </row>
    <row r="32" spans="4: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row r="190" spans="8:8" ht="15" x14ac:dyDescent="0.25">
      <c r="H190"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tabSelected="1" workbookViewId="0">
      <selection activeCell="F28" sqref="F28"/>
    </sheetView>
  </sheetViews>
  <sheetFormatPr defaultColWidth="8.85546875" defaultRowHeight="12" x14ac:dyDescent="0.2"/>
  <cols>
    <col min="1" max="1" width="2" style="27" customWidth="1"/>
    <col min="2" max="2" width="19" style="27" customWidth="1"/>
    <col min="3" max="3" width="8.85546875" style="27" bestFit="1" customWidth="1"/>
    <col min="4" max="4" width="19.140625" style="27" bestFit="1" customWidth="1"/>
    <col min="5" max="5" width="14.5703125" style="27" bestFit="1" customWidth="1"/>
    <col min="6" max="16384" width="8.85546875" style="27"/>
  </cols>
  <sheetData>
    <row r="1" spans="2:5" ht="15.75" x14ac:dyDescent="0.2">
      <c r="B1" s="21" t="s">
        <v>527</v>
      </c>
    </row>
    <row r="2" spans="2:5" x14ac:dyDescent="0.2">
      <c r="B2" s="22" t="s">
        <v>541</v>
      </c>
    </row>
    <row r="4" spans="2:5" x14ac:dyDescent="0.2">
      <c r="B4" s="28" t="s">
        <v>549</v>
      </c>
    </row>
    <row r="5" spans="2:5" x14ac:dyDescent="0.2">
      <c r="B5" s="34"/>
    </row>
    <row r="6" spans="2:5" x14ac:dyDescent="0.2">
      <c r="B6" s="28"/>
      <c r="C6" s="35"/>
    </row>
    <row r="8" spans="2:5" x14ac:dyDescent="0.2">
      <c r="D8" s="27" t="s">
        <v>565</v>
      </c>
      <c r="E8" s="44">
        <f>_xlfn.COVARIANCE.S('365RE'!H6:H272,'365RE'!I6:I272)</f>
        <v>24147721.725818869</v>
      </c>
    </row>
    <row r="9" spans="2:5" x14ac:dyDescent="0.2">
      <c r="D9" s="27" t="s">
        <v>566</v>
      </c>
      <c r="E9" s="47">
        <f>CORREL('365RE'!H6:H272,'365RE'!I6:I272)</f>
        <v>0.95108737743161964</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Martínez</cp:lastModifiedBy>
  <dcterms:created xsi:type="dcterms:W3CDTF">2017-06-08T15:05:34Z</dcterms:created>
  <dcterms:modified xsi:type="dcterms:W3CDTF">2023-11-10T02:03:27Z</dcterms:modified>
</cp:coreProperties>
</file>