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ltage vs Count" sheetId="1" r:id="rId4"/>
    <sheet state="visible" name="Voltage vs Count (Long)" sheetId="2" r:id="rId5"/>
    <sheet state="visible" name="Run Counts" sheetId="3" r:id="rId6"/>
    <sheet state="visible" name="Test Counts" sheetId="4" r:id="rId7"/>
  </sheets>
  <definedNames/>
  <calcPr/>
</workbook>
</file>

<file path=xl/sharedStrings.xml><?xml version="1.0" encoding="utf-8"?>
<sst xmlns="http://schemas.openxmlformats.org/spreadsheetml/2006/main" count="49" uniqueCount="30">
  <si>
    <t>Counts per 1 minute</t>
  </si>
  <si>
    <t>Count Rate Delta</t>
  </si>
  <si>
    <t>Counts per 2.5 minutes</t>
  </si>
  <si>
    <t>Voltage</t>
  </si>
  <si>
    <t>A</t>
  </si>
  <si>
    <t>B</t>
  </si>
  <si>
    <t>Counts for 3 minutes</t>
  </si>
  <si>
    <t>Date</t>
  </si>
  <si>
    <t>Bin Counts</t>
  </si>
  <si>
    <t>Scalar Counts</t>
  </si>
  <si>
    <t>Start</t>
  </si>
  <si>
    <t>End</t>
  </si>
  <si>
    <t>Sum</t>
  </si>
  <si>
    <t>Diff</t>
  </si>
  <si>
    <t>Ln</t>
  </si>
  <si>
    <t>Pulse Generator Settings</t>
  </si>
  <si>
    <t>Repetition Rate (kHz)</t>
  </si>
  <si>
    <t>Period (us)</t>
  </si>
  <si>
    <t>Pulse Delay</t>
  </si>
  <si>
    <t>Pulse Width (us)</t>
  </si>
  <si>
    <t>Positive Amplitude (V)</t>
  </si>
  <si>
    <t>N/A</t>
  </si>
  <si>
    <t>7.36 V (Pk-Pk) / 3.8 V</t>
  </si>
  <si>
    <t>7.76 V (Pk-Pk) / 4.16 V</t>
  </si>
  <si>
    <t>Run</t>
  </si>
  <si>
    <t>hits per us</t>
  </si>
  <si>
    <t>Total Time (sec)</t>
  </si>
  <si>
    <t>Widths</t>
  </si>
  <si>
    <t>us of open time</t>
  </si>
  <si>
    <t>[(1.0196902929152065e-06, 4.0670387552143655e-08),
 (7.511963021188284e-07, 6.876675222546369e-08),
 (8.34825577940651e-07, 8.904860557947049e-08),
 (7.937445301685275e-07, 1.0769710552249454e-07),
 (8.04014792111559e-07, 1.248846978584271e-07),
 (9.345938368158083e-07, 1.4283821318188577e-07)]
[(1.0456494514883335e-06, 4.2412167994261494e-08),
 (7.5613237213663e-07, 7.164647118518154e-08),
 (9.101308186003017e-07, 9.36947098418677e-08),
 (7.746121857122707e-07, 1.13618819818454e-07),
 (8.05411875005005e-07, 1.3134062704266508e-07),
 (8.623913001965631e-07, 1.4934311696972923e-07)]
[(8.590675804635937e-07, 4.298919577192697e-08),
 (7.329108029129961e-07, 7.399234582539497e-08),
 (8.110078556824135e-07, 9.715288943353422e-08),
 (7.128859175875042e-07, 1.1718626829853402e-07),
 (6.868535666643653e-07, 1.3431229500599975e-07),
 (8.79092465789086e-07, 1.526109529873491e-07)]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</si>
</sst>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'Voltage vs Count'!$B$2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'Voltage vs Count'!$A$3:$A$22</c:f>
            </c:strRef>
          </c:cat>
          <c:val>
            <c:numRef>
              <c:f>'Voltage vs Count'!$B$3:$B$22</c:f>
              <c:numCache/>
            </c:numRef>
          </c:val>
          <c:smooth val="0"/>
        </c:ser>
        <c:ser>
          <c:idx val="1"/>
          <c:order val="1"/>
          <c:tx>
            <c:strRef>
              <c:f>'Voltage vs Count'!$C$2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'Voltage vs Count'!$A$3:$A$22</c:f>
            </c:strRef>
          </c:cat>
          <c:val>
            <c:numRef>
              <c:f>'Voltage vs Count'!$C$3:$C$22</c:f>
              <c:numCache/>
            </c:numRef>
          </c:val>
          <c:smooth val="0"/>
        </c:ser>
        <c:axId val="2051862290"/>
        <c:axId val="1051232291"/>
      </c:lineChart>
      <c:catAx>
        <c:axId val="2051862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232291"/>
      </c:catAx>
      <c:valAx>
        <c:axId val="1051232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862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'Voltage vs Count'!$D$2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'Voltage vs Count'!$A$3:$A$22</c:f>
            </c:strRef>
          </c:cat>
          <c:val>
            <c:numRef>
              <c:f>'Voltage vs Count'!$D$3:$D$22</c:f>
              <c:numCache/>
            </c:numRef>
          </c:val>
          <c:smooth val="0"/>
        </c:ser>
        <c:ser>
          <c:idx val="1"/>
          <c:order val="1"/>
          <c:tx>
            <c:strRef>
              <c:f>'Voltage vs Count'!$E$2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'Voltage vs Count'!$A$3:$A$22</c:f>
            </c:strRef>
          </c:cat>
          <c:val>
            <c:numRef>
              <c:f>'Voltage vs Count'!$E$3:$E$22</c:f>
              <c:numCache/>
            </c:numRef>
          </c:val>
          <c:smooth val="0"/>
        </c:ser>
        <c:axId val="1120078269"/>
        <c:axId val="291578042"/>
      </c:lineChart>
      <c:catAx>
        <c:axId val="1120078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578042"/>
      </c:catAx>
      <c:valAx>
        <c:axId val="29157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078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'Voltage vs Count (Long)'!$A$6:$A$13</c:f>
            </c:strRef>
          </c:cat>
          <c:val>
            <c:numRef>
              <c:f>'Voltage vs Count (Long)'!$B$6:$B$13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'Voltage vs Count (Long)'!$A$6:$A$13</c:f>
            </c:strRef>
          </c:cat>
          <c:val>
            <c:numRef>
              <c:f>'Voltage vs Count (Long)'!$C$6:$C$13</c:f>
              <c:numCache/>
            </c:numRef>
          </c:val>
          <c:smooth val="0"/>
        </c:ser>
        <c:axId val="1754919706"/>
        <c:axId val="1477303101"/>
      </c:lineChart>
      <c:catAx>
        <c:axId val="1754919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303101"/>
      </c:catAx>
      <c:valAx>
        <c:axId val="1477303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91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trendline>
            <c:name/>
            <c:spPr>
              <a:ln w="19050">
                <a:solidFill>
                  <a:srgbClr val="93C47D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'Run Counts'!$C$2:$H$2</c:f>
            </c:strRef>
          </c:cat>
          <c:val>
            <c:numRef>
              <c:f>'Run Counts'!$C$8:$H$8</c:f>
              <c:numCache/>
            </c:numRef>
          </c:val>
          <c:smooth val="0"/>
        </c:ser>
        <c:axId val="2027855612"/>
        <c:axId val="1660007745"/>
      </c:lineChart>
      <c:catAx>
        <c:axId val="2027855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007745"/>
      </c:catAx>
      <c:valAx>
        <c:axId val="1660007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855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Bin Counts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93C47D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'Run Counts'!$C$2:$H$2</c:f>
            </c:strRef>
          </c:cat>
          <c:val>
            <c:numRef>
              <c:f>'Run Counts'!$C$7:$H$7</c:f>
              <c:numCache/>
            </c:numRef>
          </c:val>
          <c:smooth val="0"/>
        </c:ser>
        <c:axId val="251522658"/>
        <c:axId val="1156409167"/>
      </c:lineChart>
      <c:catAx>
        <c:axId val="251522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409167"/>
      </c:catAx>
      <c:valAx>
        <c:axId val="1156409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522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Time-Length Counts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'Run Counts'!$C$2:$H$2</c:f>
            </c:strRef>
          </c:cat>
          <c:val>
            <c:numRef>
              <c:f>'Run Counts'!$C$6:$H$6</c:f>
              <c:numCache/>
            </c:numRef>
          </c:val>
          <c:smooth val="0"/>
        </c:ser>
        <c:axId val="873656502"/>
        <c:axId val="21525557"/>
      </c:lineChart>
      <c:catAx>
        <c:axId val="873656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25557"/>
      </c:catAx>
      <c:valAx>
        <c:axId val="21525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56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'Test Counts'!$F$2:$K$2</c:f>
            </c:strRef>
          </c:cat>
          <c:val>
            <c:numRef>
              <c:f>'Test Counts'!$F$3:$K$3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'Test Counts'!$F$2:$K$2</c:f>
            </c:strRef>
          </c:cat>
          <c:val>
            <c:numRef>
              <c:f>'Test Counts'!$F$6:$K$6</c:f>
              <c:numCache/>
            </c:numRef>
          </c:val>
          <c:smooth val="0"/>
        </c:ser>
        <c:axId val="1928572622"/>
        <c:axId val="1819270919"/>
      </c:lineChart>
      <c:catAx>
        <c:axId val="1928572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70919"/>
      </c:catAx>
      <c:valAx>
        <c:axId val="1819270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72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Counts'!$F$2:$K$2</c:f>
            </c:strRef>
          </c:cat>
          <c:val>
            <c:numRef>
              <c:f>'Test Counts'!$F$7:$K$7</c:f>
              <c:numCache/>
            </c:numRef>
          </c:val>
          <c:smooth val="0"/>
        </c:ser>
        <c:axId val="1984522816"/>
        <c:axId val="2137133947"/>
      </c:lineChart>
      <c:catAx>
        <c:axId val="19845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133947"/>
      </c:catAx>
      <c:valAx>
        <c:axId val="213713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522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609600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609600</xdr:colOff>
      <xdr:row>17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0</xdr:row>
      <xdr:rowOff>0</xdr:rowOff>
    </xdr:from>
    <xdr:ext cx="7077075" cy="4381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885825</xdr:colOff>
      <xdr:row>10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5876925" cy="3667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2.0"/>
    <col customWidth="1" min="4" max="4" width="15.25"/>
    <col customWidth="1" min="5" max="5" width="14.5"/>
  </cols>
  <sheetData>
    <row r="1">
      <c r="B1" s="1" t="s">
        <v>0</v>
      </c>
      <c r="D1" s="1" t="s">
        <v>1</v>
      </c>
      <c r="F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2"/>
      <c r="G2" s="2"/>
    </row>
    <row r="3">
      <c r="A3" s="3">
        <v>700.0</v>
      </c>
      <c r="B3" s="3">
        <v>0.0</v>
      </c>
      <c r="C3" s="3">
        <v>0.0</v>
      </c>
      <c r="D3" s="2"/>
      <c r="E3" s="2"/>
      <c r="F3" s="2"/>
      <c r="G3" s="2"/>
    </row>
    <row r="4">
      <c r="A4" s="3">
        <v>725.0</v>
      </c>
      <c r="B4" s="3">
        <v>0.0</v>
      </c>
      <c r="C4" s="3">
        <v>0.0</v>
      </c>
      <c r="D4" s="2">
        <f t="shared" ref="D4:E4" si="1">(B4 - B3)</f>
        <v>0</v>
      </c>
      <c r="E4" s="2">
        <f t="shared" si="1"/>
        <v>0</v>
      </c>
      <c r="F4" s="2"/>
      <c r="G4" s="2"/>
    </row>
    <row r="5">
      <c r="A5" s="3">
        <v>750.0</v>
      </c>
      <c r="B5" s="3">
        <v>0.0</v>
      </c>
      <c r="C5" s="3">
        <v>0.0</v>
      </c>
      <c r="D5" s="2">
        <f t="shared" ref="D5:E5" si="2">(B5 - B4)</f>
        <v>0</v>
      </c>
      <c r="E5" s="2">
        <f t="shared" si="2"/>
        <v>0</v>
      </c>
      <c r="F5" s="2"/>
      <c r="G5" s="2"/>
    </row>
    <row r="6">
      <c r="A6" s="3">
        <v>775.0</v>
      </c>
      <c r="B6" s="3">
        <v>0.0</v>
      </c>
      <c r="C6" s="3">
        <v>0.0</v>
      </c>
      <c r="D6" s="2">
        <f t="shared" ref="D6:E6" si="3">(B6 - B5)</f>
        <v>0</v>
      </c>
      <c r="E6" s="2">
        <f t="shared" si="3"/>
        <v>0</v>
      </c>
      <c r="F6" s="2"/>
      <c r="G6" s="2"/>
    </row>
    <row r="7">
      <c r="A7" s="3">
        <v>800.0</v>
      </c>
      <c r="B7" s="3">
        <v>0.0</v>
      </c>
      <c r="C7" s="3">
        <v>0.0</v>
      </c>
      <c r="D7" s="2">
        <f t="shared" ref="D7:E7" si="4">(B7 - B6)</f>
        <v>0</v>
      </c>
      <c r="E7" s="2">
        <f t="shared" si="4"/>
        <v>0</v>
      </c>
      <c r="F7" s="2"/>
      <c r="G7" s="2"/>
    </row>
    <row r="8">
      <c r="A8" s="3">
        <v>825.0</v>
      </c>
      <c r="B8" s="3">
        <v>0.0</v>
      </c>
      <c r="C8" s="3">
        <v>0.0</v>
      </c>
      <c r="D8" s="2">
        <f t="shared" ref="D8:E8" si="5">(B8 - B7)</f>
        <v>0</v>
      </c>
      <c r="E8" s="2">
        <f t="shared" si="5"/>
        <v>0</v>
      </c>
      <c r="F8" s="2"/>
      <c r="G8" s="2"/>
    </row>
    <row r="9">
      <c r="A9" s="3">
        <v>850.0</v>
      </c>
      <c r="B9" s="3">
        <v>1.0</v>
      </c>
      <c r="C9" s="3">
        <v>0.0</v>
      </c>
      <c r="D9" s="2">
        <f t="shared" ref="D9:E9" si="6">(B9 - B8)</f>
        <v>1</v>
      </c>
      <c r="E9" s="2">
        <f t="shared" si="6"/>
        <v>0</v>
      </c>
      <c r="F9" s="2"/>
      <c r="G9" s="2"/>
    </row>
    <row r="10">
      <c r="A10" s="3">
        <v>875.0</v>
      </c>
      <c r="B10" s="3">
        <v>6.0</v>
      </c>
      <c r="C10" s="3">
        <v>5.0</v>
      </c>
      <c r="D10" s="2">
        <f t="shared" ref="D10:E10" si="7">(B10 - B9)</f>
        <v>5</v>
      </c>
      <c r="E10" s="2">
        <f t="shared" si="7"/>
        <v>5</v>
      </c>
      <c r="F10" s="2"/>
      <c r="G10" s="2"/>
    </row>
    <row r="11">
      <c r="A11" s="3">
        <v>900.0</v>
      </c>
      <c r="B11" s="3">
        <v>30.0</v>
      </c>
      <c r="C11" s="3">
        <v>27.0</v>
      </c>
      <c r="D11" s="2">
        <f t="shared" ref="D11:E11" si="8">(B11 - B10)</f>
        <v>24</v>
      </c>
      <c r="E11" s="2">
        <f t="shared" si="8"/>
        <v>22</v>
      </c>
      <c r="F11" s="2"/>
      <c r="G11" s="2"/>
    </row>
    <row r="12">
      <c r="A12" s="3">
        <v>925.0</v>
      </c>
      <c r="B12" s="3">
        <v>87.0</v>
      </c>
      <c r="C12" s="3">
        <v>75.0</v>
      </c>
      <c r="D12" s="2">
        <f t="shared" ref="D12:E12" si="9">(B12 - B11)</f>
        <v>57</v>
      </c>
      <c r="E12" s="2">
        <f t="shared" si="9"/>
        <v>48</v>
      </c>
      <c r="F12" s="2"/>
      <c r="G12" s="2"/>
    </row>
    <row r="13">
      <c r="A13" s="3">
        <v>950.0</v>
      </c>
      <c r="B13" s="3">
        <v>143.0</v>
      </c>
      <c r="C13" s="3">
        <v>131.0</v>
      </c>
      <c r="D13" s="2">
        <f t="shared" ref="D13:E13" si="10">(B13 - B12)</f>
        <v>56</v>
      </c>
      <c r="E13" s="2">
        <f t="shared" si="10"/>
        <v>56</v>
      </c>
      <c r="F13" s="2"/>
      <c r="G13" s="2"/>
    </row>
    <row r="14">
      <c r="A14" s="3">
        <v>975.0</v>
      </c>
      <c r="B14" s="3">
        <v>191.0</v>
      </c>
      <c r="C14" s="3">
        <v>182.0</v>
      </c>
      <c r="D14" s="2">
        <f t="shared" ref="D14:E14" si="11">(B14 - B13)</f>
        <v>48</v>
      </c>
      <c r="E14" s="2">
        <f t="shared" si="11"/>
        <v>51</v>
      </c>
      <c r="F14" s="2"/>
      <c r="G14" s="2"/>
    </row>
    <row r="15">
      <c r="A15" s="3">
        <v>1000.0</v>
      </c>
      <c r="B15" s="3">
        <v>260.0</v>
      </c>
      <c r="C15" s="3">
        <v>248.0</v>
      </c>
      <c r="D15" s="2">
        <f t="shared" ref="D15:E15" si="12">(B15 - B14)</f>
        <v>69</v>
      </c>
      <c r="E15" s="2">
        <f t="shared" si="12"/>
        <v>66</v>
      </c>
      <c r="F15" s="2"/>
      <c r="G15" s="2"/>
    </row>
    <row r="16">
      <c r="A16" s="3">
        <v>1025.0</v>
      </c>
      <c r="B16" s="3">
        <v>296.0</v>
      </c>
      <c r="C16" s="3">
        <v>285.0</v>
      </c>
      <c r="D16" s="2">
        <f t="shared" ref="D16:E16" si="13">(B16 - B15)</f>
        <v>36</v>
      </c>
      <c r="E16" s="2">
        <f t="shared" si="13"/>
        <v>37</v>
      </c>
      <c r="F16" s="2"/>
      <c r="G16" s="2"/>
    </row>
    <row r="17">
      <c r="A17" s="3">
        <v>1050.0</v>
      </c>
      <c r="B17" s="3">
        <v>341.0</v>
      </c>
      <c r="C17" s="3">
        <v>331.0</v>
      </c>
      <c r="D17" s="2">
        <f t="shared" ref="D17:E17" si="14">(B17 - B16)</f>
        <v>45</v>
      </c>
      <c r="E17" s="2">
        <f t="shared" si="14"/>
        <v>46</v>
      </c>
      <c r="F17" s="3">
        <v>848.0</v>
      </c>
      <c r="G17" s="3">
        <v>827.0</v>
      </c>
    </row>
    <row r="18">
      <c r="A18" s="3">
        <v>1075.0</v>
      </c>
      <c r="B18" s="3">
        <v>383.0</v>
      </c>
      <c r="C18" s="3">
        <v>373.0</v>
      </c>
      <c r="D18" s="2">
        <f t="shared" ref="D18:E18" si="15">(B18 - B17)</f>
        <v>42</v>
      </c>
      <c r="E18" s="2">
        <f t="shared" si="15"/>
        <v>42</v>
      </c>
      <c r="F18" s="2"/>
      <c r="G18" s="2"/>
    </row>
    <row r="19">
      <c r="A19" s="3">
        <v>1100.0</v>
      </c>
      <c r="B19" s="3">
        <v>421.0</v>
      </c>
      <c r="C19" s="3">
        <v>406.0</v>
      </c>
      <c r="D19" s="2">
        <f t="shared" ref="D19:E19" si="16">(B19 - B18)</f>
        <v>38</v>
      </c>
      <c r="E19" s="2">
        <f t="shared" si="16"/>
        <v>33</v>
      </c>
      <c r="F19" s="2"/>
      <c r="G19" s="2"/>
    </row>
    <row r="20">
      <c r="A20" s="3">
        <v>1125.0</v>
      </c>
      <c r="B20" s="3">
        <v>479.0</v>
      </c>
      <c r="C20" s="3">
        <v>465.0</v>
      </c>
      <c r="D20" s="2">
        <f t="shared" ref="D20:E20" si="17">(B20 - B19)</f>
        <v>58</v>
      </c>
      <c r="E20" s="2">
        <f t="shared" si="17"/>
        <v>59</v>
      </c>
      <c r="F20" s="2"/>
      <c r="G20" s="2"/>
    </row>
    <row r="21">
      <c r="A21" s="3">
        <v>1150.0</v>
      </c>
      <c r="B21" s="3">
        <v>550.0</v>
      </c>
      <c r="C21" s="3">
        <v>537.0</v>
      </c>
      <c r="D21" s="2">
        <f t="shared" ref="D21:E21" si="18">(B21 - B20)</f>
        <v>71</v>
      </c>
      <c r="E21" s="2">
        <f t="shared" si="18"/>
        <v>72</v>
      </c>
      <c r="F21" s="2"/>
      <c r="G21" s="2"/>
    </row>
    <row r="22">
      <c r="A22" s="3">
        <v>1175.0</v>
      </c>
      <c r="B22" s="3">
        <v>536.0</v>
      </c>
      <c r="C22" s="3">
        <v>528.0</v>
      </c>
      <c r="D22" s="2">
        <f t="shared" ref="D22:E22" si="19">(B22 - B21)</f>
        <v>-14</v>
      </c>
      <c r="E22" s="2">
        <f t="shared" si="19"/>
        <v>-9</v>
      </c>
      <c r="F22" s="2"/>
      <c r="G22" s="2"/>
    </row>
    <row r="23">
      <c r="A23" s="2"/>
      <c r="B23" s="2"/>
      <c r="C23" s="2"/>
      <c r="D23" s="2"/>
      <c r="E23" s="2"/>
      <c r="F23" s="2"/>
      <c r="G23" s="2"/>
    </row>
    <row r="24">
      <c r="A24" s="2"/>
      <c r="B24" s="2"/>
      <c r="C24" s="2"/>
      <c r="D24" s="2"/>
      <c r="E24" s="2"/>
      <c r="F24" s="2"/>
      <c r="G24" s="2"/>
    </row>
    <row r="25">
      <c r="A25" s="2"/>
      <c r="B25" s="2"/>
      <c r="C25" s="2"/>
      <c r="D25" s="2"/>
      <c r="E25" s="2"/>
      <c r="F25" s="2"/>
      <c r="G25" s="2"/>
    </row>
    <row r="26">
      <c r="A26" s="2"/>
      <c r="B26" s="2"/>
      <c r="C26" s="2"/>
      <c r="D26" s="2"/>
      <c r="E26" s="2"/>
      <c r="F26" s="2"/>
      <c r="G26" s="2"/>
    </row>
    <row r="27">
      <c r="A27" s="2"/>
      <c r="B27" s="2"/>
      <c r="C27" s="2"/>
      <c r="D27" s="2"/>
      <c r="E27" s="2"/>
      <c r="F27" s="2"/>
      <c r="G27" s="2"/>
    </row>
    <row r="28">
      <c r="A28" s="2"/>
      <c r="B28" s="2"/>
      <c r="C28" s="2"/>
      <c r="D28" s="2"/>
      <c r="E28" s="2"/>
      <c r="F28" s="2"/>
      <c r="G28" s="2"/>
    </row>
    <row r="29">
      <c r="A29" s="2"/>
      <c r="B29" s="2"/>
      <c r="C29" s="2"/>
      <c r="D29" s="2"/>
      <c r="E29" s="2"/>
      <c r="F29" s="2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2"/>
      <c r="B31" s="2"/>
      <c r="C31" s="2"/>
      <c r="D31" s="2"/>
      <c r="E31" s="2"/>
      <c r="F31" s="2"/>
      <c r="G31" s="2"/>
    </row>
    <row r="32">
      <c r="A32" s="2"/>
      <c r="B32" s="2"/>
      <c r="C32" s="2"/>
      <c r="D32" s="2"/>
      <c r="E32" s="2"/>
      <c r="F32" s="2"/>
      <c r="G32" s="2"/>
    </row>
    <row r="33">
      <c r="A33" s="2"/>
      <c r="B33" s="2"/>
      <c r="C33" s="2"/>
      <c r="D33" s="2"/>
      <c r="E33" s="2"/>
      <c r="F33" s="2"/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/>
      <c r="B36" s="2"/>
      <c r="C36" s="2"/>
      <c r="D36" s="2"/>
      <c r="E36" s="2"/>
      <c r="F36" s="2"/>
      <c r="G36" s="2"/>
    </row>
    <row r="37">
      <c r="A37" s="2"/>
      <c r="B37" s="2"/>
      <c r="C37" s="2"/>
      <c r="D37" s="2"/>
      <c r="E37" s="2"/>
      <c r="F37" s="2"/>
      <c r="G37" s="2"/>
    </row>
    <row r="38">
      <c r="A38" s="2"/>
      <c r="B38" s="2"/>
      <c r="C38" s="2"/>
      <c r="D38" s="2"/>
      <c r="E38" s="2"/>
      <c r="F38" s="2"/>
      <c r="G38" s="2"/>
    </row>
    <row r="39">
      <c r="A39" s="2"/>
      <c r="B39" s="2"/>
      <c r="C39" s="2"/>
      <c r="D39" s="2"/>
      <c r="E39" s="2"/>
      <c r="F39" s="2"/>
      <c r="G39" s="2"/>
    </row>
    <row r="40">
      <c r="A40" s="2"/>
      <c r="B40" s="2"/>
      <c r="C40" s="2"/>
      <c r="D40" s="2"/>
      <c r="E40" s="2"/>
      <c r="F40" s="2"/>
      <c r="G40" s="2"/>
    </row>
    <row r="41">
      <c r="A41" s="2"/>
      <c r="B41" s="2"/>
      <c r="C41" s="2"/>
      <c r="D41" s="2"/>
      <c r="E41" s="2"/>
      <c r="F41" s="2"/>
      <c r="G41" s="2"/>
    </row>
    <row r="42">
      <c r="A42" s="2"/>
      <c r="B42" s="2"/>
      <c r="C42" s="2"/>
      <c r="D42" s="2"/>
      <c r="E42" s="2"/>
      <c r="F42" s="2"/>
      <c r="G42" s="2"/>
    </row>
    <row r="43">
      <c r="A43" s="2"/>
      <c r="B43" s="2"/>
      <c r="C43" s="2"/>
      <c r="D43" s="2"/>
      <c r="E43" s="2"/>
      <c r="F43" s="2"/>
      <c r="G43" s="2"/>
    </row>
    <row r="44">
      <c r="A44" s="2"/>
      <c r="B44" s="2"/>
      <c r="C44" s="2"/>
      <c r="D44" s="2"/>
      <c r="E44" s="2"/>
      <c r="F44" s="2"/>
      <c r="G44" s="2"/>
    </row>
    <row r="45">
      <c r="A45" s="2"/>
      <c r="B45" s="2"/>
      <c r="C45" s="2"/>
      <c r="D45" s="2"/>
      <c r="E45" s="2"/>
      <c r="F45" s="2"/>
      <c r="G45" s="2"/>
    </row>
    <row r="46">
      <c r="A46" s="2"/>
      <c r="B46" s="2"/>
      <c r="C46" s="2"/>
      <c r="D46" s="2"/>
      <c r="E46" s="2"/>
      <c r="F46" s="2"/>
      <c r="G46" s="2"/>
    </row>
    <row r="47">
      <c r="A47" s="2"/>
      <c r="B47" s="2"/>
      <c r="C47" s="2"/>
      <c r="D47" s="2"/>
      <c r="E47" s="2"/>
      <c r="F47" s="2"/>
      <c r="G47" s="2"/>
    </row>
    <row r="48">
      <c r="A48" s="2"/>
      <c r="B48" s="2"/>
      <c r="C48" s="2"/>
      <c r="D48" s="2"/>
      <c r="E48" s="2"/>
      <c r="F48" s="2"/>
      <c r="G48" s="2"/>
    </row>
    <row r="49">
      <c r="A49" s="2"/>
      <c r="B49" s="2"/>
      <c r="C49" s="2"/>
      <c r="D49" s="2"/>
      <c r="E49" s="2"/>
      <c r="F49" s="2"/>
      <c r="G49" s="2"/>
    </row>
    <row r="50">
      <c r="A50" s="2"/>
      <c r="B50" s="2"/>
      <c r="C50" s="2"/>
      <c r="D50" s="2"/>
      <c r="E50" s="2"/>
      <c r="F50" s="2"/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  <row r="53">
      <c r="A53" s="2"/>
      <c r="B53" s="2"/>
      <c r="C53" s="2"/>
      <c r="D53" s="2"/>
      <c r="E53" s="2"/>
      <c r="F53" s="2"/>
      <c r="G53" s="2"/>
    </row>
    <row r="54">
      <c r="A54" s="2"/>
      <c r="B54" s="2"/>
      <c r="C54" s="2"/>
      <c r="D54" s="2"/>
      <c r="E54" s="2"/>
      <c r="F54" s="2"/>
      <c r="G54" s="2"/>
    </row>
    <row r="55">
      <c r="A55" s="2"/>
      <c r="B55" s="2"/>
      <c r="C55" s="2"/>
      <c r="D55" s="2"/>
      <c r="E55" s="2"/>
      <c r="F55" s="2"/>
      <c r="G55" s="2"/>
    </row>
    <row r="56">
      <c r="A56" s="2"/>
      <c r="B56" s="2"/>
      <c r="C56" s="2"/>
      <c r="D56" s="2"/>
      <c r="E56" s="2"/>
      <c r="F56" s="2"/>
      <c r="G56" s="2"/>
    </row>
    <row r="57">
      <c r="A57" s="2"/>
      <c r="B57" s="2"/>
      <c r="C57" s="2"/>
      <c r="D57" s="2"/>
      <c r="E57" s="2"/>
      <c r="F57" s="2"/>
      <c r="G57" s="2"/>
    </row>
    <row r="58">
      <c r="A58" s="2"/>
      <c r="B58" s="2"/>
      <c r="C58" s="2"/>
      <c r="D58" s="2"/>
      <c r="E58" s="2"/>
      <c r="F58" s="2"/>
      <c r="G58" s="2"/>
    </row>
    <row r="59">
      <c r="A59" s="2"/>
      <c r="B59" s="2"/>
      <c r="C59" s="2"/>
      <c r="D59" s="2"/>
      <c r="E59" s="2"/>
      <c r="F59" s="2"/>
      <c r="G59" s="2"/>
    </row>
    <row r="60">
      <c r="A60" s="2"/>
      <c r="B60" s="2"/>
      <c r="C60" s="2"/>
      <c r="D60" s="2"/>
      <c r="E60" s="2"/>
      <c r="F60" s="2"/>
      <c r="G60" s="2"/>
    </row>
    <row r="61">
      <c r="A61" s="2"/>
      <c r="B61" s="2"/>
      <c r="C61" s="2"/>
      <c r="D61" s="2"/>
      <c r="E61" s="2"/>
      <c r="F61" s="2"/>
      <c r="G61" s="2"/>
    </row>
    <row r="62">
      <c r="A62" s="2"/>
      <c r="B62" s="2"/>
      <c r="C62" s="2"/>
      <c r="D62" s="2"/>
      <c r="E62" s="2"/>
      <c r="F62" s="2"/>
      <c r="G62" s="2"/>
    </row>
    <row r="63">
      <c r="A63" s="2"/>
      <c r="B63" s="2"/>
      <c r="C63" s="2"/>
      <c r="D63" s="2"/>
      <c r="E63" s="2"/>
      <c r="F63" s="2"/>
      <c r="G63" s="2"/>
    </row>
    <row r="64">
      <c r="A64" s="2"/>
      <c r="B64" s="2"/>
      <c r="C64" s="2"/>
      <c r="D64" s="2"/>
      <c r="E64" s="2"/>
      <c r="F64" s="2"/>
      <c r="G64" s="2"/>
    </row>
    <row r="65">
      <c r="A65" s="2"/>
      <c r="B65" s="2"/>
      <c r="C65" s="2"/>
      <c r="D65" s="2"/>
      <c r="E65" s="2"/>
      <c r="F65" s="2"/>
      <c r="G65" s="2"/>
    </row>
    <row r="66">
      <c r="A66" s="2"/>
      <c r="B66" s="2"/>
      <c r="C66" s="2"/>
      <c r="D66" s="2"/>
      <c r="E66" s="2"/>
      <c r="F66" s="2"/>
      <c r="G66" s="2"/>
    </row>
    <row r="67">
      <c r="A67" s="2"/>
      <c r="B67" s="2"/>
      <c r="C67" s="2"/>
      <c r="D67" s="2"/>
      <c r="E67" s="2"/>
      <c r="F67" s="2"/>
      <c r="G67" s="2"/>
    </row>
    <row r="68">
      <c r="A68" s="2"/>
      <c r="B68" s="2"/>
      <c r="C68" s="2"/>
      <c r="D68" s="2"/>
      <c r="E68" s="2"/>
      <c r="F68" s="2"/>
      <c r="G68" s="2"/>
    </row>
    <row r="69">
      <c r="A69" s="2"/>
      <c r="B69" s="2"/>
      <c r="C69" s="2"/>
      <c r="D69" s="2"/>
      <c r="E69" s="2"/>
      <c r="F69" s="2"/>
      <c r="G69" s="2"/>
    </row>
    <row r="70">
      <c r="A70" s="2"/>
      <c r="B70" s="2"/>
      <c r="C70" s="2"/>
      <c r="D70" s="2"/>
      <c r="E70" s="2"/>
      <c r="F70" s="2"/>
      <c r="G70" s="2"/>
    </row>
    <row r="71">
      <c r="A71" s="2"/>
      <c r="B71" s="2"/>
      <c r="C71" s="2"/>
      <c r="D71" s="2"/>
      <c r="E71" s="2"/>
      <c r="F71" s="2"/>
      <c r="G71" s="2"/>
    </row>
    <row r="72">
      <c r="A72" s="2"/>
      <c r="B72" s="2"/>
      <c r="C72" s="2"/>
      <c r="D72" s="2"/>
      <c r="E72" s="2"/>
      <c r="F72" s="2"/>
      <c r="G72" s="2"/>
    </row>
    <row r="73">
      <c r="A73" s="2"/>
      <c r="B73" s="2"/>
      <c r="C73" s="2"/>
      <c r="D73" s="2"/>
      <c r="E73" s="2"/>
      <c r="F73" s="2"/>
      <c r="G73" s="2"/>
    </row>
    <row r="74">
      <c r="A74" s="2"/>
      <c r="B74" s="2"/>
      <c r="C74" s="2"/>
      <c r="D74" s="2"/>
      <c r="E74" s="2"/>
      <c r="F74" s="2"/>
      <c r="G74" s="2"/>
    </row>
    <row r="75">
      <c r="A75" s="2"/>
      <c r="B75" s="2"/>
      <c r="C75" s="2"/>
      <c r="D75" s="2"/>
      <c r="E75" s="2"/>
      <c r="F75" s="2"/>
      <c r="G75" s="2"/>
    </row>
    <row r="76">
      <c r="A76" s="2"/>
      <c r="B76" s="2"/>
      <c r="C76" s="2"/>
      <c r="D76" s="2"/>
      <c r="E76" s="2"/>
      <c r="F76" s="2"/>
      <c r="G76" s="2"/>
    </row>
    <row r="77">
      <c r="A77" s="2"/>
      <c r="B77" s="2"/>
      <c r="C77" s="2"/>
      <c r="D77" s="2"/>
      <c r="E77" s="2"/>
      <c r="F77" s="2"/>
      <c r="G77" s="2"/>
    </row>
    <row r="78">
      <c r="A78" s="2"/>
      <c r="B78" s="2"/>
      <c r="C78" s="2"/>
      <c r="D78" s="2"/>
      <c r="E78" s="2"/>
      <c r="F78" s="2"/>
      <c r="G78" s="2"/>
    </row>
    <row r="79">
      <c r="A79" s="2"/>
      <c r="B79" s="2"/>
      <c r="C79" s="2"/>
      <c r="D79" s="2"/>
      <c r="E79" s="2"/>
      <c r="F79" s="2"/>
      <c r="G79" s="2"/>
    </row>
    <row r="80">
      <c r="A80" s="2"/>
      <c r="B80" s="2"/>
      <c r="C80" s="2"/>
      <c r="D80" s="2"/>
      <c r="E80" s="2"/>
      <c r="F80" s="2"/>
      <c r="G80" s="2"/>
    </row>
    <row r="81">
      <c r="A81" s="2"/>
      <c r="B81" s="2"/>
      <c r="C81" s="2"/>
      <c r="D81" s="2"/>
      <c r="E81" s="2"/>
      <c r="F81" s="2"/>
      <c r="G81" s="2"/>
    </row>
    <row r="82">
      <c r="A82" s="2"/>
      <c r="B82" s="2"/>
      <c r="C82" s="2"/>
      <c r="D82" s="2"/>
      <c r="E82" s="2"/>
      <c r="F82" s="2"/>
      <c r="G82" s="2"/>
    </row>
    <row r="83">
      <c r="A83" s="2"/>
      <c r="B83" s="2"/>
      <c r="C83" s="2"/>
      <c r="D83" s="2"/>
      <c r="E83" s="2"/>
      <c r="F83" s="2"/>
      <c r="G83" s="2"/>
    </row>
    <row r="84">
      <c r="A84" s="2"/>
      <c r="B84" s="2"/>
      <c r="C84" s="2"/>
      <c r="D84" s="2"/>
      <c r="E84" s="2"/>
      <c r="F84" s="2"/>
      <c r="G84" s="2"/>
    </row>
    <row r="85">
      <c r="A85" s="2"/>
      <c r="B85" s="2"/>
      <c r="C85" s="2"/>
      <c r="D85" s="2"/>
      <c r="E85" s="2"/>
      <c r="F85" s="2"/>
      <c r="G85" s="2"/>
    </row>
    <row r="86">
      <c r="A86" s="2"/>
      <c r="B86" s="2"/>
      <c r="C86" s="2"/>
      <c r="D86" s="2"/>
      <c r="E86" s="2"/>
      <c r="F86" s="2"/>
      <c r="G86" s="2"/>
    </row>
    <row r="87">
      <c r="A87" s="2"/>
      <c r="B87" s="2"/>
      <c r="C87" s="2"/>
      <c r="D87" s="2"/>
      <c r="E87" s="2"/>
      <c r="F87" s="2"/>
      <c r="G87" s="2"/>
    </row>
    <row r="88">
      <c r="A88" s="2"/>
      <c r="B88" s="2"/>
      <c r="C88" s="2"/>
      <c r="D88" s="2"/>
      <c r="E88" s="2"/>
      <c r="F88" s="2"/>
      <c r="G88" s="2"/>
    </row>
    <row r="89">
      <c r="A89" s="2"/>
      <c r="B89" s="2"/>
      <c r="C89" s="2"/>
      <c r="D89" s="2"/>
      <c r="E89" s="2"/>
      <c r="F89" s="2"/>
      <c r="G89" s="2"/>
    </row>
    <row r="90">
      <c r="A90" s="2"/>
      <c r="B90" s="2"/>
      <c r="C90" s="2"/>
      <c r="D90" s="2"/>
      <c r="E90" s="2"/>
      <c r="F90" s="2"/>
      <c r="G90" s="2"/>
    </row>
    <row r="91">
      <c r="A91" s="2"/>
      <c r="B91" s="2"/>
      <c r="C91" s="2"/>
      <c r="D91" s="2"/>
      <c r="E91" s="2"/>
      <c r="F91" s="2"/>
      <c r="G91" s="2"/>
    </row>
    <row r="92">
      <c r="A92" s="2"/>
      <c r="B92" s="2"/>
      <c r="C92" s="2"/>
      <c r="D92" s="2"/>
      <c r="E92" s="2"/>
      <c r="F92" s="2"/>
      <c r="G92" s="2"/>
    </row>
    <row r="93">
      <c r="A93" s="2"/>
      <c r="B93" s="2"/>
      <c r="C93" s="2"/>
      <c r="D93" s="2"/>
      <c r="E93" s="2"/>
      <c r="F93" s="2"/>
      <c r="G93" s="2"/>
    </row>
    <row r="94">
      <c r="A94" s="2"/>
      <c r="B94" s="2"/>
      <c r="C94" s="2"/>
      <c r="D94" s="2"/>
      <c r="E94" s="2"/>
      <c r="F94" s="2"/>
      <c r="G94" s="2"/>
    </row>
    <row r="95">
      <c r="A95" s="2"/>
      <c r="B95" s="2"/>
      <c r="C95" s="2"/>
      <c r="D95" s="2"/>
      <c r="E95" s="2"/>
      <c r="F95" s="2"/>
      <c r="G95" s="2"/>
    </row>
    <row r="96">
      <c r="A96" s="2"/>
      <c r="B96" s="2"/>
      <c r="C96" s="2"/>
      <c r="D96" s="2"/>
      <c r="E96" s="2"/>
      <c r="F96" s="2"/>
      <c r="G96" s="2"/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mergeCells count="3">
    <mergeCell ref="B1:C1"/>
    <mergeCell ref="D1:E1"/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5" width="14.63"/>
  </cols>
  <sheetData>
    <row r="1">
      <c r="A1" s="2"/>
      <c r="B1" s="1" t="s">
        <v>6</v>
      </c>
      <c r="D1" s="1" t="s">
        <v>1</v>
      </c>
    </row>
    <row r="2">
      <c r="A2" s="1" t="s">
        <v>3</v>
      </c>
      <c r="B2" s="1" t="s">
        <v>4</v>
      </c>
      <c r="C2" s="1" t="s">
        <v>5</v>
      </c>
      <c r="D2" s="2"/>
      <c r="E2" s="2"/>
    </row>
    <row r="3">
      <c r="A3" s="3">
        <v>925.0</v>
      </c>
      <c r="B3" s="2"/>
      <c r="C3" s="2"/>
      <c r="D3" s="2"/>
      <c r="E3" s="2"/>
    </row>
    <row r="4">
      <c r="A4" s="3">
        <v>950.0</v>
      </c>
      <c r="B4" s="2"/>
      <c r="C4" s="2"/>
      <c r="D4" s="2"/>
      <c r="E4" s="2"/>
    </row>
    <row r="5">
      <c r="A5" s="3">
        <v>975.0</v>
      </c>
      <c r="B5" s="2"/>
      <c r="C5" s="2"/>
      <c r="D5" s="2"/>
      <c r="E5" s="2"/>
    </row>
    <row r="6">
      <c r="A6" s="3">
        <v>1000.0</v>
      </c>
      <c r="B6" s="3">
        <v>801.0</v>
      </c>
      <c r="C6" s="3">
        <v>772.0</v>
      </c>
      <c r="D6" s="2"/>
      <c r="E6" s="2"/>
    </row>
    <row r="7">
      <c r="A7" s="3">
        <v>1025.0</v>
      </c>
      <c r="B7" s="2"/>
      <c r="C7" s="2"/>
      <c r="D7" s="2"/>
      <c r="E7" s="2"/>
    </row>
    <row r="8">
      <c r="A8" s="3">
        <v>1050.0</v>
      </c>
      <c r="B8" s="3">
        <v>1036.0</v>
      </c>
      <c r="C8" s="3">
        <v>1017.0</v>
      </c>
      <c r="D8" s="2">
        <f t="shared" ref="D8:E8" si="1">B8-B6</f>
        <v>235</v>
      </c>
      <c r="E8" s="2">
        <f t="shared" si="1"/>
        <v>245</v>
      </c>
    </row>
    <row r="9">
      <c r="A9" s="3">
        <v>1075.0</v>
      </c>
      <c r="B9" s="2"/>
      <c r="C9" s="2"/>
      <c r="D9" s="2">
        <f t="shared" ref="D9:E9" si="2">B9-B7</f>
        <v>0</v>
      </c>
      <c r="E9" s="2">
        <f t="shared" si="2"/>
        <v>0</v>
      </c>
    </row>
    <row r="10">
      <c r="A10" s="3">
        <v>1100.0</v>
      </c>
      <c r="B10" s="3">
        <v>1238.0</v>
      </c>
      <c r="C10" s="3">
        <v>1193.0</v>
      </c>
      <c r="D10" s="2">
        <f t="shared" ref="D10:E10" si="3">B10-B8</f>
        <v>202</v>
      </c>
      <c r="E10" s="2">
        <f t="shared" si="3"/>
        <v>176</v>
      </c>
    </row>
    <row r="11">
      <c r="A11" s="3">
        <v>1125.0</v>
      </c>
      <c r="B11" s="2"/>
      <c r="C11" s="2"/>
      <c r="D11" s="2">
        <f t="shared" ref="D11:E11" si="4">B11-B9</f>
        <v>0</v>
      </c>
      <c r="E11" s="2">
        <f t="shared" si="4"/>
        <v>0</v>
      </c>
    </row>
    <row r="12">
      <c r="A12" s="3">
        <v>1150.0</v>
      </c>
      <c r="B12" s="3">
        <v>1444.0</v>
      </c>
      <c r="C12" s="3">
        <v>1413.0</v>
      </c>
      <c r="D12" s="2">
        <f t="shared" ref="D12:E12" si="5">B12-B10</f>
        <v>206</v>
      </c>
      <c r="E12" s="2">
        <f t="shared" si="5"/>
        <v>220</v>
      </c>
    </row>
    <row r="13">
      <c r="A13" s="3">
        <v>1175.0</v>
      </c>
      <c r="B13" s="2"/>
      <c r="C13" s="2"/>
      <c r="D13" s="2">
        <f t="shared" ref="D13:E13" si="6">B13-B11</f>
        <v>0</v>
      </c>
      <c r="E13" s="2">
        <f t="shared" si="6"/>
        <v>0</v>
      </c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  <row r="1001">
      <c r="A1001" s="2"/>
      <c r="B1001" s="2"/>
      <c r="C1001" s="2"/>
      <c r="D1001" s="2"/>
      <c r="E1001" s="2"/>
    </row>
    <row r="1002">
      <c r="A1002" s="2"/>
      <c r="B1002" s="2"/>
      <c r="C1002" s="2"/>
      <c r="D1002" s="2"/>
      <c r="E1002" s="2"/>
    </row>
  </sheetData>
  <mergeCells count="2">
    <mergeCell ref="B1:C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1.75"/>
    <col customWidth="1" min="9" max="9" width="17.38"/>
    <col customWidth="1" min="10" max="10" width="17.5"/>
  </cols>
  <sheetData>
    <row r="1">
      <c r="A1" s="4" t="s">
        <v>7</v>
      </c>
      <c r="C1" s="4" t="s">
        <v>8</v>
      </c>
      <c r="I1" s="4" t="s">
        <v>9</v>
      </c>
    </row>
    <row r="2">
      <c r="A2" s="4" t="s">
        <v>10</v>
      </c>
      <c r="B2" s="4" t="s">
        <v>11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 t="s">
        <v>4</v>
      </c>
      <c r="J2" s="4" t="s">
        <v>5</v>
      </c>
    </row>
    <row r="3">
      <c r="A3" s="5">
        <v>44837.65902777778</v>
      </c>
      <c r="B3" s="5">
        <v>44837.70694444444</v>
      </c>
      <c r="C3" s="3">
        <v>45.0</v>
      </c>
      <c r="D3" s="3">
        <v>71.0</v>
      </c>
      <c r="E3" s="3">
        <v>92.0</v>
      </c>
      <c r="F3" s="3">
        <v>105.0</v>
      </c>
      <c r="G3" s="3">
        <v>114.0</v>
      </c>
      <c r="H3" s="3">
        <v>120.0</v>
      </c>
      <c r="I3" s="3">
        <v>27448.0</v>
      </c>
      <c r="J3" s="3">
        <v>26698.0</v>
      </c>
    </row>
    <row r="4">
      <c r="A4" s="5">
        <v>44838.69236111111</v>
      </c>
      <c r="B4" s="5">
        <v>44851.413194444445</v>
      </c>
      <c r="C4" s="3">
        <v>8714.0</v>
      </c>
      <c r="D4" s="3">
        <v>13241.0</v>
      </c>
      <c r="E4" s="3">
        <v>16784.0</v>
      </c>
      <c r="F4" s="3">
        <v>18747.0</v>
      </c>
      <c r="G4" s="3">
        <v>20134.0</v>
      </c>
      <c r="H4" s="3">
        <v>21256.0</v>
      </c>
      <c r="I4" s="3">
        <v>6361196.0</v>
      </c>
      <c r="J4" s="3">
        <v>619867.0</v>
      </c>
    </row>
    <row r="5">
      <c r="A5" s="5">
        <v>44851.413194444445</v>
      </c>
      <c r="B5" s="5">
        <v>44853.65138888889</v>
      </c>
      <c r="C5" s="3">
        <v>1748.0</v>
      </c>
      <c r="D5" s="3">
        <v>2615.0</v>
      </c>
      <c r="E5" s="3">
        <v>3312.0</v>
      </c>
      <c r="F5" s="3">
        <v>3704.0</v>
      </c>
      <c r="G5" s="3">
        <v>3990.0</v>
      </c>
      <c r="H5" s="3">
        <v>4186.0</v>
      </c>
      <c r="I5" s="3">
        <v>125282.0</v>
      </c>
      <c r="J5" s="3">
        <v>1221273.0</v>
      </c>
    </row>
    <row r="6">
      <c r="A6" s="6"/>
      <c r="B6" s="7" t="s">
        <v>12</v>
      </c>
      <c r="C6" s="6">
        <f t="shared" ref="C6:J6" si="1">SUM(C3:C5)</f>
        <v>10507</v>
      </c>
      <c r="D6" s="6">
        <f t="shared" si="1"/>
        <v>15927</v>
      </c>
      <c r="E6" s="6">
        <f t="shared" si="1"/>
        <v>20188</v>
      </c>
      <c r="F6" s="6">
        <f t="shared" si="1"/>
        <v>22556</v>
      </c>
      <c r="G6" s="6">
        <f t="shared" si="1"/>
        <v>24238</v>
      </c>
      <c r="H6" s="6">
        <f t="shared" si="1"/>
        <v>25562</v>
      </c>
      <c r="I6" s="6">
        <f t="shared" si="1"/>
        <v>6513926</v>
      </c>
      <c r="J6" s="6">
        <f t="shared" si="1"/>
        <v>1867838</v>
      </c>
    </row>
    <row r="7">
      <c r="A7" s="2"/>
      <c r="B7" s="8" t="s">
        <v>13</v>
      </c>
      <c r="C7" s="6">
        <f>C6</f>
        <v>10507</v>
      </c>
      <c r="D7" s="6">
        <f t="shared" ref="D7:H7" si="2">D6-C6</f>
        <v>5420</v>
      </c>
      <c r="E7" s="6">
        <f t="shared" si="2"/>
        <v>4261</v>
      </c>
      <c r="F7" s="6">
        <f t="shared" si="2"/>
        <v>2368</v>
      </c>
      <c r="G7" s="6">
        <f t="shared" si="2"/>
        <v>1682</v>
      </c>
      <c r="H7" s="6">
        <f t="shared" si="2"/>
        <v>1324</v>
      </c>
      <c r="I7" s="6"/>
      <c r="J7" s="6"/>
    </row>
    <row r="8">
      <c r="A8" s="2"/>
      <c r="B8" s="8" t="s">
        <v>14</v>
      </c>
      <c r="C8" s="2">
        <f t="shared" ref="C8:H8" si="3">LN(C7)</f>
        <v>9.259796981</v>
      </c>
      <c r="D8" s="2">
        <f t="shared" si="3"/>
        <v>8.597851094</v>
      </c>
      <c r="E8" s="2">
        <f t="shared" si="3"/>
        <v>8.357259153</v>
      </c>
      <c r="F8" s="2">
        <f t="shared" si="3"/>
        <v>7.769800996</v>
      </c>
      <c r="G8" s="2">
        <f t="shared" si="3"/>
        <v>7.427738841</v>
      </c>
      <c r="H8" s="2">
        <f t="shared" si="3"/>
        <v>7.188412736</v>
      </c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3">
    <mergeCell ref="A1:B1"/>
    <mergeCell ref="C1:H1"/>
    <mergeCell ref="I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88"/>
    <col customWidth="1" min="3" max="3" width="18.25"/>
    <col customWidth="1" min="4" max="4" width="20.38"/>
    <col customWidth="1" min="5" max="5" width="20.63"/>
    <col customWidth="1" min="6" max="11" width="13.88"/>
    <col customWidth="1" min="12" max="13" width="18.88"/>
  </cols>
  <sheetData>
    <row r="1">
      <c r="A1" s="8" t="s">
        <v>15</v>
      </c>
      <c r="F1" s="8" t="s">
        <v>8</v>
      </c>
      <c r="L1" s="8" t="s">
        <v>9</v>
      </c>
    </row>
    <row r="2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>
        <v>1.0</v>
      </c>
      <c r="G2" s="8">
        <v>2.0</v>
      </c>
      <c r="H2" s="8">
        <v>3.0</v>
      </c>
      <c r="I2" s="8">
        <v>4.0</v>
      </c>
      <c r="J2" s="8">
        <v>5.0</v>
      </c>
      <c r="K2" s="8">
        <v>6.0</v>
      </c>
      <c r="L2" s="8" t="s">
        <v>4</v>
      </c>
      <c r="M2" s="8" t="s">
        <v>5</v>
      </c>
    </row>
    <row r="3">
      <c r="A3" s="3">
        <v>109.8</v>
      </c>
      <c r="B3" s="3"/>
      <c r="C3" s="3" t="s">
        <v>21</v>
      </c>
      <c r="D3" s="3">
        <v>7.8</v>
      </c>
      <c r="E3" s="3" t="s">
        <v>22</v>
      </c>
      <c r="F3" s="3">
        <v>679.0</v>
      </c>
      <c r="G3" s="3">
        <v>1170.0</v>
      </c>
      <c r="H3" s="3">
        <v>1761.0</v>
      </c>
      <c r="I3" s="3">
        <v>2264.0</v>
      </c>
      <c r="J3" s="3">
        <v>2787.0</v>
      </c>
      <c r="K3" s="3">
        <v>3347.0</v>
      </c>
      <c r="L3" s="3">
        <v>5914.0</v>
      </c>
      <c r="M3" s="3">
        <v>9.4267746E7</v>
      </c>
    </row>
    <row r="4">
      <c r="A4" s="3">
        <v>83.62</v>
      </c>
      <c r="B4" s="3"/>
      <c r="C4" s="3" t="s">
        <v>21</v>
      </c>
      <c r="D4" s="3">
        <v>1.12</v>
      </c>
      <c r="E4" s="3" t="s">
        <v>23</v>
      </c>
      <c r="F4" s="3">
        <v>429.0</v>
      </c>
      <c r="G4" s="3">
        <v>795.0</v>
      </c>
      <c r="H4" s="3">
        <v>1200.0</v>
      </c>
      <c r="I4" s="3">
        <v>1556.0</v>
      </c>
      <c r="J4" s="3">
        <v>1899.0</v>
      </c>
      <c r="K4" s="3">
        <v>2338.0</v>
      </c>
      <c r="L4" s="3">
        <v>5972.0</v>
      </c>
      <c r="M4" s="3">
        <v>6.7631743E7</v>
      </c>
    </row>
    <row r="5">
      <c r="A5" s="3">
        <v>16.07</v>
      </c>
      <c r="B5" s="3">
        <v>62.23</v>
      </c>
      <c r="C5" s="3" t="s">
        <v>21</v>
      </c>
      <c r="D5" s="3">
        <v>1.11</v>
      </c>
      <c r="E5" s="3" t="s">
        <v>23</v>
      </c>
      <c r="F5" s="3">
        <v>69.0</v>
      </c>
      <c r="G5" s="3">
        <v>96.0</v>
      </c>
      <c r="H5" s="3">
        <v>152.0</v>
      </c>
      <c r="I5" s="3">
        <v>195.0</v>
      </c>
      <c r="J5" s="3">
        <v>227.0</v>
      </c>
      <c r="K5" s="3">
        <v>272.0</v>
      </c>
      <c r="L5" s="3">
        <v>3491.0</v>
      </c>
      <c r="M5" s="3">
        <v>8199025.0</v>
      </c>
    </row>
    <row r="6">
      <c r="A6" s="3">
        <v>100.9</v>
      </c>
      <c r="B6" s="3">
        <v>9.911</v>
      </c>
      <c r="C6" s="3" t="s">
        <v>21</v>
      </c>
      <c r="D6" s="3">
        <v>3.0</v>
      </c>
      <c r="E6" s="3" t="s">
        <v>23</v>
      </c>
      <c r="F6" s="3">
        <v>695.0</v>
      </c>
      <c r="G6" s="3">
        <v>1207.0</v>
      </c>
      <c r="H6" s="3">
        <v>1776.0</v>
      </c>
      <c r="I6" s="3">
        <v>2317.0</v>
      </c>
      <c r="J6" s="3">
        <v>2865.0</v>
      </c>
      <c r="K6" s="3">
        <v>3502.0</v>
      </c>
      <c r="L6" s="3">
        <v>6755.0</v>
      </c>
      <c r="M6" s="3">
        <v>1.02987859E8</v>
      </c>
    </row>
    <row r="7">
      <c r="A7" s="2"/>
      <c r="B7" s="2"/>
      <c r="C7" s="2"/>
      <c r="D7" s="2"/>
      <c r="E7" s="1" t="s">
        <v>13</v>
      </c>
      <c r="F7" s="3">
        <v>695.0</v>
      </c>
      <c r="G7" s="3">
        <f t="shared" ref="G7:K7" si="1">G6-F6</f>
        <v>512</v>
      </c>
      <c r="H7" s="3">
        <f t="shared" si="1"/>
        <v>569</v>
      </c>
      <c r="I7" s="3">
        <f t="shared" si="1"/>
        <v>541</v>
      </c>
      <c r="J7" s="3">
        <f t="shared" si="1"/>
        <v>548</v>
      </c>
      <c r="K7" s="3">
        <f t="shared" si="1"/>
        <v>637</v>
      </c>
      <c r="L7" s="2"/>
      <c r="M7" s="2"/>
    </row>
    <row r="8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2"/>
      <c r="M8" s="2"/>
    </row>
    <row r="9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2"/>
      <c r="M9" s="2"/>
    </row>
    <row r="10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2"/>
      <c r="M10" s="2"/>
    </row>
    <row r="11">
      <c r="A11" s="2"/>
      <c r="B11" s="2"/>
      <c r="C11" s="2"/>
      <c r="D11" s="2"/>
      <c r="E11" s="2"/>
      <c r="F11" s="2"/>
      <c r="G11" s="1" t="s">
        <v>24</v>
      </c>
      <c r="H11" s="1">
        <v>4.0</v>
      </c>
      <c r="I11" s="1" t="s">
        <v>25</v>
      </c>
      <c r="J11" s="1" t="s">
        <v>13</v>
      </c>
      <c r="K11" s="2"/>
      <c r="L11" s="2">
        <f>(F6*100000)/(L6*1000*A6)</f>
        <v>0.1019690293</v>
      </c>
      <c r="M11" s="2"/>
    </row>
    <row r="12">
      <c r="A12" s="2"/>
      <c r="B12" s="2"/>
      <c r="C12" s="2"/>
      <c r="D12" s="2"/>
      <c r="E12" s="2"/>
      <c r="F12" s="1" t="s">
        <v>26</v>
      </c>
      <c r="H12" s="2">
        <f>((M6)/(A6*1000))</f>
        <v>1020.692359</v>
      </c>
      <c r="I12" s="2">
        <f>(M6)/(H12*1000000)</f>
        <v>0.1009</v>
      </c>
      <c r="J12" s="2"/>
      <c r="K12" s="2"/>
      <c r="L12" s="2"/>
      <c r="M12" s="2"/>
    </row>
    <row r="13">
      <c r="A13" s="2"/>
      <c r="B13" s="2"/>
      <c r="C13" s="2"/>
      <c r="D13" s="2"/>
      <c r="E13" s="2"/>
      <c r="F13" s="1" t="s">
        <v>27</v>
      </c>
      <c r="H13" s="2"/>
      <c r="I13" s="2"/>
      <c r="J13" s="2"/>
      <c r="K13" s="2"/>
      <c r="L13" s="2"/>
      <c r="M13" s="2"/>
    </row>
    <row r="14">
      <c r="A14" s="2"/>
      <c r="B14" s="2"/>
      <c r="C14" s="2"/>
      <c r="D14" s="2"/>
      <c r="E14" s="2"/>
      <c r="F14" s="2"/>
      <c r="G14" s="1">
        <v>1.0</v>
      </c>
      <c r="H14" s="2">
        <f>(F6/L6)</f>
        <v>0.1028867506</v>
      </c>
      <c r="I14" s="2">
        <f>(H14/I12)</f>
        <v>1.019690293</v>
      </c>
      <c r="J14" s="2">
        <v>1.0196902929152065</v>
      </c>
      <c r="K14" s="2"/>
      <c r="L14" s="2"/>
      <c r="M14" s="2"/>
    </row>
    <row r="15">
      <c r="A15" s="2"/>
      <c r="B15" s="2"/>
      <c r="C15" s="2"/>
      <c r="D15" s="2"/>
      <c r="E15" s="2"/>
      <c r="F15" s="2"/>
      <c r="G15" s="1">
        <v>2.0</v>
      </c>
      <c r="H15" s="2">
        <f>(G6/L6)</f>
        <v>0.1786824574</v>
      </c>
      <c r="I15" s="2">
        <f>(H15/I12)</f>
        <v>1.770886595</v>
      </c>
      <c r="J15" s="2">
        <f t="shared" ref="J15:J19" si="2">I15-I14</f>
        <v>0.7511963021</v>
      </c>
      <c r="K15" s="2"/>
      <c r="L15" s="2"/>
      <c r="M15" s="2"/>
    </row>
    <row r="16">
      <c r="A16" s="2"/>
      <c r="B16" s="2"/>
      <c r="C16" s="2"/>
      <c r="D16" s="2"/>
      <c r="E16" s="2"/>
      <c r="F16" s="2"/>
      <c r="G16" s="1">
        <v>3.0</v>
      </c>
      <c r="H16" s="2">
        <f>(H6/L6)</f>
        <v>0.2629163583</v>
      </c>
      <c r="I16" s="2">
        <f>(H16/I12)</f>
        <v>2.605712173</v>
      </c>
      <c r="J16" s="2">
        <f t="shared" si="2"/>
        <v>0.8348255779</v>
      </c>
      <c r="K16" s="2"/>
      <c r="L16" s="2"/>
      <c r="M16" s="2"/>
    </row>
    <row r="17">
      <c r="A17" s="2"/>
      <c r="B17" s="2"/>
      <c r="C17" s="2"/>
      <c r="D17" s="2"/>
      <c r="E17" s="2"/>
      <c r="F17" s="2"/>
      <c r="G17" s="1">
        <v>4.0</v>
      </c>
      <c r="H17" s="2">
        <f>(I6/L6)</f>
        <v>0.3430051813</v>
      </c>
      <c r="I17" s="2">
        <f>(H17/I12)</f>
        <v>3.399456703</v>
      </c>
      <c r="J17" s="2">
        <f t="shared" si="2"/>
        <v>0.7937445302</v>
      </c>
      <c r="K17" s="2"/>
      <c r="L17" s="2"/>
      <c r="M17" s="2"/>
    </row>
    <row r="18">
      <c r="A18" s="2"/>
      <c r="B18" s="2"/>
      <c r="C18" s="2"/>
      <c r="D18" s="2"/>
      <c r="E18" s="2"/>
      <c r="F18" s="2"/>
      <c r="G18" s="1">
        <v>5.0</v>
      </c>
      <c r="H18" s="2">
        <f>(J6/L6)</f>
        <v>0.4241302739</v>
      </c>
      <c r="I18" s="2">
        <f>(H18/I12)</f>
        <v>4.203471495</v>
      </c>
      <c r="J18" s="2">
        <f t="shared" si="2"/>
        <v>0.8040147921</v>
      </c>
      <c r="K18" s="2"/>
      <c r="L18" s="2"/>
      <c r="M18" s="2"/>
    </row>
    <row r="19">
      <c r="A19" s="2"/>
      <c r="B19" s="2"/>
      <c r="C19" s="2"/>
      <c r="D19" s="2"/>
      <c r="E19" s="2"/>
      <c r="F19" s="2"/>
      <c r="G19" s="1">
        <v>6.0</v>
      </c>
      <c r="H19" s="2">
        <f>(K6/L6)</f>
        <v>0.518430792</v>
      </c>
      <c r="I19" s="2">
        <f>(H19/I12)</f>
        <v>5.138065332</v>
      </c>
      <c r="J19" s="2">
        <f t="shared" si="2"/>
        <v>0.9345938368</v>
      </c>
      <c r="K19" s="2"/>
      <c r="L19" s="2"/>
      <c r="M19" s="2"/>
    </row>
    <row r="20">
      <c r="A20" s="2"/>
      <c r="B20" s="2"/>
      <c r="C20" s="2"/>
      <c r="D20" s="2"/>
      <c r="E20" s="2"/>
      <c r="F20" s="2"/>
      <c r="G20" s="1"/>
      <c r="H20" s="2"/>
      <c r="I20" s="2"/>
      <c r="J20" s="2"/>
      <c r="K20" s="2"/>
      <c r="L20" s="2"/>
      <c r="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3">
        <f t="shared" ref="F25:F26" si="3">(K5/M5)</f>
        <v>0.00003317467626</v>
      </c>
      <c r="G25" s="2"/>
      <c r="H25" s="2"/>
      <c r="J25" s="3"/>
      <c r="K25" s="2"/>
      <c r="L25" s="2"/>
      <c r="M25" s="2"/>
    </row>
    <row r="26">
      <c r="A26" s="2"/>
      <c r="B26" s="2"/>
      <c r="C26" s="2"/>
      <c r="D26" s="2"/>
      <c r="E26" s="2"/>
      <c r="F26" s="3">
        <f t="shared" si="3"/>
        <v>0.00003400400818</v>
      </c>
      <c r="G26" s="2"/>
      <c r="H26" s="2"/>
      <c r="I26" s="2">
        <f>I12*K6</f>
        <v>353.3518</v>
      </c>
      <c r="J26" s="3" t="s">
        <v>28</v>
      </c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>
        <f>I26/6</f>
        <v>58.89196667</v>
      </c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3" t="s">
        <v>29</v>
      </c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</sheetData>
  <mergeCells count="6">
    <mergeCell ref="A1:E1"/>
    <mergeCell ref="F1:K1"/>
    <mergeCell ref="L1:M1"/>
    <mergeCell ref="F12:G12"/>
    <mergeCell ref="F13:G13"/>
    <mergeCell ref="J30:L37"/>
  </mergeCells>
  <drawing r:id="rId1"/>
</worksheet>
</file>