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  <sheet name="results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<sst xmlns="http://schemas.openxmlformats.org/spreadsheetml/2006/main" count="236" uniqueCount="81">
  <si>
    <t xml:space="preserve">Constituency</t>
  </si>
  <si>
    <t xml:space="preserve"> Surname</t>
  </si>
  <si>
    <t xml:space="preserve">Forenames</t>
  </si>
  <si>
    <t xml:space="preserve">Description </t>
  </si>
  <si>
    <t xml:space="preserve">Votes </t>
  </si>
  <si>
    <t xml:space="preserve">Elected </t>
  </si>
  <si>
    <t xml:space="preserve">Rank</t>
  </si>
  <si>
    <t xml:space="preserve">Turnout</t>
  </si>
  <si>
    <t xml:space="preserve">TotalVotesCastConst</t>
  </si>
  <si>
    <t xml:space="preserve">PercentVotesCastConst</t>
  </si>
  <si>
    <t xml:space="preserve">Attrib</t>
  </si>
  <si>
    <t xml:space="preserve">Margin 1st2nd</t>
  </si>
  <si>
    <t xml:space="preserve">Margin 1st3rd</t>
  </si>
  <si>
    <t xml:space="preserve">Margin 2nd3rd</t>
  </si>
  <si>
    <t xml:space="preserve">Camborne and Redruth</t>
  </si>
  <si>
    <t xml:space="preserve">EUSTICE</t>
  </si>
  <si>
    <t xml:space="preserve">Charles George</t>
  </si>
  <si>
    <t xml:space="preserve">Conservative Party</t>
  </si>
  <si>
    <t xml:space="preserve">ELECTED</t>
  </si>
  <si>
    <t xml:space="preserve">WINTER </t>
  </si>
  <si>
    <t xml:space="preserve">Graham Robert</t>
  </si>
  <si>
    <t xml:space="preserve">Labour Party</t>
  </si>
  <si>
    <t xml:space="preserve">NO</t>
  </si>
  <si>
    <t xml:space="preserve">WILLIAMS</t>
  </si>
  <si>
    <t xml:space="preserve">Geoffrey </t>
  </si>
  <si>
    <t xml:space="preserve">Liberal Democrat</t>
  </si>
  <si>
    <t xml:space="preserve">GARBETT</t>
  </si>
  <si>
    <t xml:space="preserve">Geoffrey George </t>
  </si>
  <si>
    <t xml:space="preserve">Green Party </t>
  </si>
  <si>
    <t xml:space="preserve">North Cornwall</t>
  </si>
  <si>
    <t xml:space="preserve">MANN</t>
  </si>
  <si>
    <t xml:space="preserve">Scott Leslie</t>
  </si>
  <si>
    <t xml:space="preserve">ROGERSON</t>
  </si>
  <si>
    <t xml:space="preserve">Daniel John</t>
  </si>
  <si>
    <t xml:space="preserve">Liberal Democrats</t>
  </si>
  <si>
    <t xml:space="preserve">BASSETT</t>
  </si>
  <si>
    <t xml:space="preserve">Joy </t>
  </si>
  <si>
    <t xml:space="preserve">ALLMAN</t>
  </si>
  <si>
    <t xml:space="preserve">John William</t>
  </si>
  <si>
    <t xml:space="preserve">Christian Peoples Alliance</t>
  </si>
  <si>
    <t xml:space="preserve">HAWKINS</t>
  </si>
  <si>
    <t xml:space="preserve">Robert James</t>
  </si>
  <si>
    <t xml:space="preserve">Socialist Labour Party</t>
  </si>
  <si>
    <t xml:space="preserve">South East Cornwall</t>
  </si>
  <si>
    <t xml:space="preserve">MURRAY </t>
  </si>
  <si>
    <t xml:space="preserve">Sheryll</t>
  </si>
  <si>
    <t xml:space="preserve">DERRICK</t>
  </si>
  <si>
    <t xml:space="preserve">Gareth Gwyn James</t>
  </si>
  <si>
    <t xml:space="preserve">HUTTY</t>
  </si>
  <si>
    <t xml:space="preserve">Philip Andrew</t>
  </si>
  <si>
    <t xml:space="preserve">CORNEY</t>
  </si>
  <si>
    <t xml:space="preserve">Martin Charles Stewart</t>
  </si>
  <si>
    <t xml:space="preserve">Green Party</t>
  </si>
  <si>
    <t xml:space="preserve">St Austell and Newquay</t>
  </si>
  <si>
    <t xml:space="preserve">DOUBLE</t>
  </si>
  <si>
    <t xml:space="preserve">Stephen Daniel</t>
  </si>
  <si>
    <t xml:space="preserve">NEIL </t>
  </si>
  <si>
    <t xml:space="preserve">Kevin Michael </t>
  </si>
  <si>
    <t xml:space="preserve">GILBERT  </t>
  </si>
  <si>
    <t xml:space="preserve">Stephen David John  </t>
  </si>
  <si>
    <t xml:space="preserve">Liberal Democrat </t>
  </si>
  <si>
    <t xml:space="preserve">St Ives</t>
  </si>
  <si>
    <t xml:space="preserve">THOMAS</t>
  </si>
  <si>
    <t xml:space="preserve">Derek </t>
  </si>
  <si>
    <t xml:space="preserve">GEORGE </t>
  </si>
  <si>
    <t xml:space="preserve">Andrew Henry </t>
  </si>
  <si>
    <t xml:space="preserve">DREW</t>
  </si>
  <si>
    <t xml:space="preserve">Christopher John</t>
  </si>
  <si>
    <t xml:space="preserve">Truro and Falmouth</t>
  </si>
  <si>
    <t xml:space="preserve">NEWTON</t>
  </si>
  <si>
    <t xml:space="preserve">Sarah Louise </t>
  </si>
  <si>
    <t xml:space="preserve">KIRKHAM</t>
  </si>
  <si>
    <t xml:space="preserve">Jayne Susannah </t>
  </si>
  <si>
    <t xml:space="preserve">NOLAN</t>
  </si>
  <si>
    <t xml:space="preserve">Robert Anthony</t>
  </si>
  <si>
    <t xml:space="preserve">ODGERS</t>
  </si>
  <si>
    <t xml:space="preserve">Duncan Charles </t>
  </si>
  <si>
    <t xml:space="preserve">UK Independence Party</t>
  </si>
  <si>
    <t xml:space="preserve">PENNINGTON</t>
  </si>
  <si>
    <t xml:space="preserve">Amanda Alice</t>
  </si>
  <si>
    <t xml:space="preserve">Charles_George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</si>
</sst>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#,##0"/>
  </numFmts>
  <fonts count="16">
    <font>
      <sz val="11"/>
      <color rgb="FF000000"/>
      <name val="Verdana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Verdana"/>
      <family val="2"/>
      <charset val="1"/>
    </font>
    <font>
      <sz val="18"/>
      <color rgb="FF000000"/>
      <name val="Verdana"/>
      <family val="2"/>
      <charset val="1"/>
    </font>
    <font>
      <sz val="12"/>
      <color rgb="FF000000"/>
      <name val="Verdana"/>
      <family val="2"/>
      <charset val="1"/>
    </font>
    <font>
      <sz val="10"/>
      <color rgb="FF333333"/>
      <name val="Verdana"/>
      <family val="2"/>
      <charset val="1"/>
    </font>
    <font>
      <i val="true"/>
      <sz val="10"/>
      <color rgb="FF808080"/>
      <name val="Verdana"/>
      <family val="2"/>
      <charset val="1"/>
    </font>
    <font>
      <sz val="10"/>
      <color rgb="FF006600"/>
      <name val="Verdana"/>
      <family val="2"/>
      <charset val="1"/>
    </font>
    <font>
      <sz val="10"/>
      <color rgb="FF996600"/>
      <name val="Verdana"/>
      <family val="2"/>
      <charset val="1"/>
    </font>
    <font>
      <sz val="10"/>
      <color rgb="FFCC0000"/>
      <name val="Verdana"/>
      <family val="2"/>
      <charset val="1"/>
    </font>
    <font>
      <b val="true"/>
      <sz val="10"/>
      <color rgb="FFFFFFFF"/>
      <name val="Verdana"/>
      <family val="2"/>
      <charset val="1"/>
    </font>
    <font>
      <b val="true"/>
      <sz val="10"/>
      <color rgb="FF000000"/>
      <name val="Verdana"/>
      <family val="2"/>
      <charset val="1"/>
    </font>
    <font>
      <sz val="10"/>
      <color rgb="FFFFFFFF"/>
      <name val="Verdana"/>
      <family val="2"/>
      <charset val="1"/>
    </font>
    <font>
      <b val="true"/>
      <sz val="11"/>
      <color rgb="FF000000"/>
      <name val="Verdana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9D9D9"/>
      </patternFill>
    </fill>
    <fill>
      <patternFill patternType="solid">
        <fgColor rgb="FFD9D9D9"/>
        <bgColor rgb="FFDDDDDD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/>
      <top/>
      <bottom style="thin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15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dxfs count="3">
    <dxf>
      <font>
        <name val="Verdana"/>
        <charset val="1"/>
        <family val="2"/>
        <color rgb="FF000000"/>
      </font>
      <alignment horizontal="general" vertical="bottom" textRotation="0" wrapText="false" indent="0" shrinkToFit="false"/>
    </dxf>
    <dxf>
      <font>
        <name val="Verdana"/>
        <charset val="1"/>
        <family val="2"/>
        <color rgb="FF000000"/>
      </font>
      <alignment horizontal="general" vertical="bottom" textRotation="0" wrapText="false" indent="0" shrinkToFit="false"/>
    </dxf>
    <dxf>
      <font>
        <name val="Verdana"/>
        <charset val="1"/>
        <family val="2"/>
        <color rgb="FF000000"/>
      </font>
      <alignment horizontal="general" vertical="bottom" textRotation="0" wrapText="false" indent="0" shrinkToFit="false"/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0" activeCellId="0" sqref="Q10"/>
    </sheetView>
  </sheetViews>
  <sheetFormatPr defaultRowHeight="14.25" zeroHeight="false" outlineLevelRow="0" outlineLevelCol="0"/>
  <cols>
    <col collapsed="false" customWidth="true" hidden="false" outlineLevel="0" max="1" min="1" style="0" width="20.4"/>
    <col collapsed="false" customWidth="true" hidden="false" outlineLevel="0" max="2" min="2" style="0" width="9.1"/>
    <col collapsed="false" customWidth="true" hidden="false" outlineLevel="0" max="3" min="3" style="0" width="12.11"/>
    <col collapsed="false" customWidth="true" hidden="false" outlineLevel="0" max="4" min="4" style="0" width="18.3"/>
    <col collapsed="false" customWidth="true" hidden="false" outlineLevel="0" max="6" min="5" style="0" width="8.53"/>
    <col collapsed="false" customWidth="true" hidden="false" outlineLevel="0" max="7" min="7" style="0" width="5.4"/>
    <col collapsed="false" customWidth="true" hidden="false" outlineLevel="0" max="8" min="8" style="0" width="5.6"/>
    <col collapsed="false" customWidth="true" hidden="false" outlineLevel="0" max="9" min="9" style="0" width="9.51"/>
    <col collapsed="false" customWidth="true" hidden="false" outlineLevel="0" max="10" min="10" style="1" width="7.7"/>
    <col collapsed="false" customWidth="true" hidden="false" outlineLevel="0" max="1025" min="11" style="0" width="8.53"/>
  </cols>
  <sheetData>
    <row r="1" customFormat="false" ht="42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2" t="s">
        <v>10</v>
      </c>
      <c r="L1" s="3" t="s">
        <v>11</v>
      </c>
      <c r="M1" s="3" t="s">
        <v>12</v>
      </c>
      <c r="N1" s="3" t="s">
        <v>13</v>
      </c>
    </row>
    <row r="2" customFormat="false" ht="14.25" hidden="false" customHeight="false" outlineLevel="0" collapsed="false">
      <c r="A2" s="5" t="s">
        <v>14</v>
      </c>
      <c r="B2" s="5" t="s">
        <v>15</v>
      </c>
      <c r="C2" s="5" t="s">
        <v>16</v>
      </c>
      <c r="D2" s="5" t="s">
        <v>17</v>
      </c>
      <c r="E2" s="6" t="n">
        <v>23001</v>
      </c>
      <c r="F2" s="5" t="s">
        <v>18</v>
      </c>
      <c r="G2" s="5" t="n">
        <f aca="false">IF(F2="ELECTED",1,0)</f>
        <v>1</v>
      </c>
      <c r="H2" s="5" t="n">
        <v>70.96</v>
      </c>
      <c r="I2" s="5" t="n">
        <f aca="false">SUMIFS(E:E,A:A,A2)</f>
        <v>48456</v>
      </c>
      <c r="J2" s="7" t="n">
        <f aca="false">100* E2/I2</f>
        <v>47.4678058444775</v>
      </c>
      <c r="K2" s="5" t="str">
        <f aca="false">LEFT(A2,5)&amp;G2</f>
        <v>Cambo1</v>
      </c>
      <c r="L2" s="5" t="n">
        <f aca="false">INDEX(E:E,MATCH(LEFT(A2,5)&amp;"1",K:K,0))-INDEX(E:E,MATCH(LEFT(A2,5)&amp;"2",K:K,0))</f>
        <v>1577</v>
      </c>
      <c r="M2" s="5" t="n">
        <f aca="false">INDEX(E:E,MATCH(LEFT(A2,5)&amp;"1",K:K,0))-INDEX(E:E,MATCH(LEFT(A2,5)&amp;"3",K:K,0))</f>
        <v>20022</v>
      </c>
      <c r="N2" s="5" t="n">
        <f aca="false">INDEX(E:E,MATCH(LEFT(A2,5)&amp;"2",K:K,0))-INDEX(E:E,MATCH(LEFT(A2,5)&amp;"3",K:K,0))</f>
        <v>18445</v>
      </c>
    </row>
    <row r="3" customFormat="false" ht="14.25" hidden="false" customHeight="false" outlineLevel="0" collapsed="false">
      <c r="A3" s="5" t="s">
        <v>14</v>
      </c>
      <c r="B3" s="5" t="s">
        <v>19</v>
      </c>
      <c r="C3" s="5" t="s">
        <v>20</v>
      </c>
      <c r="D3" s="5" t="s">
        <v>21</v>
      </c>
      <c r="E3" s="6" t="n">
        <v>21424</v>
      </c>
      <c r="F3" s="5" t="s">
        <v>22</v>
      </c>
      <c r="G3" s="5" t="n">
        <v>2</v>
      </c>
      <c r="H3" s="5" t="n">
        <v>70.96</v>
      </c>
      <c r="I3" s="5" t="n">
        <f aca="false">SUMIFS(E:E,A:A,A3)</f>
        <v>48456</v>
      </c>
      <c r="J3" s="7" t="n">
        <f aca="false">100* E3/I3</f>
        <v>44.213306917616</v>
      </c>
      <c r="K3" s="5" t="str">
        <f aca="false">LEFT(A3,5)&amp;G3</f>
        <v>Cambo2</v>
      </c>
      <c r="L3" s="5" t="n">
        <f aca="false">INDEX(E:E,MATCH(LEFT(A3,5)&amp;"1",K:K,0))-INDEX(E:E,MATCH(LEFT(A3,5)&amp;"2",K:K,0))</f>
        <v>1577</v>
      </c>
      <c r="M3" s="5" t="n">
        <f aca="false">INDEX(E:E,MATCH(LEFT(A3,5)&amp;"1",K:K,0))-INDEX(E:E,MATCH(LEFT(A3,5)&amp;"3",K:K,0))</f>
        <v>20022</v>
      </c>
      <c r="N3" s="5" t="n">
        <f aca="false">INDEX(E:E,MATCH(LEFT(A3,5)&amp;"2",K:K,0))-INDEX(E:E,MATCH(LEFT(A3,5)&amp;"3",K:K,0))</f>
        <v>18445</v>
      </c>
    </row>
    <row r="4" customFormat="false" ht="14.25" hidden="false" customHeight="false" outlineLevel="0" collapsed="false">
      <c r="A4" s="5" t="s">
        <v>14</v>
      </c>
      <c r="B4" s="5" t="s">
        <v>23</v>
      </c>
      <c r="C4" s="5" t="s">
        <v>24</v>
      </c>
      <c r="D4" s="5" t="s">
        <v>25</v>
      </c>
      <c r="E4" s="6" t="n">
        <v>2979</v>
      </c>
      <c r="F4" s="5" t="s">
        <v>22</v>
      </c>
      <c r="G4" s="5" t="n">
        <v>3</v>
      </c>
      <c r="H4" s="5" t="n">
        <v>70.96</v>
      </c>
      <c r="I4" s="5" t="n">
        <f aca="false">SUMIFS(E:E,A:A,A4)</f>
        <v>48456</v>
      </c>
      <c r="J4" s="7" t="n">
        <f aca="false">100* E4/I4</f>
        <v>6.14784546805349</v>
      </c>
      <c r="K4" s="5" t="str">
        <f aca="false">LEFT(A4,5)&amp;G4</f>
        <v>Cambo3</v>
      </c>
      <c r="L4" s="5" t="n">
        <f aca="false">INDEX(E:E,MATCH(LEFT(A4,5)&amp;"1",K:K,0))-INDEX(E:E,MATCH(LEFT(A4,5)&amp;"2",K:K,0))</f>
        <v>1577</v>
      </c>
      <c r="M4" s="5" t="n">
        <f aca="false">INDEX(E:E,MATCH(LEFT(A4,5)&amp;"1",K:K,0))-INDEX(E:E,MATCH(LEFT(A4,5)&amp;"3",K:K,0))</f>
        <v>20022</v>
      </c>
      <c r="N4" s="5" t="n">
        <f aca="false">INDEX(E:E,MATCH(LEFT(A4,5)&amp;"2",K:K,0))-INDEX(E:E,MATCH(LEFT(A4,5)&amp;"3",K:K,0))</f>
        <v>18445</v>
      </c>
    </row>
    <row r="5" customFormat="false" ht="14.25" hidden="false" customHeight="false" outlineLevel="0" collapsed="false">
      <c r="A5" s="5" t="s">
        <v>14</v>
      </c>
      <c r="B5" s="5" t="s">
        <v>26</v>
      </c>
      <c r="C5" s="5" t="s">
        <v>27</v>
      </c>
      <c r="D5" s="5" t="s">
        <v>28</v>
      </c>
      <c r="E5" s="6" t="n">
        <v>1052</v>
      </c>
      <c r="F5" s="5" t="s">
        <v>22</v>
      </c>
      <c r="G5" s="5" t="n">
        <v>4</v>
      </c>
      <c r="H5" s="5" t="n">
        <v>70.96</v>
      </c>
      <c r="I5" s="5" t="n">
        <f aca="false">SUMIFS(E:E,A:A,A5)</f>
        <v>48456</v>
      </c>
      <c r="J5" s="7" t="n">
        <f aca="false">100* E5/I5</f>
        <v>2.17104176985306</v>
      </c>
      <c r="K5" s="5" t="str">
        <f aca="false">LEFT(A5,5)&amp;G5</f>
        <v>Cambo4</v>
      </c>
      <c r="L5" s="5" t="n">
        <f aca="false">INDEX(E:E,MATCH(LEFT(A5,5)&amp;"1",K:K,0))-INDEX(E:E,MATCH(LEFT(A5,5)&amp;"2",K:K,0))</f>
        <v>1577</v>
      </c>
      <c r="M5" s="5" t="n">
        <f aca="false">INDEX(E:E,MATCH(LEFT(A5,5)&amp;"1",K:K,0))-INDEX(E:E,MATCH(LEFT(A5,5)&amp;"3",K:K,0))</f>
        <v>20022</v>
      </c>
      <c r="N5" s="5" t="n">
        <f aca="false">INDEX(E:E,MATCH(LEFT(A5,5)&amp;"2",K:K,0))-INDEX(E:E,MATCH(LEFT(A5,5)&amp;"3",K:K,0))</f>
        <v>18445</v>
      </c>
    </row>
    <row r="6" customFormat="false" ht="14.25" hidden="false" customHeight="false" outlineLevel="0" collapsed="false">
      <c r="A6" s="5" t="s">
        <v>29</v>
      </c>
      <c r="B6" s="5" t="s">
        <v>30</v>
      </c>
      <c r="C6" s="5" t="s">
        <v>31</v>
      </c>
      <c r="D6" s="5" t="s">
        <v>17</v>
      </c>
      <c r="E6" s="6" t="n">
        <v>25835</v>
      </c>
      <c r="F6" s="5" t="s">
        <v>18</v>
      </c>
      <c r="G6" s="5" t="n">
        <f aca="false">IF(F6="ELECTED",1,0)</f>
        <v>1</v>
      </c>
      <c r="H6" s="5" t="n">
        <v>74.2</v>
      </c>
      <c r="I6" s="5" t="n">
        <f aca="false">SUMIFS(E:E,A:A,A6)</f>
        <v>50944</v>
      </c>
      <c r="J6" s="7" t="n">
        <f aca="false">100* E6/I6</f>
        <v>50.7125471105528</v>
      </c>
      <c r="K6" s="5" t="str">
        <f aca="false">LEFT(A6,5)&amp;G6</f>
        <v>North1</v>
      </c>
      <c r="L6" s="5" t="n">
        <f aca="false">INDEX(E:E,MATCH(LEFT(A6,5)&amp;"1",K:K,0))-INDEX(E:E,MATCH(LEFT(A6,5)&amp;"2",K:K,0))</f>
        <v>7200</v>
      </c>
      <c r="M6" s="5" t="n">
        <f aca="false">INDEX(E:E,MATCH(LEFT(A6,5)&amp;"1",K:K,0))-INDEX(E:E,MATCH(LEFT(A6,5)&amp;"3",K:K,0))</f>
        <v>19684</v>
      </c>
      <c r="N6" s="5" t="n">
        <f aca="false">INDEX(E:E,MATCH(LEFT(A6,5)&amp;"2",K:K,0))-INDEX(E:E,MATCH(LEFT(A6,5)&amp;"3",K:K,0))</f>
        <v>12484</v>
      </c>
    </row>
    <row r="7" customFormat="false" ht="14.25" hidden="false" customHeight="false" outlineLevel="0" collapsed="false">
      <c r="A7" s="5" t="s">
        <v>29</v>
      </c>
      <c r="B7" s="5" t="s">
        <v>32</v>
      </c>
      <c r="C7" s="5" t="s">
        <v>33</v>
      </c>
      <c r="D7" s="5" t="s">
        <v>34</v>
      </c>
      <c r="E7" s="6" t="n">
        <v>18635</v>
      </c>
      <c r="F7" s="5" t="s">
        <v>22</v>
      </c>
      <c r="G7" s="5" t="n">
        <v>2</v>
      </c>
      <c r="H7" s="5" t="n">
        <v>74.2</v>
      </c>
      <c r="I7" s="5" t="n">
        <f aca="false">SUMIFS(E:E,A:A,A7)</f>
        <v>50944</v>
      </c>
      <c r="J7" s="7" t="n">
        <f aca="false">100* E7/I7</f>
        <v>36.579381281407</v>
      </c>
      <c r="K7" s="5" t="str">
        <f aca="false">LEFT(A7,5)&amp;G7</f>
        <v>North2</v>
      </c>
      <c r="L7" s="5" t="n">
        <f aca="false">INDEX(E:E,MATCH(LEFT(A7,5)&amp;"1",K:K,0))-INDEX(E:E,MATCH(LEFT(A7,5)&amp;"2",K:K,0))</f>
        <v>7200</v>
      </c>
      <c r="M7" s="5" t="n">
        <f aca="false">INDEX(E:E,MATCH(LEFT(A7,5)&amp;"1",K:K,0))-INDEX(E:E,MATCH(LEFT(A7,5)&amp;"3",K:K,0))</f>
        <v>19684</v>
      </c>
      <c r="N7" s="5" t="n">
        <f aca="false">INDEX(E:E,MATCH(LEFT(A7,5)&amp;"2",K:K,0))-INDEX(E:E,MATCH(LEFT(A7,5)&amp;"3",K:K,0))</f>
        <v>12484</v>
      </c>
    </row>
    <row r="8" customFormat="false" ht="14.25" hidden="false" customHeight="false" outlineLevel="0" collapsed="false">
      <c r="A8" s="5" t="s">
        <v>29</v>
      </c>
      <c r="B8" s="5" t="s">
        <v>35</v>
      </c>
      <c r="C8" s="5" t="s">
        <v>36</v>
      </c>
      <c r="D8" s="5" t="s">
        <v>21</v>
      </c>
      <c r="E8" s="6" t="n">
        <v>6151</v>
      </c>
      <c r="F8" s="5" t="s">
        <v>22</v>
      </c>
      <c r="G8" s="5" t="n">
        <v>3</v>
      </c>
      <c r="H8" s="5" t="n">
        <v>74.2</v>
      </c>
      <c r="I8" s="5" t="n">
        <f aca="false">SUMIFS(E:E,A:A,A8)</f>
        <v>50944</v>
      </c>
      <c r="J8" s="7" t="n">
        <f aca="false">100* E8/I8</f>
        <v>12.0740420854271</v>
      </c>
      <c r="K8" s="5" t="str">
        <f aca="false">LEFT(A8,5)&amp;G8</f>
        <v>North3</v>
      </c>
      <c r="L8" s="5" t="n">
        <f aca="false">INDEX(E:E,MATCH(LEFT(A8,5)&amp;"1",K:K,0))-INDEX(E:E,MATCH(LEFT(A8,5)&amp;"2",K:K,0))</f>
        <v>7200</v>
      </c>
      <c r="M8" s="5" t="n">
        <f aca="false">INDEX(E:E,MATCH(LEFT(A8,5)&amp;"1",K:K,0))-INDEX(E:E,MATCH(LEFT(A8,5)&amp;"3",K:K,0))</f>
        <v>19684</v>
      </c>
      <c r="N8" s="5" t="n">
        <f aca="false">INDEX(E:E,MATCH(LEFT(A8,5)&amp;"2",K:K,0))-INDEX(E:E,MATCH(LEFT(A8,5)&amp;"3",K:K,0))</f>
        <v>12484</v>
      </c>
    </row>
    <row r="9" customFormat="false" ht="14.25" hidden="false" customHeight="false" outlineLevel="0" collapsed="false">
      <c r="A9" s="5" t="s">
        <v>29</v>
      </c>
      <c r="B9" s="5" t="s">
        <v>37</v>
      </c>
      <c r="C9" s="5" t="s">
        <v>38</v>
      </c>
      <c r="D9" s="5" t="s">
        <v>39</v>
      </c>
      <c r="E9" s="5" t="n">
        <v>185</v>
      </c>
      <c r="F9" s="5" t="s">
        <v>22</v>
      </c>
      <c r="G9" s="5" t="n">
        <v>4</v>
      </c>
      <c r="H9" s="5" t="n">
        <v>74.2</v>
      </c>
      <c r="I9" s="5" t="n">
        <f aca="false">SUMIFS(E:E,A:A,A9)</f>
        <v>50944</v>
      </c>
      <c r="J9" s="7" t="n">
        <f aca="false">100* E9/I9</f>
        <v>0.363143844221106</v>
      </c>
      <c r="K9" s="5" t="str">
        <f aca="false">LEFT(A9,5)&amp;G9</f>
        <v>North4</v>
      </c>
      <c r="L9" s="5" t="n">
        <f aca="false">INDEX(E:E,MATCH(LEFT(A9,5)&amp;"1",K:K,0))-INDEX(E:E,MATCH(LEFT(A9,5)&amp;"2",K:K,0))</f>
        <v>7200</v>
      </c>
      <c r="M9" s="5" t="n">
        <f aca="false">INDEX(E:E,MATCH(LEFT(A9,5)&amp;"1",K:K,0))-INDEX(E:E,MATCH(LEFT(A9,5)&amp;"3",K:K,0))</f>
        <v>19684</v>
      </c>
      <c r="N9" s="5" t="n">
        <f aca="false">INDEX(E:E,MATCH(LEFT(A9,5)&amp;"2",K:K,0))-INDEX(E:E,MATCH(LEFT(A9,5)&amp;"3",K:K,0))</f>
        <v>12484</v>
      </c>
    </row>
    <row r="10" customFormat="false" ht="14.25" hidden="false" customHeight="false" outlineLevel="0" collapsed="false">
      <c r="A10" s="5" t="s">
        <v>29</v>
      </c>
      <c r="B10" s="5" t="s">
        <v>40</v>
      </c>
      <c r="C10" s="5" t="s">
        <v>41</v>
      </c>
      <c r="D10" s="5" t="s">
        <v>42</v>
      </c>
      <c r="E10" s="5" t="n">
        <v>138</v>
      </c>
      <c r="F10" s="5" t="s">
        <v>22</v>
      </c>
      <c r="G10" s="5" t="n">
        <v>5</v>
      </c>
      <c r="H10" s="5" t="n">
        <v>74.2</v>
      </c>
      <c r="I10" s="5" t="n">
        <f aca="false">SUMIFS(E:E,A:A,A10)</f>
        <v>50944</v>
      </c>
      <c r="J10" s="7" t="n">
        <f aca="false">100* E10/I10</f>
        <v>0.27088567839196</v>
      </c>
      <c r="K10" s="5" t="str">
        <f aca="false">LEFT(A10,5)&amp;G10</f>
        <v>North5</v>
      </c>
      <c r="L10" s="5" t="n">
        <f aca="false">INDEX(E:E,MATCH(LEFT(A10,5)&amp;"1",K:K,0))-INDEX(E:E,MATCH(LEFT(A10,5)&amp;"2",K:K,0))</f>
        <v>7200</v>
      </c>
      <c r="M10" s="5" t="n">
        <f aca="false">INDEX(E:E,MATCH(LEFT(A10,5)&amp;"1",K:K,0))-INDEX(E:E,MATCH(LEFT(A10,5)&amp;"3",K:K,0))</f>
        <v>19684</v>
      </c>
      <c r="N10" s="5" t="n">
        <f aca="false">INDEX(E:E,MATCH(LEFT(A10,5)&amp;"2",K:K,0))-INDEX(E:E,MATCH(LEFT(A10,5)&amp;"3",K:K,0))</f>
        <v>12484</v>
      </c>
    </row>
    <row r="11" customFormat="false" ht="14.25" hidden="false" customHeight="false" outlineLevel="0" collapsed="false">
      <c r="A11" s="5" t="s">
        <v>43</v>
      </c>
      <c r="B11" s="5" t="s">
        <v>44</v>
      </c>
      <c r="C11" s="5" t="s">
        <v>45</v>
      </c>
      <c r="D11" s="5" t="s">
        <v>17</v>
      </c>
      <c r="E11" s="6" t="n">
        <v>29493</v>
      </c>
      <c r="F11" s="5" t="s">
        <v>18</v>
      </c>
      <c r="G11" s="5" t="n">
        <f aca="false">IF(F11="ELECTED",1,0)</f>
        <v>1</v>
      </c>
      <c r="H11" s="5" t="n">
        <v>74.2</v>
      </c>
      <c r="I11" s="5" t="n">
        <f aca="false">SUMIFS(E:E,A:A,A11)</f>
        <v>53224</v>
      </c>
      <c r="J11" s="7" t="n">
        <f aca="false">100* E11/I11</f>
        <v>55.4129715917631</v>
      </c>
      <c r="K11" s="5" t="str">
        <f aca="false">LEFT(A11,5)&amp;G11</f>
        <v>South1</v>
      </c>
      <c r="L11" s="5" t="n">
        <f aca="false">INDEX(E:E,MATCH(LEFT(A11,5)&amp;"1",K:K,0))-INDEX(E:E,MATCH(LEFT(A11,5)&amp;"2",K:K,0))</f>
        <v>17443</v>
      </c>
      <c r="M11" s="5" t="n">
        <f aca="false">INDEX(E:E,MATCH(LEFT(A11,5)&amp;"1",K:K,0))-INDEX(E:E,MATCH(LEFT(A11,5)&amp;"3",K:K,0))</f>
        <v>19147</v>
      </c>
      <c r="N11" s="5" t="n">
        <f aca="false">INDEX(E:E,MATCH(LEFT(A11,5)&amp;"2",K:K,0))-INDEX(E:E,MATCH(LEFT(A11,5)&amp;"3",K:K,0))</f>
        <v>1704</v>
      </c>
    </row>
    <row r="12" customFormat="false" ht="14.25" hidden="false" customHeight="false" outlineLevel="0" collapsed="false">
      <c r="A12" s="5" t="s">
        <v>43</v>
      </c>
      <c r="B12" s="5" t="s">
        <v>46</v>
      </c>
      <c r="C12" s="5" t="s">
        <v>47</v>
      </c>
      <c r="D12" s="5" t="s">
        <v>21</v>
      </c>
      <c r="E12" s="6" t="n">
        <v>12050</v>
      </c>
      <c r="F12" s="5" t="s">
        <v>22</v>
      </c>
      <c r="G12" s="5" t="n">
        <v>2</v>
      </c>
      <c r="H12" s="5" t="n">
        <v>74.2</v>
      </c>
      <c r="I12" s="5" t="n">
        <f aca="false">SUMIFS(E:E,A:A,A12)</f>
        <v>53224</v>
      </c>
      <c r="J12" s="7" t="n">
        <f aca="false">100* E12/I12</f>
        <v>22.6401623327822</v>
      </c>
      <c r="K12" s="5" t="str">
        <f aca="false">LEFT(A12,5)&amp;G12</f>
        <v>South2</v>
      </c>
      <c r="L12" s="5" t="n">
        <f aca="false">INDEX(E:E,MATCH(LEFT(A12,5)&amp;"1",K:K,0))-INDEX(E:E,MATCH(LEFT(A12,5)&amp;"2",K:K,0))</f>
        <v>17443</v>
      </c>
      <c r="M12" s="5" t="n">
        <f aca="false">INDEX(E:E,MATCH(LEFT(A12,5)&amp;"1",K:K,0))-INDEX(E:E,MATCH(LEFT(A12,5)&amp;"3",K:K,0))</f>
        <v>19147</v>
      </c>
      <c r="N12" s="5" t="n">
        <f aca="false">INDEX(E:E,MATCH(LEFT(A12,5)&amp;"2",K:K,0))-INDEX(E:E,MATCH(LEFT(A12,5)&amp;"3",K:K,0))</f>
        <v>1704</v>
      </c>
    </row>
    <row r="13" customFormat="false" ht="14.25" hidden="false" customHeight="false" outlineLevel="0" collapsed="false">
      <c r="A13" s="5" t="s">
        <v>43</v>
      </c>
      <c r="B13" s="5" t="s">
        <v>48</v>
      </c>
      <c r="C13" s="5" t="s">
        <v>49</v>
      </c>
      <c r="D13" s="5" t="s">
        <v>34</v>
      </c>
      <c r="E13" s="6" t="n">
        <v>10346</v>
      </c>
      <c r="F13" s="5" t="s">
        <v>22</v>
      </c>
      <c r="G13" s="5" t="n">
        <v>3</v>
      </c>
      <c r="H13" s="5" t="n">
        <v>74.2</v>
      </c>
      <c r="I13" s="5" t="n">
        <f aca="false">SUMIFS(E:E,A:A,A13)</f>
        <v>53224</v>
      </c>
      <c r="J13" s="7" t="n">
        <f aca="false">100* E13/I13</f>
        <v>19.4385991282128</v>
      </c>
      <c r="K13" s="5" t="str">
        <f aca="false">LEFT(A13,5)&amp;G13</f>
        <v>South3</v>
      </c>
      <c r="L13" s="5" t="n">
        <f aca="false">INDEX(E:E,MATCH(LEFT(A13,5)&amp;"1",K:K,0))-INDEX(E:E,MATCH(LEFT(A13,5)&amp;"2",K:K,0))</f>
        <v>17443</v>
      </c>
      <c r="M13" s="5" t="n">
        <f aca="false">INDEX(E:E,MATCH(LEFT(A13,5)&amp;"1",K:K,0))-INDEX(E:E,MATCH(LEFT(A13,5)&amp;"3",K:K,0))</f>
        <v>19147</v>
      </c>
      <c r="N13" s="5" t="n">
        <f aca="false">INDEX(E:E,MATCH(LEFT(A13,5)&amp;"2",K:K,0))-INDEX(E:E,MATCH(LEFT(A13,5)&amp;"3",K:K,0))</f>
        <v>1704</v>
      </c>
    </row>
    <row r="14" customFormat="false" ht="14.25" hidden="false" customHeight="false" outlineLevel="0" collapsed="false">
      <c r="A14" s="5" t="s">
        <v>43</v>
      </c>
      <c r="B14" s="5" t="s">
        <v>50</v>
      </c>
      <c r="C14" s="5" t="s">
        <v>51</v>
      </c>
      <c r="D14" s="5" t="s">
        <v>52</v>
      </c>
      <c r="E14" s="6" t="n">
        <v>1335</v>
      </c>
      <c r="F14" s="5" t="s">
        <v>22</v>
      </c>
      <c r="G14" s="5" t="n">
        <v>4</v>
      </c>
      <c r="H14" s="5" t="n">
        <v>74.2</v>
      </c>
      <c r="I14" s="5" t="n">
        <f aca="false">SUMIFS(E:E,A:A,A14)</f>
        <v>53224</v>
      </c>
      <c r="J14" s="7" t="n">
        <f aca="false">100* E14/I14</f>
        <v>2.50826694724185</v>
      </c>
      <c r="K14" s="5" t="str">
        <f aca="false">LEFT(A14,5)&amp;G14</f>
        <v>South4</v>
      </c>
      <c r="L14" s="5" t="n">
        <f aca="false">INDEX(E:E,MATCH(LEFT(A14,5)&amp;"1",K:K,0))-INDEX(E:E,MATCH(LEFT(A14,5)&amp;"2",K:K,0))</f>
        <v>17443</v>
      </c>
      <c r="M14" s="5" t="n">
        <f aca="false">INDEX(E:E,MATCH(LEFT(A14,5)&amp;"1",K:K,0))-INDEX(E:E,MATCH(LEFT(A14,5)&amp;"3",K:K,0))</f>
        <v>19147</v>
      </c>
      <c r="N14" s="5" t="n">
        <f aca="false">INDEX(E:E,MATCH(LEFT(A14,5)&amp;"2",K:K,0))-INDEX(E:E,MATCH(LEFT(A14,5)&amp;"3",K:K,0))</f>
        <v>1704</v>
      </c>
    </row>
    <row r="15" customFormat="false" ht="14.25" hidden="false" customHeight="false" outlineLevel="0" collapsed="false">
      <c r="A15" s="5" t="s">
        <v>53</v>
      </c>
      <c r="B15" s="5" t="s">
        <v>54</v>
      </c>
      <c r="C15" s="5" t="s">
        <v>55</v>
      </c>
      <c r="D15" s="5" t="s">
        <v>17</v>
      </c>
      <c r="E15" s="6" t="n">
        <v>26856</v>
      </c>
      <c r="F15" s="5" t="s">
        <v>18</v>
      </c>
      <c r="G15" s="5" t="n">
        <f aca="false">IF(F15="ELECTED",1,0)</f>
        <v>1</v>
      </c>
      <c r="H15" s="5" t="n">
        <v>69.3</v>
      </c>
      <c r="I15" s="5" t="n">
        <f aca="false">SUMIFS(E:E,A:A,A15)</f>
        <v>54212</v>
      </c>
      <c r="J15" s="7" t="n">
        <f aca="false">100* E15/I15</f>
        <v>49.5388474876411</v>
      </c>
      <c r="K15" s="5" t="str">
        <f aca="false">LEFT(A15,5)&amp;G15</f>
        <v>St Au1</v>
      </c>
      <c r="L15" s="5" t="n">
        <f aca="false">INDEX(E:E,MATCH(LEFT(A15,5)&amp;"1",K:K,0))-INDEX(E:E,MATCH(LEFT(A15,5)&amp;"2",K:K,0))</f>
        <v>11142</v>
      </c>
      <c r="M15" s="5" t="n">
        <f aca="false">INDEX(E:E,MATCH(LEFT(A15,5)&amp;"1",K:K,0))-INDEX(E:E,MATCH(LEFT(A15,5)&amp;"3",K:K,0))</f>
        <v>15214</v>
      </c>
      <c r="N15" s="5" t="n">
        <f aca="false">INDEX(E:E,MATCH(LEFT(A15,5)&amp;"2",K:K,0))-INDEX(E:E,MATCH(LEFT(A15,5)&amp;"3",K:K,0))</f>
        <v>4072</v>
      </c>
    </row>
    <row r="16" customFormat="false" ht="14.25" hidden="false" customHeight="false" outlineLevel="0" collapsed="false">
      <c r="A16" s="5" t="s">
        <v>53</v>
      </c>
      <c r="B16" s="5" t="s">
        <v>56</v>
      </c>
      <c r="C16" s="5" t="s">
        <v>57</v>
      </c>
      <c r="D16" s="5" t="s">
        <v>21</v>
      </c>
      <c r="E16" s="6" t="n">
        <v>15714</v>
      </c>
      <c r="F16" s="5" t="s">
        <v>22</v>
      </c>
      <c r="G16" s="5" t="n">
        <v>2</v>
      </c>
      <c r="H16" s="5" t="n">
        <v>69.3</v>
      </c>
      <c r="I16" s="5" t="n">
        <f aca="false">SUMIFS(E:E,A:A,A16)</f>
        <v>54212</v>
      </c>
      <c r="J16" s="7" t="n">
        <f aca="false">100* E16/I16</f>
        <v>28.9862023168302</v>
      </c>
      <c r="K16" s="5" t="str">
        <f aca="false">LEFT(A16,5)&amp;G16</f>
        <v>St Au2</v>
      </c>
      <c r="L16" s="5" t="n">
        <f aca="false">INDEX(E:E,MATCH(LEFT(A16,5)&amp;"1",K:K,0))-INDEX(E:E,MATCH(LEFT(A16,5)&amp;"2",K:K,0))</f>
        <v>11142</v>
      </c>
      <c r="M16" s="5" t="n">
        <f aca="false">INDEX(E:E,MATCH(LEFT(A16,5)&amp;"1",K:K,0))-INDEX(E:E,MATCH(LEFT(A16,5)&amp;"3",K:K,0))</f>
        <v>15214</v>
      </c>
      <c r="N16" s="5" t="n">
        <f aca="false">INDEX(E:E,MATCH(LEFT(A16,5)&amp;"2",K:K,0))-INDEX(E:E,MATCH(LEFT(A16,5)&amp;"3",K:K,0))</f>
        <v>4072</v>
      </c>
    </row>
    <row r="17" customFormat="false" ht="14.25" hidden="false" customHeight="false" outlineLevel="0" collapsed="false">
      <c r="A17" s="5" t="s">
        <v>53</v>
      </c>
      <c r="B17" s="5" t="s">
        <v>58</v>
      </c>
      <c r="C17" s="5" t="s">
        <v>59</v>
      </c>
      <c r="D17" s="5" t="s">
        <v>60</v>
      </c>
      <c r="E17" s="6" t="n">
        <v>11642</v>
      </c>
      <c r="F17" s="5" t="s">
        <v>22</v>
      </c>
      <c r="G17" s="5" t="n">
        <v>3</v>
      </c>
      <c r="H17" s="5" t="n">
        <v>69.3</v>
      </c>
      <c r="I17" s="5" t="n">
        <f aca="false">SUMIFS(E:E,A:A,A17)</f>
        <v>54212</v>
      </c>
      <c r="J17" s="7" t="n">
        <f aca="false">100* E17/I17</f>
        <v>21.4749501955287</v>
      </c>
      <c r="K17" s="5" t="str">
        <f aca="false">LEFT(A17,5)&amp;G17</f>
        <v>St Au3</v>
      </c>
      <c r="L17" s="5" t="n">
        <f aca="false">INDEX(E:E,MATCH(LEFT(A17,5)&amp;"1",K:K,0))-INDEX(E:E,MATCH(LEFT(A17,5)&amp;"2",K:K,0))</f>
        <v>11142</v>
      </c>
      <c r="M17" s="5" t="n">
        <f aca="false">INDEX(E:E,MATCH(LEFT(A17,5)&amp;"1",K:K,0))-INDEX(E:E,MATCH(LEFT(A17,5)&amp;"3",K:K,0))</f>
        <v>15214</v>
      </c>
      <c r="N17" s="5" t="n">
        <f aca="false">INDEX(E:E,MATCH(LEFT(A17,5)&amp;"2",K:K,0))-INDEX(E:E,MATCH(LEFT(A17,5)&amp;"3",K:K,0))</f>
        <v>4072</v>
      </c>
    </row>
    <row r="18" customFormat="false" ht="14.25" hidden="false" customHeight="false" outlineLevel="0" collapsed="false">
      <c r="A18" s="5" t="s">
        <v>61</v>
      </c>
      <c r="B18" s="5" t="s">
        <v>62</v>
      </c>
      <c r="C18" s="5" t="s">
        <v>63</v>
      </c>
      <c r="D18" s="5" t="s">
        <v>17</v>
      </c>
      <c r="E18" s="6" t="n">
        <v>22120</v>
      </c>
      <c r="F18" s="5" t="s">
        <v>18</v>
      </c>
      <c r="G18" s="5" t="n">
        <f aca="false">IF(F18="ELECTED",1,0)</f>
        <v>1</v>
      </c>
      <c r="H18" s="5" t="n">
        <v>76.1</v>
      </c>
      <c r="I18" s="5" t="n">
        <f aca="false">SUMIFS(E:E,A:A,A18)</f>
        <v>51226</v>
      </c>
      <c r="J18" s="7" t="n">
        <f aca="false">100* E18/I18</f>
        <v>43.1811970483739</v>
      </c>
      <c r="K18" s="5" t="str">
        <f aca="false">LEFT(A18,5)&amp;G18</f>
        <v>St Iv1</v>
      </c>
      <c r="L18" s="5" t="n">
        <f aca="false">INDEX(E:E,MATCH(LEFT(A18,5)&amp;"1",K:K,0))-INDEX(E:E,MATCH(LEFT(A18,5)&amp;"2",K:K,0))</f>
        <v>312</v>
      </c>
      <c r="M18" s="5" t="n">
        <f aca="false">INDEX(E:E,MATCH(LEFT(A18,5)&amp;"1",K:K,0))-INDEX(E:E,MATCH(LEFT(A18,5)&amp;"3",K:K,0))</f>
        <v>14822</v>
      </c>
      <c r="N18" s="5" t="n">
        <f aca="false">INDEX(E:E,MATCH(LEFT(A18,5)&amp;"2",K:K,0))-INDEX(E:E,MATCH(LEFT(A18,5)&amp;"3",K:K,0))</f>
        <v>14510</v>
      </c>
    </row>
    <row r="19" customFormat="false" ht="14.25" hidden="false" customHeight="false" outlineLevel="0" collapsed="false">
      <c r="A19" s="5" t="s">
        <v>61</v>
      </c>
      <c r="B19" s="5" t="s">
        <v>64</v>
      </c>
      <c r="C19" s="5" t="s">
        <v>65</v>
      </c>
      <c r="D19" s="5" t="s">
        <v>34</v>
      </c>
      <c r="E19" s="6" t="n">
        <v>21808</v>
      </c>
      <c r="F19" s="5" t="s">
        <v>22</v>
      </c>
      <c r="G19" s="5" t="n">
        <v>2</v>
      </c>
      <c r="H19" s="5" t="n">
        <v>76.1</v>
      </c>
      <c r="I19" s="5" t="n">
        <f aca="false">SUMIFS(E:E,A:A,A19)</f>
        <v>51226</v>
      </c>
      <c r="J19" s="7" t="n">
        <f aca="false">100* E19/I19</f>
        <v>42.5721313395541</v>
      </c>
      <c r="K19" s="5" t="str">
        <f aca="false">LEFT(A19,5)&amp;G19</f>
        <v>St Iv2</v>
      </c>
      <c r="L19" s="5" t="n">
        <f aca="false">INDEX(E:E,MATCH(LEFT(A19,5)&amp;"1",K:K,0))-INDEX(E:E,MATCH(LEFT(A19,5)&amp;"2",K:K,0))</f>
        <v>312</v>
      </c>
      <c r="M19" s="5" t="n">
        <f aca="false">INDEX(E:E,MATCH(LEFT(A19,5)&amp;"1",K:K,0))-INDEX(E:E,MATCH(LEFT(A19,5)&amp;"3",K:K,0))</f>
        <v>14822</v>
      </c>
      <c r="N19" s="5" t="n">
        <f aca="false">INDEX(E:E,MATCH(LEFT(A19,5)&amp;"2",K:K,0))-INDEX(E:E,MATCH(LEFT(A19,5)&amp;"3",K:K,0))</f>
        <v>14510</v>
      </c>
    </row>
    <row r="20" customFormat="false" ht="14.25" hidden="false" customHeight="false" outlineLevel="0" collapsed="false">
      <c r="A20" s="5" t="s">
        <v>61</v>
      </c>
      <c r="B20" s="5" t="s">
        <v>66</v>
      </c>
      <c r="C20" s="5" t="s">
        <v>67</v>
      </c>
      <c r="D20" s="5" t="s">
        <v>21</v>
      </c>
      <c r="E20" s="6" t="n">
        <v>7298</v>
      </c>
      <c r="F20" s="5" t="s">
        <v>22</v>
      </c>
      <c r="G20" s="5" t="n">
        <v>3</v>
      </c>
      <c r="H20" s="5" t="n">
        <v>76.1</v>
      </c>
      <c r="I20" s="5" t="n">
        <f aca="false">SUMIFS(E:E,A:A,A20)</f>
        <v>51226</v>
      </c>
      <c r="J20" s="7" t="n">
        <f aca="false">100* E20/I20</f>
        <v>14.246671612072</v>
      </c>
      <c r="K20" s="5" t="str">
        <f aca="false">LEFT(A20,5)&amp;G20</f>
        <v>St Iv3</v>
      </c>
      <c r="L20" s="5" t="n">
        <f aca="false">INDEX(E:E,MATCH(LEFT(A20,5)&amp;"1",K:K,0))-INDEX(E:E,MATCH(LEFT(A20,5)&amp;"2",K:K,0))</f>
        <v>312</v>
      </c>
      <c r="M20" s="5" t="n">
        <f aca="false">INDEX(E:E,MATCH(LEFT(A20,5)&amp;"1",K:K,0))-INDEX(E:E,MATCH(LEFT(A20,5)&amp;"3",K:K,0))</f>
        <v>14822</v>
      </c>
      <c r="N20" s="5" t="n">
        <f aca="false">INDEX(E:E,MATCH(LEFT(A20,5)&amp;"2",K:K,0))-INDEX(E:E,MATCH(LEFT(A20,5)&amp;"3",K:K,0))</f>
        <v>14510</v>
      </c>
    </row>
    <row r="21" customFormat="false" ht="14.25" hidden="false" customHeight="false" outlineLevel="0" collapsed="false">
      <c r="A21" s="5" t="s">
        <v>68</v>
      </c>
      <c r="B21" s="5" t="s">
        <v>69</v>
      </c>
      <c r="C21" s="5" t="s">
        <v>70</v>
      </c>
      <c r="D21" s="5" t="s">
        <v>17</v>
      </c>
      <c r="E21" s="6" t="n">
        <v>25123</v>
      </c>
      <c r="F21" s="5" t="s">
        <v>18</v>
      </c>
      <c r="G21" s="5" t="n">
        <f aca="false">IF(F21="ELECTED",1,0)</f>
        <v>1</v>
      </c>
      <c r="H21" s="5" t="n">
        <v>75.9</v>
      </c>
      <c r="I21" s="5" t="n">
        <f aca="false">SUMIFS(E:E,A:A,A21)</f>
        <v>56647</v>
      </c>
      <c r="J21" s="7" t="n">
        <f aca="false">100* E21/I21</f>
        <v>44.3500979751796</v>
      </c>
      <c r="K21" s="5" t="str">
        <f aca="false">LEFT(A21,5)&amp;G21</f>
        <v>Truro1</v>
      </c>
      <c r="L21" s="5" t="n">
        <f aca="false">INDEX(E:E,MATCH(LEFT(A21,5)&amp;"1",K:K,0))-INDEX(E:E,MATCH(LEFT(A21,5)&amp;"2",K:K,0))</f>
        <v>3792</v>
      </c>
      <c r="M21" s="5" t="n">
        <f aca="false">INDEX(E:E,MATCH(LEFT(A21,5)&amp;"1",K:K,0))-INDEX(E:E,MATCH(LEFT(A21,5)&amp;"3",K:K,0))</f>
        <v>16658</v>
      </c>
      <c r="N21" s="5" t="n">
        <f aca="false">INDEX(E:E,MATCH(LEFT(A21,5)&amp;"2",K:K,0))-INDEX(E:E,MATCH(LEFT(A21,5)&amp;"3",K:K,0))</f>
        <v>12866</v>
      </c>
    </row>
    <row r="22" customFormat="false" ht="14.9" hidden="false" customHeight="false" outlineLevel="0" collapsed="false">
      <c r="A22" s="5" t="s">
        <v>68</v>
      </c>
      <c r="B22" s="5" t="s">
        <v>71</v>
      </c>
      <c r="C22" s="5" t="s">
        <v>72</v>
      </c>
      <c r="D22" s="5" t="s">
        <v>21</v>
      </c>
      <c r="E22" s="6" t="n">
        <v>21331</v>
      </c>
      <c r="F22" s="5" t="s">
        <v>22</v>
      </c>
      <c r="G22" s="5" t="n">
        <v>2</v>
      </c>
      <c r="H22" s="5" t="n">
        <v>75.9</v>
      </c>
      <c r="I22" s="5" t="n">
        <f aca="false">SUMIFS(E:E,A:A,A22)</f>
        <v>56647</v>
      </c>
      <c r="J22" s="7" t="n">
        <f aca="false">100* E22/I22</f>
        <v>37.6560100270094</v>
      </c>
      <c r="K22" s="5" t="str">
        <f aca="false">LEFT(A22,5)&amp;G22</f>
        <v>Truro2</v>
      </c>
      <c r="L22" s="5" t="n">
        <f aca="false">INDEX(E:E,MATCH(LEFT(A22,5)&amp;"1",K:K,0))-INDEX(E:E,MATCH(LEFT(A22,5)&amp;"2",K:K,0))</f>
        <v>3792</v>
      </c>
      <c r="M22" s="5" t="n">
        <f aca="false">INDEX(E:E,MATCH(LEFT(A22,5)&amp;"1",K:K,0))-INDEX(E:E,MATCH(LEFT(A22,5)&amp;"3",K:K,0))</f>
        <v>16658</v>
      </c>
      <c r="N22" s="5" t="n">
        <f aca="false">INDEX(E:E,MATCH(LEFT(A22,5)&amp;"2",K:K,0))-INDEX(E:E,MATCH(LEFT(A22,5)&amp;"3",K:K,0))</f>
        <v>12866</v>
      </c>
    </row>
    <row r="23" customFormat="false" ht="14.25" hidden="false" customHeight="false" outlineLevel="0" collapsed="false">
      <c r="A23" s="5" t="s">
        <v>68</v>
      </c>
      <c r="B23" s="5" t="s">
        <v>73</v>
      </c>
      <c r="C23" s="5" t="s">
        <v>74</v>
      </c>
      <c r="D23" s="5" t="s">
        <v>60</v>
      </c>
      <c r="E23" s="6" t="n">
        <v>8465</v>
      </c>
      <c r="F23" s="5" t="s">
        <v>22</v>
      </c>
      <c r="G23" s="5" t="n">
        <v>3</v>
      </c>
      <c r="H23" s="5" t="n">
        <v>75.9</v>
      </c>
      <c r="I23" s="5" t="n">
        <f aca="false">SUMIFS(E:E,A:A,A23)</f>
        <v>56647</v>
      </c>
      <c r="J23" s="7" t="n">
        <f aca="false">100* E23/I23</f>
        <v>14.943421540417</v>
      </c>
      <c r="K23" s="5" t="str">
        <f aca="false">LEFT(A23,5)&amp;G23</f>
        <v>Truro3</v>
      </c>
      <c r="L23" s="5" t="n">
        <f aca="false">INDEX(E:E,MATCH(LEFT(A23,5)&amp;"1",K:K,0))-INDEX(E:E,MATCH(LEFT(A23,5)&amp;"2",K:K,0))</f>
        <v>3792</v>
      </c>
      <c r="M23" s="5" t="n">
        <f aca="false">INDEX(E:E,MATCH(LEFT(A23,5)&amp;"1",K:K,0))-INDEX(E:E,MATCH(LEFT(A23,5)&amp;"3",K:K,0))</f>
        <v>16658</v>
      </c>
      <c r="N23" s="5" t="n">
        <f aca="false">INDEX(E:E,MATCH(LEFT(A23,5)&amp;"2",K:K,0))-INDEX(E:E,MATCH(LEFT(A23,5)&amp;"3",K:K,0))</f>
        <v>12866</v>
      </c>
    </row>
    <row r="24" customFormat="false" ht="14.25" hidden="false" customHeight="false" outlineLevel="0" collapsed="false">
      <c r="A24" s="5" t="s">
        <v>68</v>
      </c>
      <c r="B24" s="5" t="s">
        <v>75</v>
      </c>
      <c r="C24" s="5" t="s">
        <v>76</v>
      </c>
      <c r="D24" s="5" t="s">
        <v>77</v>
      </c>
      <c r="E24" s="5" t="n">
        <v>897</v>
      </c>
      <c r="F24" s="5" t="s">
        <v>22</v>
      </c>
      <c r="G24" s="5" t="n">
        <v>4</v>
      </c>
      <c r="H24" s="5" t="n">
        <v>75.9</v>
      </c>
      <c r="I24" s="5" t="n">
        <f aca="false">SUMIFS(E:E,A:A,A24)</f>
        <v>56647</v>
      </c>
      <c r="J24" s="7" t="n">
        <f aca="false">100* E24/I24</f>
        <v>1.5834907409042</v>
      </c>
      <c r="K24" s="5" t="str">
        <f aca="false">LEFT(A24,5)&amp;G24</f>
        <v>Truro4</v>
      </c>
      <c r="L24" s="5" t="n">
        <f aca="false">INDEX(E:E,MATCH(LEFT(A24,5)&amp;"1",K:K,0))-INDEX(E:E,MATCH(LEFT(A24,5)&amp;"2",K:K,0))</f>
        <v>3792</v>
      </c>
      <c r="M24" s="5" t="n">
        <f aca="false">INDEX(E:E,MATCH(LEFT(A24,5)&amp;"1",K:K,0))-INDEX(E:E,MATCH(LEFT(A24,5)&amp;"3",K:K,0))</f>
        <v>16658</v>
      </c>
      <c r="N24" s="5" t="n">
        <f aca="false">INDEX(E:E,MATCH(LEFT(A24,5)&amp;"2",K:K,0))-INDEX(E:E,MATCH(LEFT(A24,5)&amp;"3",K:K,0))</f>
        <v>12866</v>
      </c>
    </row>
    <row r="25" customFormat="false" ht="14.25" hidden="false" customHeight="false" outlineLevel="0" collapsed="false">
      <c r="A25" s="5" t="s">
        <v>68</v>
      </c>
      <c r="B25" s="5" t="s">
        <v>78</v>
      </c>
      <c r="C25" s="5" t="s">
        <v>79</v>
      </c>
      <c r="D25" s="5" t="s">
        <v>52</v>
      </c>
      <c r="E25" s="5" t="n">
        <v>831</v>
      </c>
      <c r="F25" s="5" t="s">
        <v>22</v>
      </c>
      <c r="G25" s="5" t="n">
        <v>5</v>
      </c>
      <c r="H25" s="5" t="n">
        <v>75.9</v>
      </c>
      <c r="I25" s="5" t="n">
        <f aca="false">SUMIFS(E:E,A:A,A25)</f>
        <v>56647</v>
      </c>
      <c r="J25" s="7" t="n">
        <f aca="false">100* E25/I25</f>
        <v>1.46697971648984</v>
      </c>
      <c r="K25" s="5" t="str">
        <f aca="false">LEFT(A25,5)&amp;G25</f>
        <v>Truro5</v>
      </c>
      <c r="L25" s="5" t="n">
        <f aca="false">INDEX(E:E,MATCH(LEFT(A25,5)&amp;"1",K:K,0))-INDEX(E:E,MATCH(LEFT(A25,5)&amp;"2",K:K,0))</f>
        <v>3792</v>
      </c>
      <c r="M25" s="5" t="n">
        <f aca="false">INDEX(E:E,MATCH(LEFT(A25,5)&amp;"1",K:K,0))-INDEX(E:E,MATCH(LEFT(A25,5)&amp;"3",K:K,0))</f>
        <v>16658</v>
      </c>
      <c r="N25" s="5" t="n">
        <f aca="false">INDEX(E:E,MATCH(LEFT(A25,5)&amp;"2",K:K,0))-INDEX(E:E,MATCH(LEFT(A25,5)&amp;"3",K:K,0))</f>
        <v>12866</v>
      </c>
    </row>
  </sheetData>
  <conditionalFormatting sqref="A2:N25">
    <cfRule type="expression" priority="2" aboveAverage="0" equalAverage="0" bottom="0" percent="0" rank="0" text="" dxfId="0">
      <formula>AND($F2="NO",$F2&lt;&gt;$F3)</formula>
    </cfRule>
  </conditionalFormatting>
  <conditionalFormatting sqref="B2:K25">
    <cfRule type="expression" priority="3" aboveAverage="0" equalAverage="0" bottom="0" percent="0" rank="0" text="" dxfId="0">
      <formula>(LEFT($D2,5)="Green")</formula>
    </cfRule>
    <cfRule type="expression" priority="4" aboveAverage="0" equalAverage="0" bottom="0" percent="0" rank="0" text="" dxfId="0">
      <formula>(LEFT($D2,7)="Liberal")</formula>
    </cfRule>
    <cfRule type="expression" priority="5" aboveAverage="0" equalAverage="0" bottom="0" percent="0" rank="0" text="" dxfId="1">
      <formula>($D2="Labour Party")</formula>
    </cfRule>
    <cfRule type="expression" priority="6" aboveAverage="0" equalAverage="0" bottom="0" percent="0" rank="0" text="" dxfId="2">
      <formula>$D2="Conservative Party"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3.8" zeroHeight="false" outlineLevelRow="0" outlineLevelCol="0"/>
  <cols>
    <col collapsed="false" customWidth="true" hidden="false" outlineLevel="0" max="1" min="1" style="0" width="21.83"/>
    <col collapsed="false" customWidth="true" hidden="false" outlineLevel="0" max="1025" min="2" style="0" width="8.53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7</v>
      </c>
    </row>
    <row r="2" customFormat="false" ht="14.9" hidden="false" customHeight="false" outlineLevel="0" collapsed="false">
      <c r="A2" s="5" t="s">
        <v>14</v>
      </c>
      <c r="B2" s="5" t="s">
        <v>15</v>
      </c>
      <c r="C2" s="5" t="s">
        <v>80</v>
      </c>
      <c r="D2" s="5" t="s">
        <v>17</v>
      </c>
      <c r="E2" s="6" t="n">
        <v>23001</v>
      </c>
      <c r="F2" s="5" t="n">
        <v>70.96</v>
      </c>
    </row>
    <row r="3" customFormat="false" ht="14.9" hidden="false" customHeight="false" outlineLevel="0" collapsed="false">
      <c r="A3" s="5" t="s">
        <v>14</v>
      </c>
      <c r="B3" s="5" t="s">
        <v>19</v>
      </c>
      <c r="C3" s="5" t="s">
        <v>20</v>
      </c>
      <c r="D3" s="5" t="s">
        <v>21</v>
      </c>
      <c r="E3" s="6" t="n">
        <v>21424</v>
      </c>
      <c r="F3" s="5" t="n">
        <v>70.96</v>
      </c>
    </row>
    <row r="4" customFormat="false" ht="14.9" hidden="false" customHeight="false" outlineLevel="0" collapsed="false">
      <c r="A4" s="5" t="s">
        <v>14</v>
      </c>
      <c r="B4" s="5" t="s">
        <v>23</v>
      </c>
      <c r="C4" s="5" t="s">
        <v>24</v>
      </c>
      <c r="D4" s="5" t="s">
        <v>25</v>
      </c>
      <c r="E4" s="6" t="n">
        <v>2979</v>
      </c>
      <c r="F4" s="5" t="n">
        <v>70.96</v>
      </c>
    </row>
    <row r="5" customFormat="false" ht="14.9" hidden="false" customHeight="false" outlineLevel="0" collapsed="false">
      <c r="A5" s="5" t="s">
        <v>14</v>
      </c>
      <c r="B5" s="5" t="s">
        <v>26</v>
      </c>
      <c r="C5" s="5" t="s">
        <v>27</v>
      </c>
      <c r="D5" s="5" t="s">
        <v>28</v>
      </c>
      <c r="E5" s="6" t="n">
        <v>1052</v>
      </c>
      <c r="F5" s="5" t="n">
        <v>70.96</v>
      </c>
    </row>
    <row r="6" customFormat="false" ht="14.9" hidden="false" customHeight="false" outlineLevel="0" collapsed="false">
      <c r="A6" s="5" t="s">
        <v>29</v>
      </c>
      <c r="B6" s="5" t="s">
        <v>30</v>
      </c>
      <c r="C6" s="5" t="s">
        <v>31</v>
      </c>
      <c r="D6" s="5" t="s">
        <v>17</v>
      </c>
      <c r="E6" s="6" t="n">
        <v>25835</v>
      </c>
      <c r="F6" s="5" t="n">
        <v>74.2</v>
      </c>
    </row>
    <row r="7" customFormat="false" ht="14.9" hidden="false" customHeight="false" outlineLevel="0" collapsed="false">
      <c r="A7" s="5" t="s">
        <v>29</v>
      </c>
      <c r="B7" s="5" t="s">
        <v>32</v>
      </c>
      <c r="C7" s="5" t="s">
        <v>33</v>
      </c>
      <c r="D7" s="5" t="s">
        <v>34</v>
      </c>
      <c r="E7" s="6" t="n">
        <v>18635</v>
      </c>
      <c r="F7" s="5" t="n">
        <v>74.2</v>
      </c>
    </row>
    <row r="8" customFormat="false" ht="14.9" hidden="false" customHeight="false" outlineLevel="0" collapsed="false">
      <c r="A8" s="5" t="s">
        <v>29</v>
      </c>
      <c r="B8" s="5" t="s">
        <v>35</v>
      </c>
      <c r="C8" s="5" t="s">
        <v>36</v>
      </c>
      <c r="D8" s="5" t="s">
        <v>21</v>
      </c>
      <c r="E8" s="6" t="n">
        <v>6151</v>
      </c>
      <c r="F8" s="5" t="n">
        <v>74.2</v>
      </c>
    </row>
    <row r="9" customFormat="false" ht="14.9" hidden="false" customHeight="false" outlineLevel="0" collapsed="false">
      <c r="A9" s="5" t="s">
        <v>29</v>
      </c>
      <c r="B9" s="5" t="s">
        <v>37</v>
      </c>
      <c r="C9" s="5" t="s">
        <v>38</v>
      </c>
      <c r="D9" s="5" t="s">
        <v>39</v>
      </c>
      <c r="E9" s="5" t="n">
        <v>185</v>
      </c>
      <c r="F9" s="5" t="n">
        <v>74.2</v>
      </c>
    </row>
    <row r="10" customFormat="false" ht="14.9" hidden="false" customHeight="false" outlineLevel="0" collapsed="false">
      <c r="A10" s="5" t="s">
        <v>29</v>
      </c>
      <c r="B10" s="5" t="s">
        <v>40</v>
      </c>
      <c r="C10" s="5" t="s">
        <v>41</v>
      </c>
      <c r="D10" s="5" t="s">
        <v>42</v>
      </c>
      <c r="E10" s="5" t="n">
        <v>138</v>
      </c>
      <c r="F10" s="5" t="n">
        <v>74.2</v>
      </c>
    </row>
    <row r="11" customFormat="false" ht="14.9" hidden="false" customHeight="false" outlineLevel="0" collapsed="false">
      <c r="A11" s="5" t="s">
        <v>43</v>
      </c>
      <c r="B11" s="5" t="s">
        <v>44</v>
      </c>
      <c r="C11" s="5" t="s">
        <v>45</v>
      </c>
      <c r="D11" s="5" t="s">
        <v>17</v>
      </c>
      <c r="E11" s="6" t="n">
        <v>29493</v>
      </c>
      <c r="F11" s="5" t="n">
        <v>74.2</v>
      </c>
    </row>
    <row r="12" customFormat="false" ht="14.9" hidden="false" customHeight="false" outlineLevel="0" collapsed="false">
      <c r="A12" s="5" t="s">
        <v>43</v>
      </c>
      <c r="B12" s="5" t="s">
        <v>46</v>
      </c>
      <c r="C12" s="5" t="s">
        <v>47</v>
      </c>
      <c r="D12" s="5" t="s">
        <v>21</v>
      </c>
      <c r="E12" s="6" t="n">
        <v>12050</v>
      </c>
      <c r="F12" s="5" t="n">
        <v>74.2</v>
      </c>
    </row>
    <row r="13" customFormat="false" ht="14.9" hidden="false" customHeight="false" outlineLevel="0" collapsed="false">
      <c r="A13" s="5" t="s">
        <v>43</v>
      </c>
      <c r="B13" s="5" t="s">
        <v>48</v>
      </c>
      <c r="C13" s="5" t="s">
        <v>49</v>
      </c>
      <c r="D13" s="5" t="s">
        <v>34</v>
      </c>
      <c r="E13" s="6" t="n">
        <v>10346</v>
      </c>
      <c r="F13" s="5" t="n">
        <v>74.2</v>
      </c>
    </row>
    <row r="14" customFormat="false" ht="14.9" hidden="false" customHeight="false" outlineLevel="0" collapsed="false">
      <c r="A14" s="5" t="s">
        <v>43</v>
      </c>
      <c r="B14" s="5" t="s">
        <v>50</v>
      </c>
      <c r="C14" s="5" t="s">
        <v>51</v>
      </c>
      <c r="D14" s="5" t="s">
        <v>52</v>
      </c>
      <c r="E14" s="6" t="n">
        <v>1335</v>
      </c>
      <c r="F14" s="5" t="n">
        <v>74.2</v>
      </c>
    </row>
    <row r="15" customFormat="false" ht="14.9" hidden="false" customHeight="false" outlineLevel="0" collapsed="false">
      <c r="A15" s="5" t="s">
        <v>53</v>
      </c>
      <c r="B15" s="5" t="s">
        <v>54</v>
      </c>
      <c r="C15" s="5" t="s">
        <v>55</v>
      </c>
      <c r="D15" s="5" t="s">
        <v>17</v>
      </c>
      <c r="E15" s="6" t="n">
        <v>26856</v>
      </c>
      <c r="F15" s="5" t="n">
        <v>69.3</v>
      </c>
    </row>
    <row r="16" customFormat="false" ht="14.9" hidden="false" customHeight="false" outlineLevel="0" collapsed="false">
      <c r="A16" s="5" t="s">
        <v>53</v>
      </c>
      <c r="B16" s="5" t="s">
        <v>56</v>
      </c>
      <c r="C16" s="5" t="s">
        <v>57</v>
      </c>
      <c r="D16" s="5" t="s">
        <v>21</v>
      </c>
      <c r="E16" s="6" t="n">
        <v>15714</v>
      </c>
      <c r="F16" s="5" t="n">
        <v>69.3</v>
      </c>
    </row>
    <row r="17" customFormat="false" ht="14.9" hidden="false" customHeight="false" outlineLevel="0" collapsed="false">
      <c r="A17" s="5" t="s">
        <v>53</v>
      </c>
      <c r="B17" s="5" t="s">
        <v>58</v>
      </c>
      <c r="C17" s="5" t="s">
        <v>59</v>
      </c>
      <c r="D17" s="5" t="s">
        <v>60</v>
      </c>
      <c r="E17" s="6" t="n">
        <v>11642</v>
      </c>
      <c r="F17" s="5" t="n">
        <v>69.3</v>
      </c>
    </row>
    <row r="18" customFormat="false" ht="14.9" hidden="false" customHeight="false" outlineLevel="0" collapsed="false">
      <c r="A18" s="5" t="s">
        <v>61</v>
      </c>
      <c r="B18" s="5" t="s">
        <v>62</v>
      </c>
      <c r="C18" s="5" t="s">
        <v>63</v>
      </c>
      <c r="D18" s="5" t="s">
        <v>17</v>
      </c>
      <c r="E18" s="6" t="n">
        <v>22120</v>
      </c>
      <c r="F18" s="5" t="n">
        <v>76.1</v>
      </c>
    </row>
    <row r="19" customFormat="false" ht="14.9" hidden="false" customHeight="false" outlineLevel="0" collapsed="false">
      <c r="A19" s="5" t="s">
        <v>61</v>
      </c>
      <c r="B19" s="5" t="s">
        <v>64</v>
      </c>
      <c r="C19" s="5" t="s">
        <v>65</v>
      </c>
      <c r="D19" s="5" t="s">
        <v>34</v>
      </c>
      <c r="E19" s="6" t="n">
        <v>21808</v>
      </c>
      <c r="F19" s="5" t="n">
        <v>76.1</v>
      </c>
    </row>
    <row r="20" customFormat="false" ht="14.9" hidden="false" customHeight="false" outlineLevel="0" collapsed="false">
      <c r="A20" s="5" t="s">
        <v>61</v>
      </c>
      <c r="B20" s="5" t="s">
        <v>66</v>
      </c>
      <c r="C20" s="5" t="s">
        <v>67</v>
      </c>
      <c r="D20" s="5" t="s">
        <v>21</v>
      </c>
      <c r="E20" s="6" t="n">
        <v>7298</v>
      </c>
      <c r="F20" s="5" t="n">
        <v>76.1</v>
      </c>
    </row>
    <row r="21" customFormat="false" ht="14.9" hidden="false" customHeight="false" outlineLevel="0" collapsed="false">
      <c r="A21" s="5" t="s">
        <v>68</v>
      </c>
      <c r="B21" s="5" t="s">
        <v>69</v>
      </c>
      <c r="C21" s="5" t="s">
        <v>70</v>
      </c>
      <c r="D21" s="5" t="s">
        <v>17</v>
      </c>
      <c r="E21" s="6" t="n">
        <v>25123</v>
      </c>
      <c r="F21" s="5" t="n">
        <v>75.9</v>
      </c>
    </row>
    <row r="22" customFormat="false" ht="14.9" hidden="false" customHeight="false" outlineLevel="0" collapsed="false">
      <c r="A22" s="5" t="s">
        <v>68</v>
      </c>
      <c r="B22" s="5" t="s">
        <v>71</v>
      </c>
      <c r="C22" s="5" t="s">
        <v>72</v>
      </c>
      <c r="D22" s="5" t="s">
        <v>21</v>
      </c>
      <c r="E22" s="6" t="n">
        <v>21331</v>
      </c>
      <c r="F22" s="5" t="n">
        <v>75.9</v>
      </c>
    </row>
    <row r="23" customFormat="false" ht="14.9" hidden="false" customHeight="false" outlineLevel="0" collapsed="false">
      <c r="A23" s="5" t="s">
        <v>68</v>
      </c>
      <c r="B23" s="5" t="s">
        <v>73</v>
      </c>
      <c r="C23" s="5" t="s">
        <v>74</v>
      </c>
      <c r="D23" s="5" t="s">
        <v>60</v>
      </c>
      <c r="E23" s="6" t="n">
        <v>8465</v>
      </c>
      <c r="F23" s="5" t="n">
        <v>75.9</v>
      </c>
    </row>
    <row r="24" customFormat="false" ht="14.9" hidden="false" customHeight="false" outlineLevel="0" collapsed="false">
      <c r="A24" s="5" t="s">
        <v>68</v>
      </c>
      <c r="B24" s="5" t="s">
        <v>75</v>
      </c>
      <c r="C24" s="5" t="s">
        <v>76</v>
      </c>
      <c r="D24" s="5" t="s">
        <v>77</v>
      </c>
      <c r="E24" s="5" t="n">
        <v>897</v>
      </c>
      <c r="F24" s="5" t="n">
        <v>75.9</v>
      </c>
    </row>
    <row r="25" customFormat="false" ht="14.9" hidden="false" customHeight="false" outlineLevel="0" collapsed="false">
      <c r="A25" s="5" t="s">
        <v>68</v>
      </c>
      <c r="B25" s="5" t="s">
        <v>78</v>
      </c>
      <c r="C25" s="5" t="s">
        <v>79</v>
      </c>
      <c r="D25" s="5" t="s">
        <v>52</v>
      </c>
      <c r="E25" s="5" t="n">
        <v>831</v>
      </c>
      <c r="F25" s="5" t="n">
        <v>75.9</v>
      </c>
    </row>
  </sheetData>
  <conditionalFormatting sqref="A2:F25">
    <cfRule type="expression" priority="2" aboveAverage="0" equalAverage="0" bottom="0" percent="0" rank="0" text="" dxfId="0">
      <formula>AND(#ref!="NO",#ref!&lt;&gt;#ref!)</formula>
    </cfRule>
  </conditionalFormatting>
  <conditionalFormatting sqref="B2:F25">
    <cfRule type="expression" priority="3" aboveAverage="0" equalAverage="0" bottom="0" percent="0" rank="0" text="" dxfId="0">
      <formula>(LEFT($D2,5)="Green")</formula>
    </cfRule>
    <cfRule type="expression" priority="4" aboveAverage="0" equalAverage="0" bottom="0" percent="0" rank="0" text="" dxfId="0">
      <formula>(LEFT($D2,7)="Liberal")</formula>
    </cfRule>
    <cfRule type="expression" priority="5" aboveAverage="0" equalAverage="0" bottom="0" percent="0" rank="0" text="" dxfId="1">
      <formula>($D2="Labour Party")</formula>
    </cfRule>
    <cfRule type="expression" priority="6" aboveAverage="0" equalAverage="0" bottom="0" percent="0" rank="0" text="" dxfId="2">
      <formula>$D2="Conservative Party"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2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LibreOffice/5.3.1.2$Linux_X86_64 LibreOffice_project/30m0$Build-2</Application>
  <Company>Cornwall Council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2017-06-09T12:29:35Z</dcterms:created>
  <dc:creator>David Trethewey</dc:creator>
  <dc:description/>
  <dc:language>en-GB</dc:language>
  <cp:lastModifiedBy/>
  <dcterms:modified xsi:type="dcterms:W3CDTF">2017-06-11T06:10:09Z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Cornwall Council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